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prodmeteorfs.gf.theglobalfund.org\UserDocuments\iyersin\Documents\MECA\Quality assurance _PF revision\GAC 22 Nov\"/>
    </mc:Choice>
  </mc:AlternateContent>
  <bookViews>
    <workbookView xWindow="0" yWindow="0" windowWidth="20496" windowHeight="7152" tabRatio="709"/>
  </bookViews>
  <sheets>
    <sheet name="Overview - Section A" sheetId="1" r:id="rId1"/>
    <sheet name="Impact Indicators - Section B" sheetId="12" r:id="rId2"/>
    <sheet name="Outcome Indicators - Section C" sheetId="10" r:id="rId3"/>
    <sheet name="Coverage Indicators - Section D" sheetId="5" r:id="rId4"/>
    <sheet name=" Disaggregation - Section E" sheetId="9" r:id="rId5"/>
    <sheet name="WPTM - Section F" sheetId="6" r:id="rId6"/>
    <sheet name="Print View" sheetId="21" r:id="rId7"/>
    <sheet name="Reference Records" sheetId="16" state="veryHidden" r:id="rId8"/>
    <sheet name="Reference records(soft deleted)" sheetId="23" state="veryHidden" r:id="rId9"/>
    <sheet name="Disaggregation Records" sheetId="20" state="veryHidden" r:id="rId10"/>
    <sheet name="Disaggregation Data" sheetId="22" state="veryHidden" r:id="rId11"/>
    <sheet name="Account Role" sheetId="19" state="veryHidden" r:id="rId12"/>
    <sheet name="apttusmetadata" sheetId="13" state="veryHidden" r:id="rId13"/>
    <sheet name="Sheet1" sheetId="24" r:id="rId14"/>
  </sheets>
  <externalReferences>
    <externalReference r:id="rId15"/>
    <externalReference r:id="rId16"/>
    <externalReference r:id="rId17"/>
  </externalReferences>
  <definedNames>
    <definedName name="_00007c01_2979_435a_943c_b31d5f171b5b">'Outcome Indicators - Section C'!$O$30</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A'!$A$50</definedName>
    <definedName name="_022236a9_dcb1_42b2_a51e_7a01b131f28c">'WPTM - Section F'!$D$8</definedName>
    <definedName name="_0278b5de_0da4_4498_a134_99a2744a9fab">'Overview - Section A'!$X$119</definedName>
    <definedName name="_033fcd6d_adce_4700_8852_ca583a6bef6b">'Disaggregation Records'!$G$59</definedName>
    <definedName name="_04a05b73_32c0_4d2d_a31f_5fbde1b204a3">'Reference records(soft deleted)'!$D$67</definedName>
    <definedName name="_05de697d_8f2c_4184_9d2e_6faa62695a32" comment="Display Map">'Reference records(soft deleted)'!$B$45:$G$61</definedName>
    <definedName name="_06a30c86_360f_426e_8e45_34c8bc342561" comment="Display Map">'Overview - Section A'!$A$24:$I$26</definedName>
    <definedName name="_06f0afa9_1fe3_42c4_a70c_ee03512b1215">'Reference records(soft deleted)'!$B$67</definedName>
    <definedName name="_0883281e_e21d_43ef_9187_230346f845f9">'Overview - Section A'!$C$19</definedName>
    <definedName name="_08b56218_0472_4421_bf59_414c15e0b282">' Disaggregation - Section E'!$J$167</definedName>
    <definedName name="_0aee399a_9776_4eaa_972f_b8dcf296ae2a">'WPTM - Section F'!$Z$8</definedName>
    <definedName name="_0be7695c_11a6_45b5_b154_af6d36015894">'Reference Records'!$B$178</definedName>
    <definedName name="_0beac2ba_bbbb_431d_8bce_14dbf66bdf78">'Overview - Section A'!$E$50</definedName>
    <definedName name="_0c4ccd3c_f7d7_4e9d_9482_1c0c40aa9b88">'Coverage Indicators - Section D'!$AL$10</definedName>
    <definedName name="_0cdb72c3_6724_4a77_bc28_1011a00b051b">'Disaggregation Data'!$K$315</definedName>
    <definedName name="_0dc96169_1e4e_4b6f_8f38_6c1e88134dc4">'Overview - Section A'!$L$30</definedName>
    <definedName name="_0e9225f3_0b7c_44f6_bfe5_7c4d6a1c0d0d">'Coverage Indicators - Section D'!$U$10</definedName>
    <definedName name="_0ee40542_4b9a_4ee9_a0ec_3cc5a3df3d05">'Outcome Indicators - Section C'!$F$10</definedName>
    <definedName name="_10653d8b_f9c7_483c_8121_cb87b830a0e0">'Impact Indicators - Section B'!$D$9</definedName>
    <definedName name="_1177e4f5_9ae4_4957_87c6_850b17644f73">'WPTM - Section F'!$D$93</definedName>
    <definedName name="_133a33a4_ef56_4597_81f3_93ace16e6e1a">' Disaggregation - Section E'!$O$8</definedName>
    <definedName name="_1345e61d_a8fe_4213_85d7_1db0d6d6f5c1">'Coverage Indicators - Section D'!$M$37</definedName>
    <definedName name="_1394d6ab_8539_4e64_bb74_c2678e11372d">'Impact Indicators - Section B'!$O$29</definedName>
    <definedName name="_13f5bbc3_a06d_4a3e_b75e_ac6929e1cb91">'Reference Records'!$A$156:$A$157</definedName>
    <definedName name="_14a567c8_d8f6_4162_9aa0_c1538b8740a0" comment="Display Map">'Reference records(soft deleted)'!$B$5:$G$19</definedName>
    <definedName name="_15d23191_61cc_42d1_9dac_fbdc3cccac55">'Outcome Indicators - Section C'!$X$10</definedName>
    <definedName name="_164e6d09_185f_4eb7_8d48_b40f818dce2a" comment="Display Map">'Reference Records'!$A$35:$G$67</definedName>
    <definedName name="_17f5512d_ec99_4a26_87b1_844196d76728">'Coverage Indicators - Section D'!$G$10</definedName>
    <definedName name="_1955075b_5332_4022_9e1d_d8310266160b">'Reference Records'!$B$170</definedName>
    <definedName name="_1a0321ba_6a61_4acf_920e_a10b17ac407f">'Outcome Indicators - Section C'!$AD$10</definedName>
    <definedName name="_1a080622_0d74_49cf_97f9_4810bf8030df">'Overview - Section A'!$F$50</definedName>
    <definedName name="_1aa1a76c_dd86_4169_9713_d4769c038cf4">'Overview - Section A'!$AN$5</definedName>
    <definedName name="_1adee5ff_c5c9_43db_9c1e_bb4129b790bf">'Disaggregation Records'!$F$59</definedName>
    <definedName name="_1afa72c9_dc27_4c9f_b1ac_7f8bc7410cff">'WPTM - Section F'!$T$8</definedName>
    <definedName name="_1b4c5945_e7d1_4cc8_86a5_aff055d1728d">'Outcome Indicators - Section C'!$R$10</definedName>
    <definedName name="_1b8aaee3_08fa_47b6_9b44_c592025d5948">'Reference Records'!$D$87</definedName>
    <definedName name="_1bcbb583_e5a9_4a6b_8584_0d82f680244f">'Outcome Indicators - Section C'!$F$30</definedName>
    <definedName name="_1c760e84_7860_4647_97d8_05a0ab084c30">' Disaggregation - Section E'!$O$167</definedName>
    <definedName name="_1cfaffa5_a1e7_40ad_a8cc_cbc751be15bf">'WPTM - Section F'!$H$93</definedName>
    <definedName name="_1d6a3bac_4285_4496_be35_4b6e94c6c525">'Overview - Section A'!$F$68</definedName>
    <definedName name="_1e4eb8fc_811c_44fb_af4b_e630611aebf1">'Impact Indicators - Section B'!#REF!</definedName>
    <definedName name="_2107d815_de12_4678_b7bf_30f8521ae049">'Overview - Section A'!$E$8</definedName>
    <definedName name="_21546636_20c6_4878_ba5b_6cb3d96028d3">'Coverage Indicators - Section D'!$J$37</definedName>
    <definedName name="_2155cd87_2f72_4971_9bf3_5e903b4bd350">'Disaggregation Data'!$H$3</definedName>
    <definedName name="_21e79bef_aeed_4e3b_a2f8_653b27dca3bb">'WPTM - Section F'!$A$8</definedName>
    <definedName name="_227c1eef_248d_4636_b70f_e17385d0de94">'Disaggregation Data'!$I$3</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A'!$A$118:$AB$169</definedName>
    <definedName name="_2422a46e_b076_4ed3_ac39_13cd913daf0b">'Impact Indicators - Section B'!$Z$9</definedName>
    <definedName name="_242d575a_eb16_4795_affc_a818f9b0adad" comment="Display Map">'Disaggregation Data'!$D$2:$O$153</definedName>
    <definedName name="_24ce621f_5feb_4421_aa7b_30c973952869">'Overview - Section A'!$Q$30</definedName>
    <definedName name="_25903c5a_79da_48aa_a73a_0efa3fa709b3">'Overview - Section A'!$E$7</definedName>
    <definedName name="_25c4f9c3_a465_4509_8e2f_b4c3afc12d62">'Disaggregation Data'!$M$159</definedName>
    <definedName name="_26874af8_f15f_4555_b6ba_d39eb5bc132c">'Coverage Indicators - Section D'!$L$37</definedName>
    <definedName name="_27ac2a1e_d077_4df3_924a_c13fa7c47b76">'Coverage Indicators - Section D'!$AM$10</definedName>
    <definedName name="_2805718c_688c_47d8_bd53_f8c2cc8c9de7">'WPTM - Section F'!$O$8</definedName>
    <definedName name="_290fa550_f4dc_4a92_900a_0f2ef1afcf55">'Outcome Indicators - Section C'!$C$10</definedName>
    <definedName name="_295f3441_adc3_4dc5_8a9e_67266d697395">'Overview - Section A'!$N$30</definedName>
    <definedName name="_29998246_c49d_4a02_a3ff_a8ff4f07132b">'Outcome Indicators - Section C'!$N$30</definedName>
    <definedName name="_29de1210_4fea_46a8_ac63_eb3a3734b209">'Account Role'!$D$21</definedName>
    <definedName name="_2ab1dfcf_a207_4488_9778_05865ff67402">'Reference records(soft deleted)'!$G$46</definedName>
    <definedName name="_2c6b8785_2f7e_4ce5_948e_2066c6838182">'Reference Records'!$C$4</definedName>
    <definedName name="_2d8e48b5_25c6_4b04_8f1a_564a145ea078">'WPTM - Section F'!$R$8</definedName>
    <definedName name="_2ef5dfde_8ec5_4b0f_b79e_1e3da16c9079">'Impact Indicators - Section B'!$X$9</definedName>
    <definedName name="_2f779270_bafb_4509_b7c1_f9f5a5f6b50c">'Outcome Indicators - Section C'!$Y$10</definedName>
    <definedName name="_304a4b38_aadb_465f_bec4_ede79462324a" comment="Display Map">'Account Role'!$A$20:$D$24</definedName>
    <definedName name="_30572134_8290_4750_a680_dd1dbf9fbe17" comment="Display Map">'Disaggregation Data'!$D$158:$O$309</definedName>
    <definedName name="_309cb4e6_0866_4b59_9ad8_dce9deb459a4">'Coverage Indicators - Section D'!$AC$10</definedName>
    <definedName name="_30b03846_ab03_4151_aecb_ffcd8f9380d3">'Reference records(soft deleted)'!$G$110</definedName>
    <definedName name="_30bf1a46_c9f4_4bc4_a488_fcb146f7c5d6">'Coverage Indicators - Section D'!$E$37</definedName>
    <definedName name="_31abdfc0_7b3f_4421_9bb3_3010b64c33c6">'Reference Records'!$B$174</definedName>
    <definedName name="_31e1e97a_f8b3_42a3_9dba_54263b984934">'Overview - Section A'!$Q$37</definedName>
    <definedName name="_32cc9015_aa43_492e_931d_d4dc3bcbbefd">'Impact Indicators - Section B'!$N$29</definedName>
    <definedName name="_33898a8c_e55b_4fb6_a523_fc8d172930cd" comment="Display Map">'Reference Records'!$B$3:$G$15</definedName>
    <definedName name="_339d96ff_1502_408b_8b62_a0d2a6d2aa31">'WPTM - Section F'!$J$93</definedName>
    <definedName name="_33f94c69_7ad0_42e4_ae97_cd43ab2f6fb1">'Disaggregation Data'!$D$315</definedName>
    <definedName name="_3599e6a2_76d5_4a3e_b94f_263ea328a754">'Overview - Section A'!$AN$10</definedName>
    <definedName name="_359b0f72_ed0e_44ca_a640_07ddf6593469">'Coverage Indicators - Section D'!$AH$10</definedName>
    <definedName name="_35d1b49a_9719_423f_baf2_fde871e1bd58">'Overview - Section A'!$O$30</definedName>
    <definedName name="_36760ff8_71ac_4804_83a7_bece45c85ebb">'WPTM - Section F'!$V$8</definedName>
    <definedName name="_3679d719_018c_46c1_a6c9_f5cb6af28e82">'Impact Indicators - Section B'!$A$9</definedName>
    <definedName name="_36c48884_8351_429d_866b_c7cb8ec9bdfb">'Overview - Section A'!$P$30</definedName>
    <definedName name="_3753db18_a6c5_4659_9a7b_6f3e612294c8">'Impact Indicators - Section B'!$Y$9</definedName>
    <definedName name="_38090fcc_c83f_4075_9748_b307f993e767">'Reference records(soft deleted)'!$B$110</definedName>
    <definedName name="_388e9f7b_b253_414f_b074_2b51db867bec">'Overview - Section A'!$K$30</definedName>
    <definedName name="_391e58af_5dd7_4278_b7e2_c903d9c79968">'Outcome Indicators - Section C'!$AC$10</definedName>
    <definedName name="_3a54c0cb_5d61_44ab_9f5f_59c0b83c7017" comment="Save Map">'Account Role'!$B$26:$D$26</definedName>
    <definedName name="_3a87c5f7_0769_4a3a_a3e3_82a4b0341068">'Reference Records'!$C$162</definedName>
    <definedName name="_3b314f8f_fda0_45c7_a732_7b31f3e8bf5b">'Impact Indicators - Section B'!$C$9</definedName>
    <definedName name="_3bcdfaf5_b271_49d0_bd36_4a3396322792">' Disaggregation - Section E'!$F$8</definedName>
    <definedName name="_3c2344d6_25d2_47b1_b174_e16f09cd5031">'Outcome Indicators - Section C'!$W$10</definedName>
    <definedName name="_3c45532e_4503_44c3_aed1_88e3c7145bca">'Reference Records'!$E$71</definedName>
    <definedName name="_3c670222_be49_48d4_a6da_55d70e83d153" comment="Display Map">'Reference Records'!$A$169:$C$169</definedName>
    <definedName name="_3d3c76b6_9fcf_4cb5_b2a3_ba632337362e">'Overview - Section A'!$Y$119</definedName>
    <definedName name="_3e588f48_5b47_4e13_ab21_55c135645d97">'Reference Records'!$C$170</definedName>
    <definedName name="_3f14779a_3657_4ee9_b857_6b95d77074db">'Reference Records'!$A$170</definedName>
    <definedName name="_3f450a54_eabe_42be_b6a5_18c086a5d786">'Overview - Section A'!$AA$119</definedName>
    <definedName name="_3f9fd489_98c3_4a7e_b83d_9d71d6a38749">'Impact Indicators - Section B'!$R$9</definedName>
    <definedName name="_3fd30741_73e2_456a_bde5_e2500a98fec9">' Disaggregation - Section E'!$AC$326</definedName>
    <definedName name="_41035b85_dee5_4987_975b_e8a43c433c05">'Impact Indicators - Section B'!$AA$9</definedName>
    <definedName name="_4266c6da_54ca_4a1a_a567_1b51c0445aba">'Overview - Section A'!$C$9</definedName>
    <definedName name="_4328025e_31a9_4656_9da6_43a7b71a143c">'Outcome Indicators - Section C'!$H$30</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C'!$A$9:$AD$25</definedName>
    <definedName name="_48c10acb_0239_43bd_b1e5_78cda5a58d6a">'Impact Indicators - Section B'!$W$9</definedName>
    <definedName name="_4994889e_24bf_4e57_b5fe_4d250c0b598a">'Reference Records'!$B$157</definedName>
    <definedName name="_49c180e4_6756_4b15_9899_7d02a2376717">'WPTM - Section F'!$X$8</definedName>
    <definedName name="_4af41944_42f7_4e99_8627_878d677a4e30">'Disaggregation Data'!$O$159</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d0cf32e_0e05_456f_b4d1_14bd4c608721">'Reference records(soft deleted)'!$B$46</definedName>
    <definedName name="_4db5cf38_f801_4806_bf2c_599132967e52">'Overview - Section A'!$N$37</definedName>
    <definedName name="_4e0083d7_1d55_466c_9f41_d6713c9418d1">'Outcome Indicators - Section C'!$M$30</definedName>
    <definedName name="_4e28d14a_809b_451a_94f7_5adb1a78a192">'Reference Records'!$B$87</definedName>
    <definedName name="_4e3ce3cc_8312_431b_a087_d993964fb260">'Overview - Section A'!$H$92</definedName>
    <definedName name="_4e82750a_5fea_44c6_80cf_72f682152f92">'Disaggregation Data'!$O$315</definedName>
    <definedName name="_4ede0df7_bdae_485c_a6aa_cd381b32466f">'Overview - Section A'!$A$119</definedName>
    <definedName name="_4f36af19_06bf_4c59_990d_586822b3d259">'Overview - Section A'!$A$68</definedName>
    <definedName name="_51b611bd_a560_42d0_9976_577e62d2b71d">'Overview - Section A'!$A$19</definedName>
    <definedName name="_52d6fc62_59f3_4757_a084_a8aeafb48d9b">'Overview - Section A'!$G$68</definedName>
    <definedName name="_53066892_24de_428a_ae98_ea86638a4c62">'Reference Records'!$B$19</definedName>
    <definedName name="_53737226_720f_44cb_8b6f_c2a7829a2378">'Reference records(soft deleted)'!$D$25</definedName>
    <definedName name="_5486feae_3dbd_4704_9f21_63bc76d59ea7">'WPTM - Section F'!$AR$8</definedName>
    <definedName name="_56054dfa_b687_4a06_b8be_e876776b18ab" comment="Display Map">'Coverage Indicators - Section D'!$B$36:$N$169</definedName>
    <definedName name="_564b0f85_8e08_4b67_8536_37f9c9c896e7">' Disaggregation - Section E'!$AA$326</definedName>
    <definedName name="_57279062_e326_494d_97d1_9dfc8942bd33" comment="Display Map">'Reference records(soft deleted)'!$B$24:$G$41</definedName>
    <definedName name="_572e42ad_37ba_41a9_bff2_b341932489fa">'Disaggregation Data'!$K$159</definedName>
    <definedName name="_59a28839_db65_45dc_8a19_59cbc682c3a6">'Reference records(soft deleted)'!$D$6</definedName>
    <definedName name="_5b7646f1_deb1_444c_8f7b_face02ce60fb">' Disaggregation - Section E'!$H$8</definedName>
    <definedName name="_5bdd240d_fc66_4b36_8d87_3013bbac9fbc" comment="Display Map">' Disaggregation - Section E'!$A$325:$AD$546</definedName>
    <definedName name="_5d657817_9a27_4b37_bcd4_b55f78d6ac1b">'Disaggregation Data'!$I$315</definedName>
    <definedName name="_5da2fc81_49b6_4671_89eb_7b28c003e9be">'Disaggregation Data'!$O$3</definedName>
    <definedName name="_6017e447_f4b2_4605_8be3_67be82447dcf">'Outcome Indicators - Section C'!$A$30</definedName>
    <definedName name="_60cca16c_2bbf_4012_b9ed_84b4cc4c6513">'Overview - Section A'!$E$25</definedName>
    <definedName name="_616adcc7_34de_4b6d_b9e7_5b8149c795b2">' Disaggregation - Section E'!$G$8</definedName>
    <definedName name="_62fc5abc_c22f_4886_8298_ae4140ce6a16">'Disaggregation Data'!$N$315</definedName>
    <definedName name="_63de57f1_547d_4bd8_8c72_4f7979df3206" comment="Display Map">'Disaggregation Records'!$A$94:$G$182</definedName>
    <definedName name="_651c1cff_29dc_4f61_8994_ff4aa592187f">'Reference Records'!$B$4</definedName>
    <definedName name="_654bca83_10b5_4fb3_962f_80e82dfc63ce">'Reference Records'!$B$156:$B$157</definedName>
    <definedName name="_6610fb82_a604_47fc_8eb9_548299e9c8fb">'Outcome Indicators - Section C'!$AA$10</definedName>
    <definedName name="_66c05feb_5ba4_4d15_8d33_a4f0ff5f795a">'Disaggregation Data'!$H$159</definedName>
    <definedName name="_66d474de_58df_4c88_bfd9_511496d516be">'Coverage Indicators - Section D'!$AK$10</definedName>
    <definedName name="_6817dc8a_703d_4192_a2a8_a72a907275fb">'Reference records(soft deleted)'!$B$6</definedName>
    <definedName name="_6834aec6_db58_4138_a983_eb16ae5d5835">'Outcome Indicators - Section C'!$AN$10</definedName>
    <definedName name="_68bb383a_3ad0_4aa4_a4ff_b1656cee145b">'Coverage Indicators - Section D'!$W$10</definedName>
    <definedName name="_6a3dda26_b269_4afa_8b05_c602a881a167">'Overview - Section A'!$A$37</definedName>
    <definedName name="_6ac60fe2_d872_4a35_a5e2_7132294649ec" comment="Display Map">'Reference records(soft deleted)'!$B$66:$G$103</definedName>
    <definedName name="_6b293db8_2064_47cb_abbc_3f4c6d0caeda">'Overview - Section A'!$E$37</definedName>
    <definedName name="_6b7b095a_5e69_4c56_b186_9b24f30d5a48">'Overview - Section A'!#REF!</definedName>
    <definedName name="_6c432057_801a_4b50_8cf7_6f6149d7c40a">'Overview - Section A'!$T$119</definedName>
    <definedName name="_6e6943dc_a39b_4021_932f_cfd2e12ee608">'Disaggregation Records'!$A$95</definedName>
    <definedName name="_6ef1d655_3a91_47b3_8d8b_295435055776">' Disaggregation - Section E'!$U$326</definedName>
    <definedName name="_6f41a97e_60db_4ff9_9cb8_8489c1984cb4">'Outcome Indicators - Section C'!$D$10</definedName>
    <definedName name="_6f7ec15b_c268_485e_b0b1_4f72a84c4bc6" comment="Display Map">'Overview - Section A'!$A$36:$U$43</definedName>
    <definedName name="_708bc3f4_3b2b_4cbe_89e1_1871c272480d">'Overview - Section A'!$J$92</definedName>
    <definedName name="_71b6afba_85be_4c4b_9b19_636242058b4f">' Disaggregation - Section E'!$E$326</definedName>
    <definedName name="_71f71c2d_dcf4_4a63_80db_1e83ba043a1d">' Disaggregation - Section E'!$I$8</definedName>
    <definedName name="_7229c5f0_1cfd_41e2_b5fe_a739cdd4cb93" comment="Display Map">'Outcome Indicators - Section C'!$A$29:$O$120</definedName>
    <definedName name="_73b8f8b2_6e79_470e_91d5_fe608e8a3a44">'WPTM - Section F'!$G$93</definedName>
    <definedName name="_73ed6a72_5bb2_4e78_b64b_57d38f0409a1">'Disaggregation Data'!$L$3</definedName>
    <definedName name="_75127888_d602_45ff_b831_0b6cb5ca1689">'Disaggregation Data'!$H$315</definedName>
    <definedName name="_75417d5f_8186_4610_b9ba_588590a586ac">'Disaggregation Data'!$N$3</definedName>
    <definedName name="_75e01dac_a196_4485_8c4e_3c8181e382da">'Reference Records'!$C$170:$C$171</definedName>
    <definedName name="_7638a94a_e06b_4d66_97b8_ac609d3da203" comment="Save Map">'Overview - Section A'!$E$66</definedName>
    <definedName name="_7643b6aa_7bef_476f_ad52_f8748c078a19">'Overview - Section A'!$E$68</definedName>
    <definedName name="_76ec722d_231e_43e2_a272_cb3feef456da" comment="Display Map">' Disaggregation - Section E'!$A$166:$O$317</definedName>
    <definedName name="_77290f0f_e3b8_410c_9e2a_f33b99973795">'Disaggregation Records'!$B$95</definedName>
    <definedName name="_779b0207_1267_4760_b2e2_850e0608884a">'Coverage Indicators - Section D'!$B$37</definedName>
    <definedName name="_7920b793_d507_4f7a_99e2_756c9f466e52">'Overview - Section A'!$F$92</definedName>
    <definedName name="_795b5b72_7a48_4bf6_8738_b2f153e5474a">'WPTM - Section F'!$W$8</definedName>
    <definedName name="_7966289a_2370_43a9_84dd_40ef53afb02e">'Impact Indicators - Section B'!$E$29</definedName>
    <definedName name="_7abccd6d_b26a_464a_a34f_823b62ef9461">'Reference Records'!$A$87</definedName>
    <definedName name="_7b9593e5_e6f7_4cc0_a365_ac1f2318e3f6">'Coverage Indicators - Section D'!$F$37</definedName>
    <definedName name="_7cdc6ffc_7316_43a3_8c10_94815252d4bc">'Overview - Section A'!$E$67</definedName>
    <definedName name="_7dd1a1e8_b3e5_4977_b435_92933762fedb">'Account Role'!$A$21</definedName>
    <definedName name="_7ea43aa2_3fad_4650_821c_ea2dc5b2b6d6">'Reference Records'!$A$36</definedName>
    <definedName name="_7fc44159_eb0c_4ec6_937c_83795558bd60">'Disaggregation Data'!$E$3</definedName>
    <definedName name="_816ae47f_8ff2_403e_9d4c_2ffd510e7900">' Disaggregation - Section E'!$I$167</definedName>
    <definedName name="_822ff279_9d1f_42b1_93c4_132f468dffca">'Impact Indicators - Section B'!$AD$9</definedName>
    <definedName name="_8273a11c_a030_45ba_bf8f_2b577e1aa93b">'Overview - Section A'!$A$25</definedName>
    <definedName name="_8275e2f9_07b9_4fec_af79_daf5bf5849e5">'Reference Records'!$C$174</definedName>
    <definedName name="_82b810a8_4ed0_4323_bc38_7e1a937be1f8">'Overview - Section A'!$AB$119</definedName>
    <definedName name="_82c6fe25_167b_4681_a81d_dd3a270eb612">'Impact Indicators - Section B'!$U$9</definedName>
    <definedName name="_83a8b122_8cd9_4c5d_9e26_19949421dbb8">'Reference Records'!$D$19</definedName>
    <definedName name="_842ebf54_5f95_4c1e_a498_e2f9786043b8">'WPTM - Section F'!$E$93</definedName>
    <definedName name="_844af095_2d13_4e2f_ae22_27b26df79779">'Impact Indicators - Section B'!$C$29</definedName>
    <definedName name="_84592985_545c_4142_977f_19911c1d7be1">'Disaggregation Data'!$D$159</definedName>
    <definedName name="_85dddee6_5e50_414d_af9f_ec761d50a3f0" comment="Display Map">'Impact Indicators - Section B'!$A$28:$O$119</definedName>
    <definedName name="_862ffe01_c829_453b_8951_9acfdd7e0f24">'Overview - Section A'!$G$92</definedName>
    <definedName name="_864425d0_252a_4246_909e_cc0826e707f2" comment="Display Map">'Account Role'!$A$2:$D$12</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A'!$U$37</definedName>
    <definedName name="_88ed285f_de91_449e_84a4_7a52aed0ebf3">' Disaggregation - Section E'!$H$167</definedName>
    <definedName name="_8945f316_fd9d_4e19_b3cd_c0c8202a52db">'Reference Records'!$D$71:$D$84</definedName>
    <definedName name="_898e31a7_87d5_4417_b5a3_9c08b08d0c03">'Impact Indicators - Section B'!$L$29</definedName>
    <definedName name="_8a9ff9a8_7b42_4a34_a7bb_8f85ce3a36e0">'Reference Records'!$C$157</definedName>
    <definedName name="_8b8bd34d_1680_4bfe_8d4d_5d4a3a13532b">'Coverage Indicators - Section D'!$K$37</definedName>
    <definedName name="_8c3e2d71_f42b_4fed_ab9e_8cc83025c9c7">' Disaggregation - Section E'!$N$8</definedName>
    <definedName name="_8c83dafc_06c9_46d5_82dd_2edc4cdd71ef">'Reference Records'!$C$152</definedName>
    <definedName name="_8d086166_aaa3_4eec_872e_985dceb20c48">'Reference Records'!$B$162</definedName>
    <definedName name="_8d18a379_8755_4412_801e_3a24e67a6467" comment="Display Map">'Overview - Section A'!$A$29:$Q$29</definedName>
    <definedName name="_8d9f9399_d674_44d3_98fa_9bdc7c2dff17">'Impact Indicators - Section B'!$A$29</definedName>
    <definedName name="_8f4065ff_50b1_4767_83af_862a3935b277">'Overview - Section A'!$P$37</definedName>
    <definedName name="_8fa4d884_a5b1_4041_8cad_fbf4720a13d4">'Reference Records'!$G$36</definedName>
    <definedName name="_9163a4e6_3076_442b_bf37_db0a0a62793a">'Reference Records'!$G$19</definedName>
    <definedName name="_92015950_0d4a_4354_be6a_adcd93a70857">'Outcome Indicators - Section C'!#REF!</definedName>
    <definedName name="_930b7851_3ac3_4bcf_9e4b_22a06ac50203">' Disaggregation - Section E'!$E$167</definedName>
    <definedName name="_95a49378_9a3f_4412_a549_0577663ad28e">'Outcome Indicators - Section C'!$L$30</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c3b064_facc_46ff_8835_927313074f4d">'Disaggregation Records'!$F$3</definedName>
    <definedName name="_9a975b68_4a25_421c_bf56_ce3e9602ca12">'Account Role'!$D$27</definedName>
    <definedName name="_9c8612d6_cb9f_4fcd_b707_4fdfc8d07b47">'Account Role'!$B$27</definedName>
    <definedName name="_9c99db0f_f85b_4867_9f4b_773a2049f2ad">'Impact Indicators - Section B'!$E$9</definedName>
    <definedName name="_9cc45f22_4486_45fa_ba65_bfb65df72ba8">'Coverage Indicators - Section D'!$AJ$10</definedName>
    <definedName name="_9d5a644f_9e3c_487b_9af4_779a60541f4e">'Reference Records'!$D$36</definedName>
    <definedName name="_9f9fdd59_86c9_4295_b308_3619d68d6aaf">'Reference Records'!$C$87</definedName>
    <definedName name="_9ff47b3a_d28b_411b_a98b_bf4244606f53">'Disaggregation Data'!$F$159</definedName>
    <definedName name="_a03a6191_0fac_4b3d_8708_48fbb91918a6">' Disaggregation - Section E'!$F$326</definedName>
    <definedName name="_a06ae70f_aaf6_4179_9a0c_964df3537fbf" comment="Display Map">'Overview - Section A'!$A$67:$H$80</definedName>
    <definedName name="_a06d7903_f4dc_429c_b13c_c30db338eb1e">'Outcome Indicators - Section C'!$AP$10</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D'!$A$9:$AO$32</definedName>
    <definedName name="_a676465c_2e79_4840_afcd_6eb0129d896a">'Outcome Indicators - Section C'!$AN$30</definedName>
    <definedName name="_a6b20fb9_370d_458d_9f1c_8b11b3cb6b04">'Coverage Indicators - Section D'!$AF$10</definedName>
    <definedName name="_a7ecb8b9_6334_4d27_a6e4_bb07adb71898" localSheetId="4">'Overview - Section A'!#REF!</definedName>
    <definedName name="_a7ecb8b9_6334_4d27_a6e4_bb07adb71898" localSheetId="3">'Coverage Indicators - Section D'!#REF!</definedName>
    <definedName name="_a7ecb8b9_6334_4d27_a6e4_bb07adb71898" localSheetId="1">'Impact Indicators - Section B'!#REF!</definedName>
    <definedName name="_a7ecb8b9_6334_4d27_a6e4_bb07adb71898" localSheetId="2">'Outcome Indicators - Section C'!#REF!</definedName>
    <definedName name="_a7ecb8b9_6334_4d27_a6e4_bb07adb71898">'Overview - Section A'!#REF!</definedName>
    <definedName name="_a80237bb_7952_4c04_9a7a_1cdad38cbd16">'Overview - Section A'!$H$50</definedName>
    <definedName name="_a832b80c_0523_4735_817a_20d55c98a2a0" comment="Display Map">' Disaggregation - Section E'!$A$7:$O$158</definedName>
    <definedName name="_a86b22e2_303c_4ca2_a5b4_68500481e301">'Coverage Indicators - Section D'!$P$10</definedName>
    <definedName name="_a89648be_f01a_48dc_be25_9a6736d2a902">'Impact Indicators - Section B'!$D$29</definedName>
    <definedName name="_a8f46077_3c03_49ff_b812_2b8ac08cae66" comment="Display Map">'Reference Records'!$C$70:$H$83</definedName>
    <definedName name="_aa851c4c_b217_403a_b1a9_9bf3e33b8022">'Coverage Indicators - Section D'!$D$10</definedName>
    <definedName name="_abbd2de4_555f_487e_a305_ee28249928f4">'Disaggregation Records'!$A$3</definedName>
    <definedName name="_abcb1332_3cc3_40cb_9eb6_e49185148047">'Account Role'!$B$21</definedName>
    <definedName name="_ac5ba2d1_98f0_4aa2_a6c2_322cafcae1b8">'Reference records(soft deleted)'!$G$25</definedName>
    <definedName name="_aca578a2_431f_4e65_aec3_fe793d0f6c0f">'Coverage Indicators - Section D'!$F$10</definedName>
    <definedName name="_aca742d7_5b19_4aa5_8a32_739546d173c7">'Disaggregation Data'!$L$315</definedName>
    <definedName name="_aca7f1bf_77d4_41d2_b85a_8fc4694aaa5d">'Disaggregation Records'!$E$95</definedName>
    <definedName name="_ad718d62_e2fd_4c3a_a018_8c8f5eec5644">'Reference Records'!$C$4:$C$16</definedName>
    <definedName name="_addeac08_f709_4395_a8e4_139319dab4bc">'Reference Records'!$B$181</definedName>
    <definedName name="_aef23396_73a2_4449_b64b_574e315ee717">'Disaggregation Records'!$A$59</definedName>
    <definedName name="_af4893e4_fb2a_43c4_a459_75a79635184d">'Disaggregation Records'!$E$3</definedName>
    <definedName name="_b01f6605_c50f_49e5_8841_306b902e21b5">'Reference Records'!$E$87</definedName>
    <definedName name="_b11cf680_a844_40de_8411_c7f96b2201c9">' Disaggregation - Section E'!$F$167</definedName>
    <definedName name="_b184a48f_c367_42e0_abea_de10491cdb89">'Overview - Section A'!$R$119</definedName>
    <definedName name="_b25b57c0_b3c6_4bd0_84af_ecd0c047480e">'Reference Records'!$C$36</definedName>
    <definedName name="_b29140ce_2067_4616_98b2_f6e9312dff45" comment="Display Map">'Reference Records'!$A$173:$C$175</definedName>
    <definedName name="_b29fac7f_0112_4608_9b2f_b935e3a5c47a">'Outcome Indicators - Section C'!#REF!</definedName>
    <definedName name="_b2dcf42e_b53d_4d97_b0ac_dd70231fb7f7">'WPTM - Section F'!$K$93</definedName>
    <definedName name="_b3690b63_c962_4f4f_8079_62ad9538cdac">'WPTM - Section F'!$L$93</definedName>
    <definedName name="_b4a871df_6a0f_4103_a22f_8f40cae6fea8" comment="Display Map">'WPTM - Section F'!$A$92:$L$573</definedName>
    <definedName name="_b4d46ca2_f06b_4572_9f1c_bea02c988104">' Disaggregation - Section E'!$H$326</definedName>
    <definedName name="_b5821112_3c0f_46ea_8691_81e5396982ed">'Reference Records'!$B$156</definedName>
    <definedName name="_b5d7ccdc_a32e_472a_bfb8_713bf102e390">' Disaggregation - Section E'!$V$326</definedName>
    <definedName name="_b5e8f7c0_1f6c_4f34_9e09_d35ca3f3eb39" comment="Display Map">'Reference records(soft deleted)'!$B$109:$G$180</definedName>
    <definedName name="_b630336b_3644_4bf6_8d7c_9c418ad44fc5">'Disaggregation Data'!$D$3</definedName>
    <definedName name="_b68b7d29_cf0f_4ac6_ad8c_f148e1c62ae1">'Coverage Indicators - Section D'!$H$37</definedName>
    <definedName name="_b6919358_cf97_4469_b8d0_568a7fbf797c">'Outcome Indicators - Section C'!$J$30</definedName>
    <definedName name="_b7c884df_0596_4c3a_9650_e479a325ad12">'Impact Indicators - Section B'!$F$9</definedName>
    <definedName name="_b88374ec_47cc_43db_8a49_31b8f7dfbe2a">'Reference Records'!$A$174</definedName>
    <definedName name="_b934b5c4_3a3d_4290_b4f5_665f1fa1d8f9">'Disaggregation Data'!$E$159</definedName>
    <definedName name="_b9568051_a72c_4c87_bd12_0a431f6a32e6">'Disaggregation Data'!$I$159</definedName>
    <definedName name="_b9c6b527_c2c5_4200_bb21_b9257f2bb2c1">' Disaggregation - Section E'!$A$8</definedName>
    <definedName name="_ba991538_8d20_47dc_8a22_03bf80508d2c">'Disaggregation Data'!$F$3</definedName>
    <definedName name="_bcc44ce4_7811_4a37_b19a_adb1c9975c5c">'Overview - Section A'!$O$37</definedName>
    <definedName name="_bd8c6a42_6cde_4c17_9f1a_04e7b83fd063">'Reference Records'!$E$19</definedName>
    <definedName name="_bde8eea6_59dc_41d3_9c11_f259a774807f">'Outcome Indicators - Section C'!$G$30</definedName>
    <definedName name="_bdfc469c_2579_427e_b601_2c7e407ccd8f">'Impact Indicators - Section B'!$AC$9</definedName>
    <definedName name="_be50546c_31c0_486d_bfdf_73f44f0cb8fc">'Coverage Indicators - Section D'!$G$37</definedName>
    <definedName name="_be67395e_f578_42fc_bfe7_912f09db8571">'Disaggregation Records'!$G$3</definedName>
    <definedName name="_bef2cdda_6c4d_45cf_b550_ea24e68795bf">'Overview - Section A'!$M$37</definedName>
    <definedName name="_bf857707_f3ed_43ba_b26e_78e553c3b599">'Outcome Indicators - Section C'!$AP$30</definedName>
    <definedName name="_c021eee3_85ca_4b4c_871f_c2ca4000adb3" comment="Display Map">'Reference Records'!$B$18:$G$32</definedName>
    <definedName name="_c09ae89d_1f51_4131_96da_81f77c2a8612">'Coverage Indicators - Section D'!$AO$10</definedName>
    <definedName name="_c1e3d9da_0aa8_4938_92fd_28ad968bd219">'Reference Records'!$C$19</definedName>
    <definedName name="_c203bb8b_fb5b_4846_b4c2_944ce13f32a1">' Disaggregation - Section E'!$G$167</definedName>
    <definedName name="_c2cb0bb7_8726_465b_941d_b2ba7942b23a">'Outcome Indicators - Section C'!$E$30</definedName>
    <definedName name="_c438aaa1_5662_46ac_b40e_79add5b8ca04">'Overview - Section A'!$C$17:$C$19</definedName>
    <definedName name="_c54b79a9_16fb_4971_a35c_a5374fd294a1">'Coverage Indicators - Section D'!$AN$10</definedName>
    <definedName name="_c68c9230_a81a_494e_9d15_a3b3f7da6cca">'Outcome Indicators - Section C'!$U$10</definedName>
    <definedName name="_c7239f8e_e972_4d0a_ac9c_049341720ca8">'Reference Records'!$H$71</definedName>
    <definedName name="_c811d6c6_78b7_497a_b948_2c1cd9a8b3fc">'Overview - Section A'!$Z$119</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4ab06b_5324_40ab_a432_1139d7cb9e9a">'Reference Records'!$D$71</definedName>
    <definedName name="_cc652be8_c987_44b0_a7b8_b38f24a774fd">'Account Role'!$A$3</definedName>
    <definedName name="_cf337c18_bbd6_41ea_aeb8_6889dc68b851">'Reference records(soft deleted)'!$D$46</definedName>
    <definedName name="_cfcb4c96_c88e_4a35_803a_a889e9dd7d09" comment="Display Map">'Disaggregation Data'!$D$314:$Q$535</definedName>
    <definedName name="_d0af162b_ba98_4147_a6fc_7c6ff1aaf471">'Disaggregation Data'!$N$159</definedName>
    <definedName name="_d0e6db09_4210_45d4_bc55_3258a5a7becd">'Reference Records'!$M$3:$M$16</definedName>
    <definedName name="_d1020d70_3fc5_4f3c_998e_c1e32cc621f2">' Disaggregation - Section E'!$N$167</definedName>
    <definedName name="_d24f669d_00e1_4357_b04c_2c97c933dfec">'Overview - Section A'!$I$25</definedName>
    <definedName name="_d3a30769_9e61_4d67_be66_32b431300821">' Disaggregation - Section E'!$J$8</definedName>
    <definedName name="_d3eb7cad_d1db_4bc0_b960_bce22b805e0e" comment="Display Map">'Impact Indicators - Section B'!$A$8:$AD$24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A'!$A$18:$C$20</definedName>
    <definedName name="_d57e65c4_25a7_4d64_a885_cf577ee62283">'Impact Indicators - Section B'!$M$29</definedName>
    <definedName name="_d62bbd88_c7fe_4846_8ed9_76818d8946c8">'Reference Records'!$G$4</definedName>
    <definedName name="_d72177c9_4374_45f7_b5a5_f0b6222e9566">'Reference Records'!$E$4</definedName>
    <definedName name="_d87efec4_c031_4381_b43e_3ae3f8a86788">'WPTM - Section F'!$U$8</definedName>
    <definedName name="_d8b44ed0_a865_499e_aa2c_09925ed64c24">'WPTM - Section F'!$A$93</definedName>
    <definedName name="_d8f3b323_94ba_4c08_b760_0447353ff6ee">'Reference Records'!$D$4</definedName>
    <definedName name="_d8fd749f_f8d5_4232_b69a_8b62a79328ac">'Overview - Section A'!$L$37</definedName>
    <definedName name="_d9225ee9_4711_40fa_bb89_6747c9d62bad">'Overview - Section A'!$G$50</definedName>
    <definedName name="_d93c4c11_f795_4c65_88eb_c43040eba27e" comment="Display Map">'Overview - Section A'!$A$91:$J$107</definedName>
    <definedName name="_da1fbc0d_b853_4aec_a0fa_4471ef7dbf35">'Outcome Indicators - Section C'!$AB$10</definedName>
    <definedName name="_daae6694_aad0_48b5_b679_94999f870976">'Reference records(soft deleted)'!$G$67</definedName>
    <definedName name="_db4e2d75_1080_4f7d_bbb6_279cfc0396d6">'Reference Records'!$B$158</definedName>
    <definedName name="_db554049_85ce_4129_b1fc_a4968be4421e">'Reference records(soft deleted)'!$B$46:$B$62</definedName>
    <definedName name="_dbe1d51c_e6c5_4bb2_a9ef_e1ea7c79ffe4">'Disaggregation Data'!$L$159</definedName>
    <definedName name="_dc25d21c_45d9_4b57_9fa2_820fd10faadb">' Disaggregation - Section E'!$E$8</definedName>
    <definedName name="_dc2a7f24_ba27_4952_af95_2f5f2a447e95">'Disaggregation Data'!$F$315</definedName>
    <definedName name="_dd5cbb23_508a_4a49_9ee3_de02706f296e">'Reference Records'!$B$36</definedName>
    <definedName name="_de8310b5_e4d3_4b94_b262_26a424148ac2">'WPTM - Section F'!$C$8</definedName>
    <definedName name="_e0977557_e4c5_4ef4_9559_6de2a1c73a50">'Overview - Section A'!$A$30</definedName>
    <definedName name="_e0bc3c4f_03b9_401c_9444_2ae25857d1f6">'Impact Indicators - Section B'!$J$29</definedName>
    <definedName name="_e1369199_9199_4522_8093_a9305b6b0ad3">' Disaggregation - Section E'!$G$326</definedName>
    <definedName name="_e1b18bf0_c01a_41f9_9d0f_7ff41a4c9212">'Reference records(soft deleted)'!$B$25</definedName>
    <definedName name="_e2f4a6c9_b971_491e_a3b4_1227bbe38c83">'Reference records(soft deleted)'!$D$110</definedName>
    <definedName name="_e3593433_048f_4c41_83d3_f74a839a639f">'Disaggregation Records'!$E$59</definedName>
    <definedName name="_e3fd5f4b_01b0_4087_9e0e_fd0199800be6">'Overview - Section A'!$I$92</definedName>
    <definedName name="_e4b1e3b9_6a2a_43ea_8ece_3c48082dabab">'Reference Records'!$C$71</definedName>
    <definedName name="_e5e0e9c5_229b_41b4_a9b1_b5fd68f1f31c">'Disaggregation Records'!$B$3</definedName>
    <definedName name="_e6620337_bf44_48f3_a7fd_0125cc2c6be7">' Disaggregation - Section E'!$A$326</definedName>
    <definedName name="_e6d95e65_44bf_4846_b78f_816689d6036f">'Disaggregation Records'!$B$59</definedName>
    <definedName name="_e87ea5ec_8175_4472_bb44_1f8c96df1ee4" comment="Display Map">'WPTM - Section F'!$A$7:$Z$88</definedName>
    <definedName name="_e958af96_3743_4cf7_bdb7_42273b92aeda">'WPTM - Section F'!$P$8</definedName>
    <definedName name="_ea0a6aff_050a_4e7c_bb67_efe887a6ff8c">'Reference Records'!$B$71:$B$83</definedName>
    <definedName name="_ea72c56b_d1e9_4c5d_ba1d_cc707a1c7a52">'Reference Records'!$C$158</definedName>
    <definedName name="_eab21347_0473_4b4a_b4eb_6c1a24a63d27">'WPTM - Section F'!$S$8</definedName>
    <definedName name="_eabb6097_6646_49fe_9d42_cce1d696601b">'Overview - Section A'!$A$92</definedName>
    <definedName name="_eac8e410_a131_431a_b1c9_590f4d486ca3">'Impact Indicators - Section B'!$G$29</definedName>
    <definedName name="_eb940844_13db_4509_a1c4_ff0a8c68abd7">'Disaggregation Records'!$F$95</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Records'!$B$161</definedName>
    <definedName name="_edacc156_af86_4bf8_90dd_b9a22fc62817">'Account Role'!$D$3</definedName>
    <definedName name="_eecf7cf0_e9be_48ee_b1b4_c9465f1f4e45">'Outcome Indicators - Section C'!$A$10</definedName>
    <definedName name="_f01d1473_f9e7_453c_95a5_ada7b865eabb">'Overview - Section A'!$H$68</definedName>
    <definedName name="_f1c519aa_961b_42b6_a4f4_d9f451ddf622" comment="Display Map">'Overview - Section A'!$A$49:$H$62</definedName>
    <definedName name="_f1de9552_9dee_457d_a62e_99567a2c1e69">'Outcome Indicators - Section C'!$Z$10</definedName>
    <definedName name="_f2045cc5_f4d7_4b1d_8aeb_d44e7918995b">'Disaggregation Data'!$K$3</definedName>
    <definedName name="_f25f0134_a952_4eb1_bd5d_4a854d76f318">'Outcome Indicators - Section C'!$AL$10</definedName>
    <definedName name="_f2e17f54_33e5_4fb3_8547_527de2a7d0ac">'Overview - Section A'!$C$19:$C$21</definedName>
    <definedName name="_f3654abd_3fbc_41ef_a2e7_0d54ea478341" comment="Display Map">'Disaggregation Records'!$A$2:$G$55</definedName>
    <definedName name="_f3aa8cb8_9b47_4b8e_b8b6_eb980ce8ad79">'Outcome Indicators - Section C'!$D$30</definedName>
    <definedName name="_f58d18c7_1d35_433b_a6a3_d9e3f83484c8">'Impact Indicators - Section B'!$T$9</definedName>
    <definedName name="_f597b0f5_0c73_475b_ae28_45f5ed40876e">'Coverage Indicators - Section D'!$E$10</definedName>
    <definedName name="_f8d7ef06_1dee_470c_8158_06415f88b21a">'Coverage Indicators - Section D'!$N$37</definedName>
    <definedName name="_f8da171f_1ef1_4701_824e_35a927e47c50">'Overview - Section A'!$Q$119</definedName>
    <definedName name="_f9a537b9_3e07_436d_978d_cc0a4695b6eb">' Disaggregation - Section E'!$AD$326</definedName>
    <definedName name="_fba43122_7879_4bc6_ab59_ece879d4dafd">'Coverage Indicators - Section D'!$A$10</definedName>
    <definedName name="_fccfb4fa_0a30_41be_9334_74bc5779fbd3">'Reference Records'!$C$156:$C$157</definedName>
    <definedName name="_fd286dae_26cb_4aad_a5f8_c4e877a2e920" comment="Display Map">'Reference Records'!$A$86:$E$147</definedName>
    <definedName name="_fdaed59b_d483_4f18_8960_9dec90ac9bf3">'Coverage Indicators - Section D'!$AI$10</definedName>
    <definedName name="_fe1fc4f2_e57c_4328_acb9_6e901a0a2e1c">'Reference Records'!$G$71</definedName>
    <definedName name="_fe54ad0d_3f3e_403b_8c5a_3ee1b37390d2">'Disaggregation Data'!$Q$315</definedName>
    <definedName name="_ff85bbe8_e093_4bde_9ecb_ca8f310bef73">'Reference Records'!$B$71:$B$84</definedName>
    <definedName name="_ff85dfd2_7a0e_4ec1_ada1_39980e5d1634">'Impact Indicators - Section B'!$AB$9</definedName>
    <definedName name="_xlnm._FilterDatabase" localSheetId="4" hidden="1">' Disaggregation - Section E'!$A$325:$Q$325</definedName>
    <definedName name="_xlnm._FilterDatabase" localSheetId="11" hidden="1">'Account Role'!$B:$B</definedName>
    <definedName name="_xlnm._FilterDatabase" localSheetId="6" hidden="1">'Print View'!$A$119:$AJ$180</definedName>
    <definedName name="AccountRole">OFFSET('Account Role'!$C$3,1,0,MATCH("*",'Account Role'!$C$3:$C$13,-1)-1,1)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Key_Activity_Milestone__c.AIM_De_activate_Key_Activity__c">apttusmetadata!$AA$2</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Country">IF('Overview - Section A'!$AN$5="Funding Request",IF('Reference Records'!$B$157&lt;&gt;"",'Reference Records'!$B$157,OFFSET('Reference Records'!$A$170,1,0,MATCH(" ",'Reference Records'!$A$170:$A$171,-1)-1,1)),OFFSET('Reference Records'!$A$174,1,0,MATCH(" ",'Reference Records'!$A$174:$A$176,-1)-1,1))</definedName>
    <definedName name="Coverage_Module">OFFSET('Overview - Section A'!$E$92,1,0,MATCH(" ",'Overview - Section A'!$E$92:$E$115,-1)-1,1)</definedName>
    <definedName name="CoverageColumn">'Reference Records'!$A$36:$A$68</definedName>
    <definedName name="CoverageIndicator">OFFSET('Reference Records'!$E$36,1,0,MATCH("*",'Reference Records'!$E$36:$E$68,-1)-1,1)</definedName>
    <definedName name="CoverageStart">Coverage[Module]</definedName>
    <definedName name="_xlnm.Extract" localSheetId="11">'Account Role'!$C:$C</definedName>
    <definedName name="FundingRequestPR">IF('Overview - Section A'!$AN$5="Funding Request",IF('Reference Records'!$C$157&lt;&gt;"",OFFSET('Account Role'!$C$3,1,0,MATCH(" ",'Account Role'!$C$3:$C$13,-1)-1,1),OFFSET('Account Role'!$C$21,1,0,MATCH(" ",'Account Role'!$C$21:$C$27,-1)-1,1)),'Overview - Section A'!$AN$6)</definedName>
    <definedName name="ImpactIndicator">OFFSET('Reference Records'!$F$4,1,0,MATCH(" ",'Reference Records'!$F$4:$F$16,-1)-1,1)</definedName>
    <definedName name="Intervention_WPTM">OFFSET('Overview - Section A'!$W$119,1,0,MATCH("*",'Overview - Section A'!$W$119:$W$171,-1)-1,1)</definedName>
    <definedName name="KeyActivityColumn">'Overview - Section A'!$E$119:$E$171</definedName>
    <definedName name="KeyActivityStart">WPTM_Intervention[Modules]</definedName>
    <definedName name="List" localSheetId="3">'Coverage Indicators - Section D'!$C$10:$D$34</definedName>
    <definedName name="List">'Account Role'!$B$2:$B$18</definedName>
    <definedName name="ModuleColumn">Intervention[Module]</definedName>
    <definedName name="Modules">OFFSET('Overview - Section A'!$E$92,1,0,MATCH(" ",'Overview - Section A'!$E$92:$E$108,-1)-1,1)</definedName>
    <definedName name="ModuleStart">'Reference Records'!$A$87</definedName>
    <definedName name="OutcomeIndicator">OFFSET('Reference Records'!$F$19,1,0,MATCH(" ",'Reference Records'!$F$19:$F$33,-1)-1,1)</definedName>
    <definedName name="PICKLISTKEYVALUEPAIR">apttusmetadata!$Y$1:$Z$2</definedName>
    <definedName name="_xlnm.Print_Area" localSheetId="4">' Disaggregation - Section E'!$A$1:$V$551</definedName>
    <definedName name="_xlnm.Print_Area" localSheetId="3">'Coverage Indicators - Section D'!$A$1:$V$172</definedName>
    <definedName name="_xlnm.Print_Area" localSheetId="1">'Impact Indicators - Section B'!$A$1:$Q$126</definedName>
    <definedName name="_xlnm.Print_Area" localSheetId="2">'Outcome Indicators - Section C'!$A$1:$Q$30</definedName>
    <definedName name="_xlnm.Print_Area" localSheetId="0">'Overview - Section A'!$A$1:$AC$178</definedName>
    <definedName name="ResponsiblePR">IF('Overview - Section A'!$AN$5="Funding Request",OFFSET('Overview - Section A'!$M$30,1,0,MATCH(" ",'Overview - Section A'!$M$30:$M$31,-1)-1,1),OFFSET('Overview - Section A'!$E$25,1,0,MATCH(" ",'Overview - Section A'!$E$25:$E$27,-1)-1,1))</definedName>
    <definedName name="Subset">OFFSET('Coverage Indicators - Section D'!$AA$10,1,0,MATCH(" ",'Coverage Indicators - Section D'!$AA$10:$AA$34,-1)-1,1)</definedName>
    <definedName name="XAuthorInvalidPicklistData">apttusmetadata!$B$1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B19" i="5" l="1"/>
  <c r="F360" i="9" l="1"/>
  <c r="F359" i="9"/>
  <c r="F75" i="10" l="1"/>
  <c r="F74" i="10"/>
  <c r="F73" i="10"/>
  <c r="F68" i="10"/>
  <c r="F67" i="10"/>
  <c r="G21" i="5"/>
  <c r="G22" i="5"/>
  <c r="B37" i="1"/>
  <c r="B38" i="1" s="1"/>
  <c r="A38" i="1" s="1"/>
  <c r="B16" i="21" s="1"/>
  <c r="Q19" i="5" a="1"/>
  <c r="Q19" i="5" s="1"/>
  <c r="Y19" i="5" s="1"/>
  <c r="Q18" i="5" a="1"/>
  <c r="Q18" i="5" s="1"/>
  <c r="Y18" i="5" s="1"/>
  <c r="B406" i="9" s="1"/>
  <c r="X406" i="9" s="1"/>
  <c r="C95" i="20"/>
  <c r="D95" i="20" s="1"/>
  <c r="C96" i="20"/>
  <c r="D96" i="20" s="1"/>
  <c r="C100" i="20"/>
  <c r="D100" i="20" s="1"/>
  <c r="C106" i="20"/>
  <c r="D106" i="20" s="1"/>
  <c r="C111" i="20"/>
  <c r="C115" i="20"/>
  <c r="C119" i="20"/>
  <c r="C123" i="20"/>
  <c r="C125" i="20"/>
  <c r="C127" i="20"/>
  <c r="C129" i="20"/>
  <c r="C131" i="20"/>
  <c r="C133" i="20"/>
  <c r="C135" i="20"/>
  <c r="C149" i="20"/>
  <c r="C151" i="20"/>
  <c r="C159" i="20"/>
  <c r="C166" i="20"/>
  <c r="D166" i="20" s="1"/>
  <c r="C171" i="20"/>
  <c r="C175" i="20"/>
  <c r="C177" i="20"/>
  <c r="C179" i="20"/>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F84" i="5"/>
  <c r="F82" i="5"/>
  <c r="G82" i="5" s="1"/>
  <c r="F80" i="5"/>
  <c r="G468" i="9"/>
  <c r="G467" i="9"/>
  <c r="G458" i="9"/>
  <c r="G459" i="9"/>
  <c r="G460" i="9"/>
  <c r="G457" i="9"/>
  <c r="G388" i="9"/>
  <c r="G387" i="9"/>
  <c r="G378" i="9"/>
  <c r="G379" i="9"/>
  <c r="G380" i="9"/>
  <c r="G377" i="9"/>
  <c r="G368" i="9"/>
  <c r="G367" i="9"/>
  <c r="G358" i="9"/>
  <c r="G359" i="9"/>
  <c r="G360" i="9"/>
  <c r="G357" i="9"/>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83" i="16"/>
  <c r="F82" i="16"/>
  <c r="F81" i="16"/>
  <c r="F80" i="16"/>
  <c r="F79" i="16"/>
  <c r="F78" i="16"/>
  <c r="F77" i="16"/>
  <c r="F76" i="16"/>
  <c r="F75" i="16"/>
  <c r="F74" i="16"/>
  <c r="F73" i="16"/>
  <c r="F72" i="16"/>
  <c r="C88" i="20"/>
  <c r="C89" i="20" s="1"/>
  <c r="D89" i="20" s="1"/>
  <c r="C84" i="20"/>
  <c r="C85" i="20" s="1"/>
  <c r="D85" i="20" s="1"/>
  <c r="C69" i="20"/>
  <c r="D69" i="20" s="1"/>
  <c r="C67" i="20"/>
  <c r="C68" i="20" s="1"/>
  <c r="D68" i="20" s="1"/>
  <c r="C90" i="20"/>
  <c r="C91" i="20" s="1"/>
  <c r="D91" i="20" s="1"/>
  <c r="C82" i="20"/>
  <c r="C83" i="20"/>
  <c r="D83" i="20" s="1"/>
  <c r="C80" i="20"/>
  <c r="C81" i="20" s="1"/>
  <c r="D81" i="20" s="1"/>
  <c r="C78" i="20"/>
  <c r="C79" i="20"/>
  <c r="D79" i="20" s="1"/>
  <c r="C77" i="20"/>
  <c r="D77" i="20" s="1"/>
  <c r="C73" i="20"/>
  <c r="C60" i="20"/>
  <c r="C61" i="20"/>
  <c r="C48" i="20"/>
  <c r="C49" i="20" s="1"/>
  <c r="C50" i="20" s="1"/>
  <c r="C51" i="20" s="1"/>
  <c r="C52" i="20" s="1"/>
  <c r="C44" i="20"/>
  <c r="C45" i="20" s="1"/>
  <c r="C36" i="20"/>
  <c r="C37" i="20" s="1"/>
  <c r="C25" i="20"/>
  <c r="D25" i="20" s="1"/>
  <c r="C15" i="20"/>
  <c r="C16" i="20" s="1"/>
  <c r="D16" i="20" s="1"/>
  <c r="C12" i="20"/>
  <c r="C8" i="20"/>
  <c r="C9" i="20" s="1"/>
  <c r="D9" i="20" s="1"/>
  <c r="D8" i="20"/>
  <c r="C4" i="20"/>
  <c r="C34" i="20"/>
  <c r="C35" i="20" s="1"/>
  <c r="D35" i="20" s="1"/>
  <c r="C32" i="20"/>
  <c r="C33" i="20"/>
  <c r="D33" i="20" s="1"/>
  <c r="C17" i="20"/>
  <c r="C10" i="20"/>
  <c r="C11" i="20" s="1"/>
  <c r="D11" i="20" s="1"/>
  <c r="C6" i="20"/>
  <c r="C7" i="20" s="1"/>
  <c r="D7" i="20" s="1"/>
  <c r="L43" i="1"/>
  <c r="L40" i="1"/>
  <c r="L39" i="1"/>
  <c r="L42" i="1"/>
  <c r="L38" i="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N79" i="6"/>
  <c r="S79" i="6" s="1"/>
  <c r="N75" i="6"/>
  <c r="N74" i="6"/>
  <c r="N63" i="6"/>
  <c r="V63" i="6" s="1"/>
  <c r="N59" i="6"/>
  <c r="V59" i="6" s="1"/>
  <c r="N58" i="6"/>
  <c r="N47" i="6"/>
  <c r="V47" i="6" s="1"/>
  <c r="N43" i="6"/>
  <c r="V43" i="6" s="1"/>
  <c r="N42" i="6"/>
  <c r="V42" i="6"/>
  <c r="N31" i="6"/>
  <c r="V31" i="6" s="1"/>
  <c r="N27" i="6"/>
  <c r="V27" i="6" s="1"/>
  <c r="N26" i="6"/>
  <c r="N15" i="6"/>
  <c r="N11" i="6"/>
  <c r="V11" i="6" s="1"/>
  <c r="N10" i="6"/>
  <c r="S63" i="6"/>
  <c r="S59" i="6"/>
  <c r="S42"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N88" i="6"/>
  <c r="S88" i="6" s="1"/>
  <c r="N87" i="6"/>
  <c r="N86" i="6"/>
  <c r="V86" i="6" s="1"/>
  <c r="N85" i="6"/>
  <c r="N84" i="6"/>
  <c r="N83" i="6"/>
  <c r="N82" i="6"/>
  <c r="V82" i="6" s="1"/>
  <c r="N81" i="6"/>
  <c r="V81" i="6" s="1"/>
  <c r="N80" i="6"/>
  <c r="S80" i="6" s="1"/>
  <c r="N78" i="6"/>
  <c r="V78" i="6" s="1"/>
  <c r="N77" i="6"/>
  <c r="V77" i="6" s="1"/>
  <c r="N76" i="6"/>
  <c r="N73" i="6"/>
  <c r="V73" i="6" s="1"/>
  <c r="N72" i="6"/>
  <c r="N71" i="6"/>
  <c r="V71" i="6" s="1"/>
  <c r="N70" i="6"/>
  <c r="N69" i="6"/>
  <c r="V69" i="6" s="1"/>
  <c r="N68" i="6"/>
  <c r="N67" i="6"/>
  <c r="V67" i="6" s="1"/>
  <c r="N66" i="6"/>
  <c r="N65" i="6"/>
  <c r="V65" i="6" s="1"/>
  <c r="N64" i="6"/>
  <c r="N62" i="6"/>
  <c r="N61" i="6"/>
  <c r="V61" i="6" s="1"/>
  <c r="N60" i="6"/>
  <c r="N57" i="6"/>
  <c r="N56" i="6"/>
  <c r="S56" i="6" s="1"/>
  <c r="N55" i="6"/>
  <c r="V55" i="6" s="1"/>
  <c r="N54" i="6"/>
  <c r="V54" i="6" s="1"/>
  <c r="N53" i="6"/>
  <c r="V53" i="6" s="1"/>
  <c r="N52" i="6"/>
  <c r="N51" i="6"/>
  <c r="V51" i="6" s="1"/>
  <c r="N50" i="6"/>
  <c r="V50" i="6" s="1"/>
  <c r="N49" i="6"/>
  <c r="V49" i="6" s="1"/>
  <c r="N48" i="6"/>
  <c r="N46" i="6"/>
  <c r="N45" i="6"/>
  <c r="V45" i="6"/>
  <c r="N44" i="6"/>
  <c r="N41" i="6"/>
  <c r="N40" i="6"/>
  <c r="N39" i="6"/>
  <c r="V39" i="6" s="1"/>
  <c r="N38" i="6"/>
  <c r="N37" i="6"/>
  <c r="N36" i="6"/>
  <c r="V36" i="6" s="1"/>
  <c r="N35" i="6"/>
  <c r="N34" i="6"/>
  <c r="N33" i="6"/>
  <c r="N32" i="6"/>
  <c r="V32" i="6" s="1"/>
  <c r="N30" i="6"/>
  <c r="N29" i="6"/>
  <c r="S29" i="6" s="1"/>
  <c r="N28" i="6"/>
  <c r="V28" i="6" s="1"/>
  <c r="N25" i="6"/>
  <c r="S25" i="6" s="1"/>
  <c r="N24" i="6"/>
  <c r="V24" i="6" s="1"/>
  <c r="N23" i="6"/>
  <c r="V23" i="6" s="1"/>
  <c r="N22" i="6"/>
  <c r="V22" i="6" s="1"/>
  <c r="N21" i="6"/>
  <c r="V21" i="6" s="1"/>
  <c r="N20" i="6"/>
  <c r="V20" i="6" s="1"/>
  <c r="N19" i="6"/>
  <c r="N18" i="6"/>
  <c r="S18" i="6" s="1"/>
  <c r="N17" i="6"/>
  <c r="V17" i="6" s="1"/>
  <c r="N16" i="6"/>
  <c r="N14" i="6"/>
  <c r="S14" i="6" s="1"/>
  <c r="N13" i="6"/>
  <c r="S13" i="6"/>
  <c r="N12" i="6"/>
  <c r="V12" i="6" s="1"/>
  <c r="S11" i="6"/>
  <c r="N9" i="6"/>
  <c r="S9" i="6" s="1"/>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1" i="5"/>
  <c r="G90" i="5"/>
  <c r="G89" i="5"/>
  <c r="G88" i="5"/>
  <c r="G87" i="5"/>
  <c r="G86" i="5"/>
  <c r="G85" i="5"/>
  <c r="G84" i="5"/>
  <c r="G83" i="5"/>
  <c r="G81" i="5"/>
  <c r="G80" i="5"/>
  <c r="G79" i="5"/>
  <c r="G78" i="5"/>
  <c r="G77" i="5"/>
  <c r="G76" i="5"/>
  <c r="G75" i="5"/>
  <c r="G74" i="5"/>
  <c r="G73" i="5"/>
  <c r="G72" i="5"/>
  <c r="G71" i="5"/>
  <c r="G70" i="5"/>
  <c r="G69" i="5"/>
  <c r="G68" i="5"/>
  <c r="G67" i="5"/>
  <c r="G66" i="5"/>
  <c r="G61" i="5"/>
  <c r="G60" i="5"/>
  <c r="G59" i="5"/>
  <c r="G58" i="5"/>
  <c r="G57" i="5"/>
  <c r="G56" i="5"/>
  <c r="G55" i="5"/>
  <c r="G54" i="5"/>
  <c r="G53" i="5"/>
  <c r="G52" i="5"/>
  <c r="G51" i="5"/>
  <c r="G50" i="5"/>
  <c r="G49" i="5"/>
  <c r="G48" i="5"/>
  <c r="G47" i="5"/>
  <c r="G46" i="5"/>
  <c r="G45" i="5"/>
  <c r="G44" i="5"/>
  <c r="G43" i="5"/>
  <c r="G42" i="5"/>
  <c r="G41" i="5"/>
  <c r="G40" i="5"/>
  <c r="G39" i="5"/>
  <c r="G38" i="5"/>
  <c r="C169" i="5"/>
  <c r="C168" i="5"/>
  <c r="C167" i="5"/>
  <c r="C166" i="5"/>
  <c r="C165" i="5"/>
  <c r="C163" i="5"/>
  <c r="C162" i="5"/>
  <c r="C161" i="5"/>
  <c r="C160" i="5"/>
  <c r="C159" i="5"/>
  <c r="C157" i="5"/>
  <c r="C156" i="5"/>
  <c r="C155" i="5"/>
  <c r="C154" i="5"/>
  <c r="C153" i="5"/>
  <c r="C151" i="5"/>
  <c r="C150" i="5"/>
  <c r="C149" i="5"/>
  <c r="C148" i="5"/>
  <c r="C147" i="5"/>
  <c r="C145" i="5"/>
  <c r="C144" i="5"/>
  <c r="C143" i="5"/>
  <c r="C142" i="5"/>
  <c r="C141" i="5"/>
  <c r="C139" i="5"/>
  <c r="C138" i="5"/>
  <c r="C137" i="5"/>
  <c r="C136" i="5"/>
  <c r="C135" i="5"/>
  <c r="C133" i="5"/>
  <c r="C132" i="5"/>
  <c r="C131" i="5"/>
  <c r="C130" i="5"/>
  <c r="C129" i="5"/>
  <c r="C127" i="5"/>
  <c r="C126" i="5"/>
  <c r="C125" i="5"/>
  <c r="C124" i="5"/>
  <c r="C123" i="5"/>
  <c r="C121" i="5"/>
  <c r="C120" i="5"/>
  <c r="C119" i="5"/>
  <c r="C118" i="5"/>
  <c r="C117" i="5"/>
  <c r="C115" i="5"/>
  <c r="C114" i="5"/>
  <c r="C113" i="5"/>
  <c r="C112" i="5"/>
  <c r="C111" i="5"/>
  <c r="C109" i="5"/>
  <c r="C108" i="5"/>
  <c r="C107" i="5"/>
  <c r="C106" i="5"/>
  <c r="C105" i="5"/>
  <c r="C103" i="5"/>
  <c r="C102" i="5"/>
  <c r="C101" i="5"/>
  <c r="C100" i="5"/>
  <c r="C99" i="5"/>
  <c r="C97" i="5"/>
  <c r="C96" i="5"/>
  <c r="C95" i="5"/>
  <c r="C94" i="5"/>
  <c r="C93" i="5"/>
  <c r="C91" i="5"/>
  <c r="C90" i="5"/>
  <c r="C89" i="5"/>
  <c r="C88" i="5"/>
  <c r="C87" i="5"/>
  <c r="C85" i="5"/>
  <c r="C84" i="5"/>
  <c r="C83" i="5"/>
  <c r="C82" i="5"/>
  <c r="C81" i="5"/>
  <c r="C79" i="5"/>
  <c r="C78" i="5"/>
  <c r="C77" i="5"/>
  <c r="C76" i="5"/>
  <c r="C75" i="5"/>
  <c r="C73" i="5"/>
  <c r="C72" i="5"/>
  <c r="C71" i="5"/>
  <c r="C70" i="5"/>
  <c r="C69" i="5"/>
  <c r="C67" i="5"/>
  <c r="C66" i="5"/>
  <c r="C65" i="5"/>
  <c r="C64" i="5"/>
  <c r="C63" i="5"/>
  <c r="C61" i="5"/>
  <c r="C60" i="5"/>
  <c r="C59" i="5"/>
  <c r="C58" i="5"/>
  <c r="C57" i="5"/>
  <c r="C55" i="5"/>
  <c r="C54" i="5"/>
  <c r="C53" i="5"/>
  <c r="C52" i="5"/>
  <c r="C51" i="5"/>
  <c r="C49" i="5"/>
  <c r="C48" i="5"/>
  <c r="C47" i="5"/>
  <c r="C46" i="5"/>
  <c r="C45" i="5"/>
  <c r="C43" i="5"/>
  <c r="C42" i="5"/>
  <c r="C41" i="5"/>
  <c r="C40" i="5"/>
  <c r="C39" i="5"/>
  <c r="AB32" i="5"/>
  <c r="AB31" i="5"/>
  <c r="AB30" i="5"/>
  <c r="AB29" i="5"/>
  <c r="AB28" i="5"/>
  <c r="AB27" i="5"/>
  <c r="AB26" i="5"/>
  <c r="AB25" i="5"/>
  <c r="AB24" i="5"/>
  <c r="AB23" i="5"/>
  <c r="AB22" i="5"/>
  <c r="AB21" i="5"/>
  <c r="AB20" i="5"/>
  <c r="AB19" i="5"/>
  <c r="AB18" i="5"/>
  <c r="AB17" i="5"/>
  <c r="AB16" i="5"/>
  <c r="AB15" i="5"/>
  <c r="AB14" i="5"/>
  <c r="AB13" i="5"/>
  <c r="AB12" i="5"/>
  <c r="AB11" i="5"/>
  <c r="T32" i="5"/>
  <c r="AH32" i="5" s="1"/>
  <c r="AH31" i="5"/>
  <c r="AH30" i="5"/>
  <c r="AH29" i="5"/>
  <c r="AH28" i="5"/>
  <c r="AH27" i="5"/>
  <c r="AH26" i="5"/>
  <c r="AH25" i="5"/>
  <c r="AH24" i="5"/>
  <c r="AH23" i="5"/>
  <c r="AH22" i="5"/>
  <c r="AH21" i="5"/>
  <c r="AH20" i="5"/>
  <c r="T19" i="5"/>
  <c r="AH19" i="5" s="1"/>
  <c r="T18" i="5"/>
  <c r="AH18" i="5" s="1"/>
  <c r="T17" i="5"/>
  <c r="AH17" i="5"/>
  <c r="T16" i="5"/>
  <c r="AH16" i="5" s="1"/>
  <c r="T15" i="5"/>
  <c r="AH15" i="5" s="1"/>
  <c r="T14" i="5"/>
  <c r="AH14" i="5" s="1"/>
  <c r="AH13" i="5"/>
  <c r="T12" i="5"/>
  <c r="AH12" i="5" s="1"/>
  <c r="T11" i="5"/>
  <c r="AH11" i="5" s="1"/>
  <c r="S32" i="5"/>
  <c r="S31" i="5"/>
  <c r="S30" i="5"/>
  <c r="S29" i="5"/>
  <c r="S28" i="5"/>
  <c r="S27" i="5"/>
  <c r="S26" i="5"/>
  <c r="S25" i="5"/>
  <c r="S24" i="5"/>
  <c r="S23" i="5"/>
  <c r="S22" i="5"/>
  <c r="S21" i="5"/>
  <c r="S20" i="5"/>
  <c r="S19" i="5"/>
  <c r="S18" i="5"/>
  <c r="S17" i="5"/>
  <c r="S16" i="5"/>
  <c r="S15" i="5"/>
  <c r="S14" i="5"/>
  <c r="S13" i="5"/>
  <c r="S12" i="5"/>
  <c r="S11" i="5"/>
  <c r="N32" i="5"/>
  <c r="N31" i="5"/>
  <c r="N30" i="5"/>
  <c r="N29" i="5"/>
  <c r="N28" i="5"/>
  <c r="N27" i="5"/>
  <c r="N26" i="5"/>
  <c r="N25" i="5"/>
  <c r="N24" i="5"/>
  <c r="N23" i="5"/>
  <c r="N22" i="5"/>
  <c r="N21" i="5"/>
  <c r="N20" i="5"/>
  <c r="N19" i="5"/>
  <c r="N18" i="5"/>
  <c r="N17" i="5"/>
  <c r="N16" i="5"/>
  <c r="N15" i="5"/>
  <c r="N14" i="5"/>
  <c r="N13" i="5"/>
  <c r="N12" i="5"/>
  <c r="N11" i="5"/>
  <c r="G32" i="5"/>
  <c r="G31" i="5"/>
  <c r="G30" i="5"/>
  <c r="G29" i="5"/>
  <c r="G28" i="5"/>
  <c r="G27" i="5"/>
  <c r="G26" i="5"/>
  <c r="G25" i="5"/>
  <c r="G24" i="5"/>
  <c r="G19" i="5"/>
  <c r="G18" i="5"/>
  <c r="G17" i="5"/>
  <c r="G16" i="5"/>
  <c r="G15" i="5"/>
  <c r="G14" i="5"/>
  <c r="G12" i="5"/>
  <c r="G11" i="5"/>
  <c r="C32" i="5"/>
  <c r="C31" i="5"/>
  <c r="Q31" i="5" s="1" a="1"/>
  <c r="Q31" i="5" s="1"/>
  <c r="Y31" i="5" s="1"/>
  <c r="B528" i="9" s="1"/>
  <c r="C30" i="5"/>
  <c r="B30" i="5" s="1"/>
  <c r="X30" i="5" s="1"/>
  <c r="C29" i="5"/>
  <c r="AG29" i="5" s="1" a="1"/>
  <c r="AG29" i="5" s="1"/>
  <c r="C28" i="5"/>
  <c r="C27" i="5"/>
  <c r="Q27" i="5" s="1" a="1"/>
  <c r="Q27" i="5" s="1"/>
  <c r="Y27" i="5" s="1"/>
  <c r="C26" i="5"/>
  <c r="AG25" i="5" a="1"/>
  <c r="AG25" i="5" s="1"/>
  <c r="Q24" i="5" a="1"/>
  <c r="Q24" i="5" s="1"/>
  <c r="Y24" i="5" s="1"/>
  <c r="Q23" i="5" a="1"/>
  <c r="Q23" i="5" s="1"/>
  <c r="Y23" i="5" s="1"/>
  <c r="X22" i="5"/>
  <c r="AC21" i="5"/>
  <c r="B18" i="5"/>
  <c r="X18" i="5" s="1"/>
  <c r="Q16" i="5" a="1"/>
  <c r="Q16" i="5" s="1"/>
  <c r="Y16" i="5" s="1"/>
  <c r="B379" i="9" s="1"/>
  <c r="B14" i="5"/>
  <c r="X14" i="5" s="1"/>
  <c r="AG13" i="5" a="1"/>
  <c r="AG13" i="5" s="1"/>
  <c r="AG12" i="5" a="1"/>
  <c r="AG12" i="5" s="1"/>
  <c r="Q11" i="5" a="1"/>
  <c r="Q11" i="5" s="1"/>
  <c r="Y11" i="5" s="1"/>
  <c r="X21" i="5"/>
  <c r="Q23" i="10"/>
  <c r="Y23" i="10" s="1"/>
  <c r="Q22" i="10"/>
  <c r="Y22" i="10" s="1"/>
  <c r="Y19" i="10"/>
  <c r="Y18" i="10"/>
  <c r="Y15" i="10"/>
  <c r="Q14" i="10"/>
  <c r="Y14" i="10" s="1"/>
  <c r="Q11" i="10"/>
  <c r="Y11" i="10" s="1"/>
  <c r="T25" i="10"/>
  <c r="T24" i="10"/>
  <c r="T23" i="10"/>
  <c r="T22" i="10"/>
  <c r="T21" i="10"/>
  <c r="T20" i="10"/>
  <c r="T19" i="10"/>
  <c r="T18" i="10"/>
  <c r="T17" i="10"/>
  <c r="T16" i="10"/>
  <c r="T15" i="10"/>
  <c r="T14" i="10"/>
  <c r="T13" i="10"/>
  <c r="T12" i="10"/>
  <c r="T11" i="10"/>
  <c r="Q25" i="10"/>
  <c r="Y25" i="10" s="1"/>
  <c r="Q24" i="10"/>
  <c r="Y24" i="10" s="1"/>
  <c r="Q21" i="10"/>
  <c r="Y21" i="10" s="1"/>
  <c r="Q20" i="10"/>
  <c r="Y20" i="10" s="1"/>
  <c r="Y17" i="10"/>
  <c r="Y16" i="10"/>
  <c r="Q13" i="10"/>
  <c r="Y13" i="10" s="1"/>
  <c r="Q12" i="10"/>
  <c r="Y12" i="10"/>
  <c r="I25" i="10"/>
  <c r="I24" i="10"/>
  <c r="I23" i="10"/>
  <c r="I22" i="10"/>
  <c r="I21" i="10"/>
  <c r="I20" i="10"/>
  <c r="I19" i="10"/>
  <c r="I18" i="10"/>
  <c r="I17" i="10"/>
  <c r="I16" i="10"/>
  <c r="I15" i="10"/>
  <c r="I14" i="10"/>
  <c r="I13" i="10"/>
  <c r="I12" i="10"/>
  <c r="I11" i="10"/>
  <c r="H25" i="10"/>
  <c r="H24" i="10"/>
  <c r="H23" i="10"/>
  <c r="H22" i="10"/>
  <c r="H21" i="10"/>
  <c r="H20" i="10"/>
  <c r="H19" i="10"/>
  <c r="H18" i="10"/>
  <c r="H17" i="10"/>
  <c r="H16" i="10"/>
  <c r="H15" i="10"/>
  <c r="H14" i="10"/>
  <c r="H13" i="10"/>
  <c r="H12" i="10"/>
  <c r="H11" i="10"/>
  <c r="B25" i="10"/>
  <c r="X25" i="10" a="1"/>
  <c r="X25" i="10" s="1"/>
  <c r="B24" i="10"/>
  <c r="B23" i="10"/>
  <c r="U23" i="10" s="1"/>
  <c r="B22" i="10"/>
  <c r="G22" i="10" s="1" a="1"/>
  <c r="G22" i="10" s="1"/>
  <c r="B21" i="10"/>
  <c r="X21" i="10" s="1" a="1"/>
  <c r="X21" i="10" s="1"/>
  <c r="B20" i="10"/>
  <c r="V20" i="10" s="1"/>
  <c r="U20" i="10"/>
  <c r="B19" i="10"/>
  <c r="B18" i="10"/>
  <c r="X17" i="10" a="1"/>
  <c r="X17" i="10"/>
  <c r="U15" i="10"/>
  <c r="G14" i="10" a="1"/>
  <c r="G14" i="10" s="1"/>
  <c r="X13" i="10" a="1"/>
  <c r="X13" i="10" s="1"/>
  <c r="B12" i="10"/>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4" i="12"/>
  <c r="L53" i="12"/>
  <c r="L52" i="12"/>
  <c r="L51" i="12"/>
  <c r="L47" i="12"/>
  <c r="L46" i="12"/>
  <c r="L45" i="12"/>
  <c r="L41" i="12"/>
  <c r="L40" i="12"/>
  <c r="L39" i="12"/>
  <c r="L35" i="12"/>
  <c r="L34" i="12"/>
  <c r="L33" i="12"/>
  <c r="L32" i="12"/>
  <c r="L30"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5" i="12"/>
  <c r="F34" i="12"/>
  <c r="F33" i="12"/>
  <c r="F32" i="12"/>
  <c r="F31" i="12"/>
  <c r="F30" i="12"/>
  <c r="C114" i="12"/>
  <c r="C115" i="12" s="1"/>
  <c r="C116" i="12"/>
  <c r="C117" i="12" s="1"/>
  <c r="C118" i="12" s="1"/>
  <c r="C119" i="12" s="1"/>
  <c r="C108" i="12"/>
  <c r="C109" i="12" s="1"/>
  <c r="C110" i="12" s="1"/>
  <c r="C111" i="12" s="1"/>
  <c r="C112" i="12" s="1"/>
  <c r="C113" i="12" s="1"/>
  <c r="C102" i="12"/>
  <c r="C103" i="12"/>
  <c r="C104" i="12" s="1"/>
  <c r="C105" i="12" s="1"/>
  <c r="C106" i="12" s="1"/>
  <c r="C107" i="12" s="1"/>
  <c r="C96" i="12"/>
  <c r="C97" i="12" s="1"/>
  <c r="C98" i="12" s="1"/>
  <c r="C99" i="12" s="1"/>
  <c r="C100" i="12" s="1"/>
  <c r="C101" i="12" s="1"/>
  <c r="C90" i="12"/>
  <c r="C91" i="12" s="1"/>
  <c r="C92" i="12" s="1"/>
  <c r="C93" i="12" s="1"/>
  <c r="C94" i="12" s="1"/>
  <c r="C95" i="12" s="1"/>
  <c r="C84" i="12"/>
  <c r="C85" i="12" s="1"/>
  <c r="C86" i="12" s="1"/>
  <c r="C87" i="12" s="1"/>
  <c r="C88" i="12" s="1"/>
  <c r="C89" i="12" s="1"/>
  <c r="C78" i="12"/>
  <c r="C72" i="12"/>
  <c r="C73" i="12" s="1"/>
  <c r="C74" i="12" s="1"/>
  <c r="C75" i="12" s="1"/>
  <c r="C76" i="12" s="1"/>
  <c r="C77" i="12" s="1"/>
  <c r="C66" i="12"/>
  <c r="C67" i="12"/>
  <c r="C68" i="12" s="1"/>
  <c r="C69" i="12" s="1"/>
  <c r="C70" i="12" s="1"/>
  <c r="C71" i="12" s="1"/>
  <c r="C60" i="12"/>
  <c r="C61" i="12" s="1"/>
  <c r="C62" i="12" s="1"/>
  <c r="C63" i="12" s="1"/>
  <c r="C64" i="12" s="1"/>
  <c r="C65" i="12" s="1"/>
  <c r="C54" i="12"/>
  <c r="C55" i="12" s="1"/>
  <c r="C56" i="12" s="1"/>
  <c r="C57" i="12" s="1"/>
  <c r="C58" i="12" s="1"/>
  <c r="C59" i="12" s="1"/>
  <c r="C48" i="12"/>
  <c r="C49" i="12" s="1"/>
  <c r="C50" i="12" s="1"/>
  <c r="C51" i="12" s="1"/>
  <c r="C52" i="12" s="1"/>
  <c r="C53" i="12" s="1"/>
  <c r="C42" i="12"/>
  <c r="C43" i="12" s="1"/>
  <c r="C44" i="12" s="1"/>
  <c r="C45" i="12" s="1"/>
  <c r="C46" i="12" s="1"/>
  <c r="C47" i="12" s="1"/>
  <c r="C36" i="12"/>
  <c r="C37" i="12" s="1"/>
  <c r="C38" i="12" s="1"/>
  <c r="C39" i="12" s="1"/>
  <c r="C40" i="12" s="1"/>
  <c r="C41" i="12" s="1"/>
  <c r="C30" i="12"/>
  <c r="C31" i="12" s="1"/>
  <c r="C32" i="12" s="1"/>
  <c r="C33" i="12" s="1"/>
  <c r="C34" i="12" s="1"/>
  <c r="C35" i="12" s="1"/>
  <c r="B119" i="12"/>
  <c r="B118" i="12"/>
  <c r="B117" i="12"/>
  <c r="B116" i="12"/>
  <c r="B115" i="12"/>
  <c r="B113" i="12"/>
  <c r="B112" i="12"/>
  <c r="B111" i="12"/>
  <c r="B110" i="12"/>
  <c r="B109" i="12"/>
  <c r="B107" i="12"/>
  <c r="B106" i="12"/>
  <c r="B105" i="12"/>
  <c r="B104" i="12"/>
  <c r="B103" i="12"/>
  <c r="B101" i="12"/>
  <c r="B100" i="12"/>
  <c r="B99" i="12"/>
  <c r="B98" i="12"/>
  <c r="B97" i="12"/>
  <c r="B95" i="12"/>
  <c r="B94" i="12"/>
  <c r="B93" i="12"/>
  <c r="B92" i="12"/>
  <c r="B91" i="12"/>
  <c r="B89" i="12"/>
  <c r="B88" i="12"/>
  <c r="B87" i="12"/>
  <c r="B86" i="12"/>
  <c r="B85" i="12"/>
  <c r="B83" i="12"/>
  <c r="B82" i="12"/>
  <c r="B81" i="12"/>
  <c r="B80" i="12"/>
  <c r="B79" i="12"/>
  <c r="B77" i="12"/>
  <c r="B76" i="12"/>
  <c r="B75" i="12"/>
  <c r="B74" i="12"/>
  <c r="B73" i="12"/>
  <c r="B71" i="12"/>
  <c r="B70" i="12"/>
  <c r="B69" i="12"/>
  <c r="B68" i="12"/>
  <c r="B67" i="12"/>
  <c r="B65" i="12"/>
  <c r="B64" i="12"/>
  <c r="B63" i="12"/>
  <c r="B62" i="12"/>
  <c r="B61" i="12"/>
  <c r="B59" i="12"/>
  <c r="B58" i="12"/>
  <c r="B57" i="12"/>
  <c r="B56" i="12"/>
  <c r="B55" i="12"/>
  <c r="B53" i="12"/>
  <c r="B52" i="12"/>
  <c r="B51" i="12"/>
  <c r="B50" i="12"/>
  <c r="B49" i="12"/>
  <c r="B47" i="12"/>
  <c r="B46" i="12"/>
  <c r="B45" i="12"/>
  <c r="B44" i="12"/>
  <c r="B43" i="12"/>
  <c r="B41" i="12"/>
  <c r="B40" i="12"/>
  <c r="B39" i="12"/>
  <c r="B38" i="12"/>
  <c r="B37" i="12"/>
  <c r="B35" i="12"/>
  <c r="B34" i="12"/>
  <c r="B33" i="12"/>
  <c r="B32" i="12"/>
  <c r="B31" i="12"/>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K169" i="1"/>
  <c r="W169" i="1" s="1"/>
  <c r="K168" i="1"/>
  <c r="K167" i="1"/>
  <c r="Y167" i="1" s="1"/>
  <c r="K166" i="1"/>
  <c r="K165" i="1"/>
  <c r="Y165" i="1" s="1"/>
  <c r="K164" i="1"/>
  <c r="K163" i="1"/>
  <c r="K162" i="1"/>
  <c r="AA162" i="1" s="1"/>
  <c r="K161" i="1"/>
  <c r="E161" i="1" s="1"/>
  <c r="U161" i="1" s="1"/>
  <c r="K160" i="1"/>
  <c r="K159" i="1"/>
  <c r="W159" i="1" s="1"/>
  <c r="K158" i="1"/>
  <c r="K157" i="1"/>
  <c r="E157" i="1" s="1"/>
  <c r="U157" i="1" s="1"/>
  <c r="K156" i="1"/>
  <c r="E156" i="1" s="1"/>
  <c r="K155" i="1"/>
  <c r="W155" i="1" s="1"/>
  <c r="K154" i="1"/>
  <c r="K153" i="1"/>
  <c r="E153" i="1" s="1"/>
  <c r="K152" i="1"/>
  <c r="K151" i="1"/>
  <c r="W151" i="1" s="1"/>
  <c r="K150" i="1"/>
  <c r="AA150" i="1" s="1"/>
  <c r="K149" i="1"/>
  <c r="W149" i="1" s="1"/>
  <c r="E149" i="1"/>
  <c r="U149" i="1" s="1"/>
  <c r="K148" i="1"/>
  <c r="E148" i="1" s="1"/>
  <c r="U148" i="1" s="1"/>
  <c r="K147" i="1"/>
  <c r="K146" i="1"/>
  <c r="K145" i="1"/>
  <c r="K144" i="1"/>
  <c r="E144" i="1" s="1"/>
  <c r="U144" i="1" s="1"/>
  <c r="K143" i="1"/>
  <c r="AA143" i="1" s="1"/>
  <c r="K142" i="1"/>
  <c r="K141" i="1"/>
  <c r="K140" i="1"/>
  <c r="K139" i="1"/>
  <c r="E139" i="1" s="1"/>
  <c r="U139" i="1" s="1"/>
  <c r="K138" i="1"/>
  <c r="K137" i="1"/>
  <c r="AA137" i="1" s="1"/>
  <c r="K136" i="1"/>
  <c r="AA136" i="1" s="1"/>
  <c r="K135" i="1"/>
  <c r="K134" i="1"/>
  <c r="K133" i="1"/>
  <c r="Y133" i="1" s="1"/>
  <c r="K132" i="1"/>
  <c r="AA132" i="1" s="1"/>
  <c r="K131" i="1"/>
  <c r="K130" i="1"/>
  <c r="K129" i="1"/>
  <c r="K128" i="1"/>
  <c r="AA128" i="1" s="1"/>
  <c r="K127" i="1"/>
  <c r="K126" i="1"/>
  <c r="K125" i="1"/>
  <c r="E125" i="1" s="1"/>
  <c r="U125" i="1" s="1"/>
  <c r="K124" i="1"/>
  <c r="E124" i="1" s="1"/>
  <c r="K123" i="1"/>
  <c r="AA123" i="1"/>
  <c r="K122" i="1"/>
  <c r="K121" i="1"/>
  <c r="E121" i="1" s="1"/>
  <c r="U121" i="1" s="1"/>
  <c r="K120" i="1"/>
  <c r="AA120" i="1" s="1"/>
  <c r="E120" i="1"/>
  <c r="U120" i="1" s="1"/>
  <c r="E107" i="1"/>
  <c r="E106" i="1"/>
  <c r="E105" i="1"/>
  <c r="E104" i="1"/>
  <c r="I104" i="1" s="1"/>
  <c r="E103" i="1"/>
  <c r="I103" i="1" s="1"/>
  <c r="E102" i="1"/>
  <c r="E101" i="1"/>
  <c r="E100" i="1"/>
  <c r="E99" i="1"/>
  <c r="I99" i="1" s="1"/>
  <c r="E98" i="1"/>
  <c r="E97" i="1"/>
  <c r="E96" i="1"/>
  <c r="E95" i="1"/>
  <c r="I95" i="1" s="1"/>
  <c r="E94" i="1"/>
  <c r="G94" i="1" s="1"/>
  <c r="E93" i="1"/>
  <c r="G80" i="1"/>
  <c r="G79" i="1"/>
  <c r="G78" i="1"/>
  <c r="G77" i="1"/>
  <c r="G76" i="1"/>
  <c r="G75" i="1"/>
  <c r="G74" i="1"/>
  <c r="G73" i="1"/>
  <c r="G72" i="1"/>
  <c r="G71" i="1"/>
  <c r="G70" i="1"/>
  <c r="G69" i="1"/>
  <c r="G62" i="1"/>
  <c r="G61" i="1"/>
  <c r="G60" i="1"/>
  <c r="G59" i="1"/>
  <c r="G58" i="1"/>
  <c r="G57" i="1"/>
  <c r="G56" i="1"/>
  <c r="G55" i="1"/>
  <c r="G54" i="1"/>
  <c r="G53" i="1"/>
  <c r="G52" i="1"/>
  <c r="G51" i="1"/>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2" i="10"/>
  <c r="M71" i="10"/>
  <c r="M70" i="10"/>
  <c r="M66" i="10"/>
  <c r="M65" i="10"/>
  <c r="M64" i="10"/>
  <c r="M63" i="10"/>
  <c r="M61" i="10"/>
  <c r="M60" i="10"/>
  <c r="M59" i="10"/>
  <c r="M58" i="10"/>
  <c r="M57" i="10"/>
  <c r="M55" i="10"/>
  <c r="M54" i="10"/>
  <c r="M53" i="10"/>
  <c r="M52" i="10"/>
  <c r="M51" i="10"/>
  <c r="M49" i="10"/>
  <c r="M48" i="10"/>
  <c r="M47" i="10"/>
  <c r="M46" i="10"/>
  <c r="M45" i="10"/>
  <c r="M43" i="10"/>
  <c r="M42" i="10"/>
  <c r="M41" i="10"/>
  <c r="M40" i="10"/>
  <c r="M39" i="10"/>
  <c r="M37" i="10"/>
  <c r="M36" i="10"/>
  <c r="M35" i="10"/>
  <c r="M34" i="10"/>
  <c r="M33" i="10"/>
  <c r="M3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2" i="10"/>
  <c r="F71" i="10"/>
  <c r="F70" i="10"/>
  <c r="F66" i="10"/>
  <c r="F65" i="10"/>
  <c r="F64" i="10"/>
  <c r="F60" i="10"/>
  <c r="F59" i="10"/>
  <c r="F58" i="10"/>
  <c r="F54" i="10"/>
  <c r="F53" i="10"/>
  <c r="F52" i="10"/>
  <c r="F51" i="10"/>
  <c r="F49" i="10"/>
  <c r="F48" i="10"/>
  <c r="F47" i="10"/>
  <c r="F46" i="10"/>
  <c r="F45" i="10"/>
  <c r="F43" i="10"/>
  <c r="F42" i="10"/>
  <c r="F41" i="10"/>
  <c r="F40" i="10"/>
  <c r="F39" i="10"/>
  <c r="F37" i="10"/>
  <c r="F36" i="10"/>
  <c r="F35" i="10"/>
  <c r="F34" i="10"/>
  <c r="F33" i="10"/>
  <c r="F31" i="10"/>
  <c r="C115" i="10"/>
  <c r="C116" i="10" s="1"/>
  <c r="C117" i="10" s="1"/>
  <c r="C118" i="10" s="1"/>
  <c r="C119" i="10" s="1"/>
  <c r="C120" i="10" s="1"/>
  <c r="C109" i="10"/>
  <c r="C110" i="10" s="1"/>
  <c r="C111" i="10" s="1"/>
  <c r="C112" i="10" s="1"/>
  <c r="C113" i="10" s="1"/>
  <c r="C114" i="10" s="1"/>
  <c r="C103" i="10"/>
  <c r="C104" i="10" s="1"/>
  <c r="C105" i="10" s="1"/>
  <c r="C106" i="10" s="1"/>
  <c r="C107" i="10" s="1"/>
  <c r="C108" i="10" s="1"/>
  <c r="C97" i="10"/>
  <c r="C98" i="10" s="1"/>
  <c r="C99" i="10" s="1"/>
  <c r="C100" i="10" s="1"/>
  <c r="C101" i="10" s="1"/>
  <c r="C102" i="10" s="1"/>
  <c r="C91" i="10"/>
  <c r="C92" i="10" s="1"/>
  <c r="C93" i="10"/>
  <c r="C94" i="10"/>
  <c r="C95" i="10" s="1"/>
  <c r="C96" i="10" s="1"/>
  <c r="C85" i="10"/>
  <c r="C86" i="10" s="1"/>
  <c r="C87" i="10" s="1"/>
  <c r="C88" i="10" s="1"/>
  <c r="C89" i="10" s="1"/>
  <c r="C90" i="10" s="1"/>
  <c r="C79" i="10"/>
  <c r="C80" i="10"/>
  <c r="C81" i="10"/>
  <c r="C82" i="10" s="1"/>
  <c r="C83" i="10" s="1"/>
  <c r="C84" i="10" s="1"/>
  <c r="C73" i="10"/>
  <c r="C74" i="10" s="1"/>
  <c r="C75" i="10" s="1"/>
  <c r="C76" i="10" s="1"/>
  <c r="C77" i="10" s="1"/>
  <c r="C78" i="10" s="1"/>
  <c r="C67" i="10"/>
  <c r="C68" i="10" s="1"/>
  <c r="C69" i="10"/>
  <c r="C70" i="10" s="1"/>
  <c r="C71" i="10" s="1"/>
  <c r="C72" i="10" s="1"/>
  <c r="C61" i="10"/>
  <c r="C62" i="10" s="1"/>
  <c r="C63" i="10" s="1"/>
  <c r="C64" i="10" s="1"/>
  <c r="C65" i="10" s="1"/>
  <c r="C66" i="10" s="1"/>
  <c r="C55" i="10"/>
  <c r="C56" i="10" s="1"/>
  <c r="C57" i="10" s="1"/>
  <c r="C58" i="10" s="1"/>
  <c r="C59" i="10" s="1"/>
  <c r="C60" i="10" s="1"/>
  <c r="C49" i="10"/>
  <c r="C50" i="10" s="1"/>
  <c r="C51" i="10" s="1"/>
  <c r="C52" i="10" s="1"/>
  <c r="C53" i="10" s="1"/>
  <c r="C54" i="10" s="1"/>
  <c r="C43" i="10"/>
  <c r="C44" i="10" s="1"/>
  <c r="C45" i="10" s="1"/>
  <c r="C46" i="10" s="1"/>
  <c r="C47" i="10" s="1"/>
  <c r="C48" i="10" s="1"/>
  <c r="C37" i="10"/>
  <c r="C38" i="10"/>
  <c r="C39" i="10" s="1"/>
  <c r="C40" i="10" s="1"/>
  <c r="C41" i="10" s="1"/>
  <c r="C42" i="10" s="1"/>
  <c r="C31" i="10"/>
  <c r="C32" i="10" s="1"/>
  <c r="C33" i="10" s="1"/>
  <c r="C34" i="10" s="1"/>
  <c r="C35" i="10" s="1"/>
  <c r="C36" i="10" s="1"/>
  <c r="B120" i="10"/>
  <c r="B119" i="10"/>
  <c r="B118" i="10"/>
  <c r="B117" i="10"/>
  <c r="B116" i="10"/>
  <c r="B114" i="10"/>
  <c r="B113" i="10"/>
  <c r="B112" i="10"/>
  <c r="B111" i="10"/>
  <c r="B110" i="10"/>
  <c r="B108" i="10"/>
  <c r="B107" i="10"/>
  <c r="B106" i="10"/>
  <c r="B105" i="10"/>
  <c r="B104" i="10"/>
  <c r="B102" i="10"/>
  <c r="B101" i="10"/>
  <c r="B100" i="10"/>
  <c r="B99" i="10"/>
  <c r="B98" i="10"/>
  <c r="B96" i="10"/>
  <c r="B95" i="10"/>
  <c r="B94" i="10"/>
  <c r="B93" i="10"/>
  <c r="B92" i="10"/>
  <c r="B90" i="10"/>
  <c r="B89" i="10"/>
  <c r="B88" i="10"/>
  <c r="B87" i="10"/>
  <c r="B86" i="10"/>
  <c r="B84" i="10"/>
  <c r="B83" i="10"/>
  <c r="B82" i="10"/>
  <c r="B81" i="10"/>
  <c r="B80" i="10"/>
  <c r="B78" i="10"/>
  <c r="B77" i="10"/>
  <c r="B76" i="10"/>
  <c r="B75" i="10"/>
  <c r="B74" i="10"/>
  <c r="B72" i="10"/>
  <c r="B71" i="10"/>
  <c r="B70" i="10"/>
  <c r="B69" i="10"/>
  <c r="B68" i="10"/>
  <c r="B66" i="10"/>
  <c r="B65" i="10"/>
  <c r="B64" i="10"/>
  <c r="B63" i="10"/>
  <c r="B62" i="10"/>
  <c r="B60" i="10"/>
  <c r="B59" i="10"/>
  <c r="B58" i="10"/>
  <c r="B57" i="10"/>
  <c r="B56" i="10"/>
  <c r="B54" i="10"/>
  <c r="B53" i="10"/>
  <c r="B52" i="10"/>
  <c r="B51" i="10"/>
  <c r="B50" i="10"/>
  <c r="B48" i="10"/>
  <c r="B47" i="10"/>
  <c r="B46" i="10"/>
  <c r="B45" i="10"/>
  <c r="B44" i="10"/>
  <c r="B42" i="10"/>
  <c r="B41" i="10"/>
  <c r="B40" i="10"/>
  <c r="B39" i="10"/>
  <c r="B38" i="10"/>
  <c r="B36" i="10"/>
  <c r="B35" i="10"/>
  <c r="B34" i="10"/>
  <c r="B33" i="10"/>
  <c r="B32" i="10"/>
  <c r="Q24" i="12"/>
  <c r="Y24" i="12" s="1"/>
  <c r="Q21" i="12"/>
  <c r="Y21" i="12" s="1"/>
  <c r="Q20" i="12"/>
  <c r="Y20" i="12" s="1"/>
  <c r="Q17" i="12"/>
  <c r="Y17" i="12" s="1"/>
  <c r="Y16" i="12"/>
  <c r="Q13" i="12"/>
  <c r="Y13" i="12" s="1"/>
  <c r="Q12" i="12"/>
  <c r="Y12" i="12" s="1"/>
  <c r="U24" i="12"/>
  <c r="U23" i="12"/>
  <c r="U22" i="12"/>
  <c r="U21" i="12"/>
  <c r="U20" i="12"/>
  <c r="U19" i="12"/>
  <c r="U18" i="12"/>
  <c r="U17" i="12"/>
  <c r="U16" i="12"/>
  <c r="U15" i="12"/>
  <c r="U14" i="12"/>
  <c r="U13" i="12"/>
  <c r="U12" i="12"/>
  <c r="U11" i="12"/>
  <c r="U10" i="12"/>
  <c r="Q23" i="12"/>
  <c r="Y23" i="12" s="1"/>
  <c r="Q22" i="12"/>
  <c r="Y22" i="12" s="1"/>
  <c r="Q19" i="12"/>
  <c r="Y19" i="12" s="1"/>
  <c r="Q18" i="12"/>
  <c r="Y18" i="12" s="1"/>
  <c r="Y15" i="12"/>
  <c r="Y14" i="12"/>
  <c r="Q11" i="12"/>
  <c r="Y11" i="12" s="1"/>
  <c r="Q10" i="12"/>
  <c r="Y10" i="12" s="1"/>
  <c r="I24" i="12"/>
  <c r="I23" i="12"/>
  <c r="I22" i="12"/>
  <c r="I21" i="12"/>
  <c r="I20" i="12"/>
  <c r="I19" i="12"/>
  <c r="I18" i="12"/>
  <c r="I17" i="12"/>
  <c r="I16" i="12"/>
  <c r="I15" i="12"/>
  <c r="I14" i="12"/>
  <c r="I13" i="12"/>
  <c r="I12" i="12"/>
  <c r="I11" i="12"/>
  <c r="I10" i="12"/>
  <c r="H24" i="12"/>
  <c r="H23" i="12"/>
  <c r="H22" i="12"/>
  <c r="H21" i="12"/>
  <c r="H69" i="21" s="1"/>
  <c r="H20" i="12"/>
  <c r="H19" i="12"/>
  <c r="H18" i="12"/>
  <c r="H17" i="12"/>
  <c r="H61" i="21" s="1"/>
  <c r="H16" i="12"/>
  <c r="H15" i="12"/>
  <c r="H14" i="12"/>
  <c r="H13" i="12"/>
  <c r="H53" i="21" s="1"/>
  <c r="H12" i="12"/>
  <c r="H11" i="12"/>
  <c r="H10" i="12"/>
  <c r="B24" i="12"/>
  <c r="T24" i="12" s="1"/>
  <c r="B23" i="12"/>
  <c r="B22" i="12"/>
  <c r="V22" i="12" s="1"/>
  <c r="B21" i="12"/>
  <c r="T21" i="12" s="1"/>
  <c r="B20" i="12"/>
  <c r="G20" i="12" s="1" a="1"/>
  <c r="G20" i="12" s="1"/>
  <c r="S20" i="12" s="1"/>
  <c r="B19" i="12"/>
  <c r="X19" i="12" a="1"/>
  <c r="X19" i="12" s="1"/>
  <c r="B18" i="12"/>
  <c r="B17" i="12"/>
  <c r="V17" i="12" s="1"/>
  <c r="T16" i="12"/>
  <c r="X15" i="12" a="1"/>
  <c r="X15" i="12" s="1"/>
  <c r="V14" i="12"/>
  <c r="K56" i="12" s="1"/>
  <c r="V13" i="12"/>
  <c r="K49" i="12" s="1"/>
  <c r="X11" i="12" a="1"/>
  <c r="X11" i="12" s="1"/>
  <c r="X23" i="5"/>
  <c r="S23" i="6"/>
  <c r="S39" i="6"/>
  <c r="S45" i="6"/>
  <c r="S50" i="6"/>
  <c r="S55" i="6"/>
  <c r="S61" i="6"/>
  <c r="S71" i="6"/>
  <c r="S77" i="6"/>
  <c r="V13" i="6"/>
  <c r="V18" i="6"/>
  <c r="V29" i="6"/>
  <c r="D37" i="20"/>
  <c r="C38" i="20"/>
  <c r="C62" i="20"/>
  <c r="D61" i="20"/>
  <c r="D73" i="20"/>
  <c r="C74" i="20"/>
  <c r="D74" i="20" s="1"/>
  <c r="V40" i="6"/>
  <c r="S40" i="6"/>
  <c r="V44" i="6"/>
  <c r="S44" i="6"/>
  <c r="V48" i="6"/>
  <c r="S48" i="6"/>
  <c r="V52" i="6"/>
  <c r="S52" i="6"/>
  <c r="V56" i="6"/>
  <c r="V60" i="6"/>
  <c r="S60" i="6"/>
  <c r="V64" i="6"/>
  <c r="S64" i="6"/>
  <c r="V76" i="6"/>
  <c r="S76" i="6"/>
  <c r="V80" i="6"/>
  <c r="V84" i="6"/>
  <c r="S84" i="6"/>
  <c r="V88" i="6"/>
  <c r="S12" i="6"/>
  <c r="S20" i="6"/>
  <c r="S24" i="6"/>
  <c r="S28" i="6"/>
  <c r="S32" i="6"/>
  <c r="S36" i="6"/>
  <c r="S51" i="6"/>
  <c r="S67" i="6"/>
  <c r="S73" i="6"/>
  <c r="S78" i="6"/>
  <c r="V9" i="6"/>
  <c r="V14" i="6"/>
  <c r="V25" i="6"/>
  <c r="D60" i="20"/>
  <c r="S17" i="6"/>
  <c r="S21" i="6"/>
  <c r="S53" i="6"/>
  <c r="S69" i="6"/>
  <c r="D17" i="20"/>
  <c r="C18" i="20"/>
  <c r="D32" i="20"/>
  <c r="C86" i="20"/>
  <c r="D80" i="20"/>
  <c r="S22" i="6"/>
  <c r="S49" i="6"/>
  <c r="S54" i="6"/>
  <c r="S65" i="6"/>
  <c r="S81" i="6"/>
  <c r="S86" i="6"/>
  <c r="L41" i="1"/>
  <c r="D49" i="20"/>
  <c r="D6" i="20"/>
  <c r="D10" i="20"/>
  <c r="D34" i="20"/>
  <c r="D50" i="20"/>
  <c r="D78" i="20"/>
  <c r="D82" i="20"/>
  <c r="D90" i="20"/>
  <c r="D15" i="20"/>
  <c r="D51" i="20"/>
  <c r="D67" i="20"/>
  <c r="X13" i="5"/>
  <c r="AA13" i="5"/>
  <c r="M54" i="5" s="1"/>
  <c r="E150" i="1"/>
  <c r="U150" i="1" s="1"/>
  <c r="Q29" i="5" a="1"/>
  <c r="Q29" i="5" s="1"/>
  <c r="Y29" i="5" s="1"/>
  <c r="AA17" i="5"/>
  <c r="M77" i="5" s="1"/>
  <c r="G21" i="10" a="1"/>
  <c r="G21" i="10" s="1"/>
  <c r="S21" i="10"/>
  <c r="B270" i="9" s="1"/>
  <c r="V21" i="10"/>
  <c r="L95" i="10" s="1"/>
  <c r="U17" i="10"/>
  <c r="X19" i="10" a="1"/>
  <c r="X19" i="10"/>
  <c r="G13" i="10" a="1"/>
  <c r="G13" i="10" s="1"/>
  <c r="S13" i="10" s="1"/>
  <c r="V11" i="10"/>
  <c r="V13" i="10"/>
  <c r="L48" i="10" s="1"/>
  <c r="V23" i="10"/>
  <c r="G15" i="10" a="1"/>
  <c r="G15" i="10" s="1"/>
  <c r="S15" i="10" s="1"/>
  <c r="B208" i="9" s="1"/>
  <c r="L208" i="9" s="1"/>
  <c r="G25" i="10" a="1"/>
  <c r="G25" i="10" s="1"/>
  <c r="S25" i="10" s="1"/>
  <c r="U21" i="10"/>
  <c r="V15" i="10"/>
  <c r="L58" i="10" s="1"/>
  <c r="V25" i="10"/>
  <c r="X23" i="10" a="1"/>
  <c r="X23" i="10" s="1"/>
  <c r="B11" i="5"/>
  <c r="X11" i="5" s="1"/>
  <c r="X19" i="5"/>
  <c r="B27" i="5"/>
  <c r="E123" i="1"/>
  <c r="U123" i="1" s="1"/>
  <c r="G17" i="10" a="1"/>
  <c r="G17" i="10" s="1"/>
  <c r="S17" i="10" s="1"/>
  <c r="U13" i="10"/>
  <c r="U25" i="10"/>
  <c r="V17" i="10"/>
  <c r="L68" i="10" s="1"/>
  <c r="B31" i="5"/>
  <c r="X31" i="5" s="1"/>
  <c r="M50" i="5"/>
  <c r="B48" i="12"/>
  <c r="K107" i="12"/>
  <c r="G97" i="1"/>
  <c r="I97" i="1"/>
  <c r="E122" i="1"/>
  <c r="U122" i="1" s="1"/>
  <c r="AA126" i="1"/>
  <c r="E142" i="1"/>
  <c r="U142" i="1" s="1"/>
  <c r="AA146" i="1"/>
  <c r="E162" i="1"/>
  <c r="U162" i="1" s="1"/>
  <c r="B55" i="10"/>
  <c r="B102" i="12"/>
  <c r="V16" i="10"/>
  <c r="U16" i="10"/>
  <c r="G16" i="10" a="1"/>
  <c r="G16" i="10" s="1"/>
  <c r="S16" i="10" s="1"/>
  <c r="B219" i="9" s="1"/>
  <c r="M219" i="9" s="1"/>
  <c r="G20" i="10" a="1"/>
  <c r="G20" i="10" s="1"/>
  <c r="X20" i="10" a="1"/>
  <c r="X20" i="10" s="1"/>
  <c r="L92" i="10"/>
  <c r="X16" i="10" a="1"/>
  <c r="X16" i="10" s="1"/>
  <c r="B26" i="5"/>
  <c r="X26" i="5" s="1"/>
  <c r="Q26" i="5" a="1"/>
  <c r="Q26" i="5" s="1"/>
  <c r="Y26" i="5" s="1"/>
  <c r="U22" i="10"/>
  <c r="X14" i="10" a="1"/>
  <c r="X14" i="10" s="1"/>
  <c r="G104" i="1"/>
  <c r="G23" i="10" a="1"/>
  <c r="G23" i="10" s="1"/>
  <c r="S23" i="10" s="1"/>
  <c r="U18" i="10"/>
  <c r="V14" i="10"/>
  <c r="L51" i="10" s="1"/>
  <c r="V19" i="10"/>
  <c r="X15" i="10" a="1"/>
  <c r="X15" i="10" s="1"/>
  <c r="AG21" i="5" a="1"/>
  <c r="AG21" i="5" s="1"/>
  <c r="AA21" i="5"/>
  <c r="Q21" i="5" a="1"/>
  <c r="Q21" i="5" s="1"/>
  <c r="Y21" i="5" s="1"/>
  <c r="Q25" i="5" a="1"/>
  <c r="Q25" i="5" s="1"/>
  <c r="Y25" i="5" s="1"/>
  <c r="AC25" i="5"/>
  <c r="X25" i="5"/>
  <c r="Q13" i="5" a="1"/>
  <c r="Q13" i="5" s="1"/>
  <c r="Y13" i="5" s="1"/>
  <c r="B348" i="9" s="1"/>
  <c r="Z348" i="9" s="1"/>
  <c r="AA25" i="5"/>
  <c r="AC13" i="5"/>
  <c r="M51" i="5"/>
  <c r="M78" i="5"/>
  <c r="I94" i="1"/>
  <c r="G98" i="1"/>
  <c r="I98" i="1"/>
  <c r="AA131" i="1"/>
  <c r="E131" i="1"/>
  <c r="U131" i="1" s="1"/>
  <c r="AA147" i="1"/>
  <c r="E147" i="1"/>
  <c r="U147" i="1" s="1"/>
  <c r="E163" i="1"/>
  <c r="U163" i="1" s="1"/>
  <c r="V22" i="10"/>
  <c r="B97" i="10" s="1"/>
  <c r="X18" i="10" a="1"/>
  <c r="X18" i="10"/>
  <c r="B277" i="9"/>
  <c r="N277" i="9" s="1"/>
  <c r="B336" i="9"/>
  <c r="Z336" i="9" s="1"/>
  <c r="B416" i="9"/>
  <c r="AA416" i="9" s="1"/>
  <c r="B412" i="9"/>
  <c r="AA412" i="9" s="1"/>
  <c r="B415" i="9"/>
  <c r="AA415" i="9" s="1"/>
  <c r="B411" i="9"/>
  <c r="AA411" i="9" s="1"/>
  <c r="B414" i="9"/>
  <c r="AA414" i="9" s="1"/>
  <c r="B413" i="9"/>
  <c r="AA413" i="9" s="1"/>
  <c r="B492" i="9"/>
  <c r="Z492" i="9" s="1"/>
  <c r="B488" i="9"/>
  <c r="AA488" i="9" s="1"/>
  <c r="B495" i="9"/>
  <c r="X495" i="9" s="1"/>
  <c r="H495" i="9" s="1" a="1"/>
  <c r="H495" i="9" s="1"/>
  <c r="B494" i="9"/>
  <c r="B490" i="9"/>
  <c r="Z490" i="9" s="1"/>
  <c r="B489" i="9"/>
  <c r="X489" i="9" s="1"/>
  <c r="U489" i="9" s="1" a="1"/>
  <c r="U489" i="9" s="1"/>
  <c r="B536" i="9"/>
  <c r="X536" i="9" s="1"/>
  <c r="B532" i="9"/>
  <c r="Z532" i="9" s="1"/>
  <c r="B535" i="9"/>
  <c r="X535" i="9" s="1"/>
  <c r="V535" i="9" s="1" a="1"/>
  <c r="V535" i="9" s="1"/>
  <c r="B531" i="9"/>
  <c r="AA531" i="9" s="1"/>
  <c r="B534" i="9"/>
  <c r="AA534" i="9" s="1"/>
  <c r="B530" i="9"/>
  <c r="B533" i="9"/>
  <c r="AA533" i="9" s="1"/>
  <c r="B384" i="9"/>
  <c r="AA384" i="9" s="1"/>
  <c r="B380" i="9"/>
  <c r="AA380" i="9" s="1"/>
  <c r="B383" i="9"/>
  <c r="AA383" i="9" s="1"/>
  <c r="B382" i="9"/>
  <c r="AA382" i="9" s="1"/>
  <c r="B378" i="9"/>
  <c r="AA378" i="9" s="1"/>
  <c r="B381" i="9"/>
  <c r="AA381" i="9" s="1"/>
  <c r="B464" i="9"/>
  <c r="AA464" i="9" s="1"/>
  <c r="B460" i="9"/>
  <c r="AA460" i="9" s="1"/>
  <c r="B463" i="9"/>
  <c r="X463" i="9" s="1"/>
  <c r="E463" i="9" s="1" a="1"/>
  <c r="E463" i="9" s="1"/>
  <c r="B459" i="9"/>
  <c r="B466" i="9"/>
  <c r="AA466" i="9" s="1"/>
  <c r="B462" i="9"/>
  <c r="AA462" i="9" s="1"/>
  <c r="B458" i="9"/>
  <c r="Z458" i="9" s="1"/>
  <c r="B465" i="9"/>
  <c r="AA465" i="9" s="1"/>
  <c r="B461" i="9"/>
  <c r="AA461" i="9" s="1"/>
  <c r="B457" i="9"/>
  <c r="AA457" i="9" s="1"/>
  <c r="U153" i="1"/>
  <c r="U124" i="1"/>
  <c r="U156" i="1"/>
  <c r="W132" i="1"/>
  <c r="W148" i="1"/>
  <c r="W156" i="1"/>
  <c r="W164" i="1"/>
  <c r="Y124" i="1"/>
  <c r="Y148" i="1"/>
  <c r="Y156" i="1"/>
  <c r="AA148" i="1"/>
  <c r="AA156" i="1"/>
  <c r="W125" i="1"/>
  <c r="W141" i="1"/>
  <c r="W157" i="1"/>
  <c r="Y121" i="1"/>
  <c r="Y129" i="1"/>
  <c r="Y137" i="1"/>
  <c r="Y145" i="1"/>
  <c r="Y153" i="1"/>
  <c r="Y161" i="1"/>
  <c r="AA133" i="1"/>
  <c r="AA149" i="1"/>
  <c r="AA165" i="1"/>
  <c r="W120" i="1"/>
  <c r="W136" i="1"/>
  <c r="W144" i="1"/>
  <c r="W168" i="1"/>
  <c r="Y120" i="1"/>
  <c r="Y128" i="1"/>
  <c r="Y144" i="1"/>
  <c r="Y160" i="1"/>
  <c r="Y164" i="1"/>
  <c r="AA144" i="1"/>
  <c r="AA160" i="1"/>
  <c r="AA168" i="1"/>
  <c r="W121" i="1"/>
  <c r="W137" i="1"/>
  <c r="W153" i="1"/>
  <c r="W161" i="1"/>
  <c r="Y141" i="1"/>
  <c r="Y149" i="1"/>
  <c r="Y157" i="1"/>
  <c r="Y169" i="1"/>
  <c r="AA121" i="1"/>
  <c r="AA129" i="1"/>
  <c r="AA153" i="1"/>
  <c r="AA161" i="1"/>
  <c r="W150" i="1"/>
  <c r="Y162" i="1"/>
  <c r="AA138" i="1"/>
  <c r="AA154" i="1"/>
  <c r="W138" i="1"/>
  <c r="W142" i="1"/>
  <c r="W146" i="1"/>
  <c r="W162" i="1"/>
  <c r="Y122" i="1"/>
  <c r="Y126" i="1"/>
  <c r="W123" i="1"/>
  <c r="W135" i="1"/>
  <c r="W139" i="1"/>
  <c r="W147" i="1"/>
  <c r="W167" i="1"/>
  <c r="Y123" i="1"/>
  <c r="Y135" i="1"/>
  <c r="Y147" i="1"/>
  <c r="Y159" i="1"/>
  <c r="X20" i="5"/>
  <c r="B16" i="5"/>
  <c r="X16" i="5" s="1"/>
  <c r="Q14" i="5" a="1"/>
  <c r="Q14" i="5" s="1"/>
  <c r="Y14" i="5" s="1"/>
  <c r="Q22" i="5" a="1"/>
  <c r="Q22" i="5" s="1"/>
  <c r="Y22" i="5" s="1"/>
  <c r="B439" i="9" s="1"/>
  <c r="Q30" i="5" a="1"/>
  <c r="Q30" i="5" s="1"/>
  <c r="Y30" i="5" s="1"/>
  <c r="B525" i="9" s="1"/>
  <c r="AA15" i="5"/>
  <c r="AA19" i="5"/>
  <c r="AA23" i="5"/>
  <c r="M115" i="5" s="1"/>
  <c r="AA31" i="5"/>
  <c r="AC11" i="5"/>
  <c r="AC15" i="5"/>
  <c r="AC19" i="5"/>
  <c r="AC23" i="5"/>
  <c r="AC27" i="5"/>
  <c r="AC31" i="5"/>
  <c r="AG19" i="5" a="1"/>
  <c r="AG19" i="5" s="1"/>
  <c r="AG23" i="5" a="1"/>
  <c r="AG23" i="5" s="1"/>
  <c r="AG31" i="5" a="1"/>
  <c r="AG31" i="5" s="1"/>
  <c r="B12" i="5"/>
  <c r="B28" i="5"/>
  <c r="Q12" i="5" a="1"/>
  <c r="Q12" i="5" s="1"/>
  <c r="Y12" i="5" s="1"/>
  <c r="Q20" i="5" a="1"/>
  <c r="Q20" i="5" s="1"/>
  <c r="Y20" i="5" s="1"/>
  <c r="B420" i="9" s="1"/>
  <c r="Z420" i="9" s="1"/>
  <c r="Q28" i="5" a="1"/>
  <c r="Q28" i="5" s="1"/>
  <c r="Y28" i="5" s="1"/>
  <c r="X24" i="5"/>
  <c r="AA12" i="5"/>
  <c r="AA16" i="5"/>
  <c r="M69" i="5" s="1"/>
  <c r="AA20" i="5"/>
  <c r="AA24" i="5"/>
  <c r="M121" i="5" s="1"/>
  <c r="AA32" i="5"/>
  <c r="AC12" i="5"/>
  <c r="AC16" i="5"/>
  <c r="AC20" i="5"/>
  <c r="AC24" i="5"/>
  <c r="AC28" i="5"/>
  <c r="AC32" i="5"/>
  <c r="AG16" i="5" a="1"/>
  <c r="AG16" i="5" s="1"/>
  <c r="AG20" i="5" a="1"/>
  <c r="AG20" i="5" s="1"/>
  <c r="AG24" i="5" a="1"/>
  <c r="AG24" i="5"/>
  <c r="AA14" i="5"/>
  <c r="M59" i="5" s="1"/>
  <c r="AA18" i="5"/>
  <c r="M85" i="5" s="1"/>
  <c r="AA22" i="5"/>
  <c r="AA26" i="5"/>
  <c r="AA30" i="5"/>
  <c r="M152" i="5" s="1"/>
  <c r="AC14" i="5"/>
  <c r="AC18" i="5"/>
  <c r="AC22" i="5"/>
  <c r="AC26" i="5"/>
  <c r="AC30" i="5"/>
  <c r="AG14" i="5" a="1"/>
  <c r="AG14" i="5" s="1"/>
  <c r="AG18" i="5" a="1"/>
  <c r="AG18" i="5" s="1"/>
  <c r="AG22" i="5" a="1"/>
  <c r="AG22" i="5" s="1"/>
  <c r="AG26" i="5" a="1"/>
  <c r="AG26" i="5" s="1"/>
  <c r="AG30" i="5" a="1"/>
  <c r="AG30" i="5" s="1"/>
  <c r="L50" i="10"/>
  <c r="L98" i="10"/>
  <c r="L102" i="10"/>
  <c r="L99" i="10"/>
  <c r="G16" i="12" a="1"/>
  <c r="G16" i="12" s="1"/>
  <c r="S16" i="12"/>
  <c r="B70" i="9" s="1"/>
  <c r="N70" i="9" s="1"/>
  <c r="T13" i="12"/>
  <c r="V11" i="12"/>
  <c r="V15" i="12"/>
  <c r="V19" i="12"/>
  <c r="X12" i="12" a="1"/>
  <c r="X12" i="12" s="1"/>
  <c r="X16" i="12" a="1"/>
  <c r="X16" i="12" s="1"/>
  <c r="G13" i="12" a="1"/>
  <c r="G13" i="12" s="1"/>
  <c r="S13" i="12" s="1"/>
  <c r="B39" i="9" s="1"/>
  <c r="M39" i="9" s="1"/>
  <c r="G17" i="12" a="1"/>
  <c r="G17" i="12" s="1"/>
  <c r="S17" i="12" s="1"/>
  <c r="B82" i="9" s="1"/>
  <c r="L82" i="9" s="1"/>
  <c r="T10" i="12"/>
  <c r="T14" i="12"/>
  <c r="T18" i="12"/>
  <c r="T22" i="12"/>
  <c r="V12" i="12"/>
  <c r="V16" i="12"/>
  <c r="K66" i="12" s="1"/>
  <c r="V20" i="12"/>
  <c r="K95" i="12" s="1"/>
  <c r="X13" i="12" a="1"/>
  <c r="X13" i="12" s="1"/>
  <c r="X21" i="12" a="1"/>
  <c r="X21" i="12" s="1"/>
  <c r="G10" i="12" a="1"/>
  <c r="G10" i="12" s="1"/>
  <c r="S10" i="12" s="1"/>
  <c r="G14" i="12" a="1"/>
  <c r="G14" i="12" s="1"/>
  <c r="S14" i="12" s="1"/>
  <c r="G22" i="12" a="1"/>
  <c r="G22" i="12" s="1"/>
  <c r="S22" i="12" s="1"/>
  <c r="T11" i="12"/>
  <c r="T15" i="12"/>
  <c r="T19" i="12"/>
  <c r="T23" i="12"/>
  <c r="X14" i="12" a="1"/>
  <c r="X14" i="12" s="1"/>
  <c r="X18" i="12" a="1"/>
  <c r="X18" i="12" s="1"/>
  <c r="X22" i="12" a="1"/>
  <c r="X22" i="12" s="1"/>
  <c r="G11" i="12" a="1"/>
  <c r="G11" i="12" s="1"/>
  <c r="S11" i="12" s="1"/>
  <c r="B22" i="9" s="1"/>
  <c r="N22" i="9" s="1"/>
  <c r="G15" i="12" a="1"/>
  <c r="G15" i="12" s="1"/>
  <c r="G19" i="12" a="1"/>
  <c r="G19" i="12" s="1"/>
  <c r="S19" i="12" s="1"/>
  <c r="G23" i="12" a="1"/>
  <c r="G23" i="12"/>
  <c r="S23" i="12" s="1"/>
  <c r="B146" i="9" s="1"/>
  <c r="M146" i="9" s="1"/>
  <c r="G95" i="1"/>
  <c r="G103" i="1"/>
  <c r="B181" i="16"/>
  <c r="C75" i="20"/>
  <c r="C76" i="20" s="1"/>
  <c r="D76" i="20" s="1"/>
  <c r="C39" i="20"/>
  <c r="D38" i="20"/>
  <c r="C63" i="20"/>
  <c r="D62" i="20"/>
  <c r="B432" i="9"/>
  <c r="AA432" i="9" s="1"/>
  <c r="B221" i="9"/>
  <c r="L221" i="9" s="1"/>
  <c r="B226" i="9"/>
  <c r="N226" i="9" s="1"/>
  <c r="B216" i="9"/>
  <c r="M216" i="9" s="1"/>
  <c r="B210" i="9"/>
  <c r="L210" i="9" s="1"/>
  <c r="B225" i="9"/>
  <c r="L225" i="9" s="1"/>
  <c r="B209" i="9"/>
  <c r="L209" i="9" s="1"/>
  <c r="M79" i="5"/>
  <c r="B224" i="9"/>
  <c r="M224" i="9" s="1"/>
  <c r="B222" i="9"/>
  <c r="M222" i="9" s="1"/>
  <c r="M76" i="5"/>
  <c r="L56" i="10"/>
  <c r="M75" i="5"/>
  <c r="L60" i="10"/>
  <c r="L32" i="10"/>
  <c r="C74" i="5"/>
  <c r="M74" i="5"/>
  <c r="B293" i="9"/>
  <c r="N293" i="9" s="1"/>
  <c r="B295" i="9"/>
  <c r="N295" i="9" s="1"/>
  <c r="B31" i="10"/>
  <c r="B294" i="9"/>
  <c r="M294" i="9" s="1"/>
  <c r="L93" i="10"/>
  <c r="L45" i="10"/>
  <c r="L108" i="10"/>
  <c r="L103" i="10"/>
  <c r="L69" i="10"/>
  <c r="L57" i="10"/>
  <c r="L59" i="10"/>
  <c r="L55" i="10"/>
  <c r="K36" i="12"/>
  <c r="K41" i="12"/>
  <c r="K37" i="12"/>
  <c r="M96" i="5"/>
  <c r="C92" i="5"/>
  <c r="B485" i="9"/>
  <c r="X485" i="9" s="1"/>
  <c r="U485" i="9" s="1" a="1"/>
  <c r="U485" i="9" s="1"/>
  <c r="L88" i="10"/>
  <c r="L90" i="10"/>
  <c r="L89" i="10"/>
  <c r="L87" i="10"/>
  <c r="L85" i="10"/>
  <c r="B90" i="12"/>
  <c r="M133" i="5"/>
  <c r="M129" i="5"/>
  <c r="C110" i="5"/>
  <c r="K67" i="12"/>
  <c r="K69" i="12"/>
  <c r="M91" i="5"/>
  <c r="B478" i="9"/>
  <c r="AA478" i="9" s="1"/>
  <c r="L80" i="10"/>
  <c r="L82" i="10"/>
  <c r="B79" i="10"/>
  <c r="L81" i="10"/>
  <c r="M83" i="5"/>
  <c r="M169" i="5"/>
  <c r="M166" i="5"/>
  <c r="M164" i="5"/>
  <c r="M168" i="5"/>
  <c r="M167" i="5"/>
  <c r="M70" i="5"/>
  <c r="C68" i="5"/>
  <c r="M160" i="5"/>
  <c r="M163" i="5"/>
  <c r="M158" i="5"/>
  <c r="K84" i="12"/>
  <c r="B84" i="12"/>
  <c r="M153" i="5"/>
  <c r="M61" i="5"/>
  <c r="M45" i="5"/>
  <c r="M48" i="5"/>
  <c r="B349" i="9"/>
  <c r="AA349" i="9" s="1"/>
  <c r="B347" i="9"/>
  <c r="AA347" i="9" s="1"/>
  <c r="B470" i="9"/>
  <c r="Z470" i="9" s="1"/>
  <c r="B296" i="9"/>
  <c r="L296" i="9" s="1"/>
  <c r="M101" i="5"/>
  <c r="M102" i="5"/>
  <c r="M99" i="5"/>
  <c r="M103" i="5"/>
  <c r="M98" i="5"/>
  <c r="L52" i="10"/>
  <c r="L53" i="10"/>
  <c r="L49" i="10"/>
  <c r="B61" i="10"/>
  <c r="L66" i="10"/>
  <c r="L63" i="10"/>
  <c r="L65" i="10"/>
  <c r="L100" i="10"/>
  <c r="L101" i="10"/>
  <c r="L97" i="10"/>
  <c r="M125" i="5"/>
  <c r="M123" i="5"/>
  <c r="C122" i="5"/>
  <c r="M126" i="5"/>
  <c r="M124" i="5"/>
  <c r="M122" i="5"/>
  <c r="M127" i="5"/>
  <c r="B524" i="9"/>
  <c r="X524" i="9" s="1"/>
  <c r="V524" i="9" s="1" a="1"/>
  <c r="V524" i="9" s="1"/>
  <c r="B519" i="9"/>
  <c r="Z519" i="9" s="1"/>
  <c r="B526" i="9"/>
  <c r="AA526" i="9" s="1"/>
  <c r="B521" i="9"/>
  <c r="X521" i="9" s="1"/>
  <c r="F521" i="9" s="1" a="1"/>
  <c r="F521" i="9" s="1"/>
  <c r="B55" i="9"/>
  <c r="L55" i="9" s="1"/>
  <c r="B58" i="9"/>
  <c r="L58" i="9" s="1"/>
  <c r="B56" i="9"/>
  <c r="N56" i="9" s="1"/>
  <c r="B424" i="9"/>
  <c r="Z424" i="9" s="1"/>
  <c r="B423" i="9"/>
  <c r="AA423" i="9" s="1"/>
  <c r="B419" i="9"/>
  <c r="X419" i="9" s="1"/>
  <c r="V419" i="9" s="1" a="1"/>
  <c r="V419" i="9" s="1"/>
  <c r="B426" i="9"/>
  <c r="X426" i="9" s="1"/>
  <c r="F426" i="9" s="1" a="1"/>
  <c r="F426" i="9" s="1"/>
  <c r="B418" i="9"/>
  <c r="Z418" i="9" s="1"/>
  <c r="B425" i="9"/>
  <c r="AA425" i="9" s="1"/>
  <c r="B421" i="9"/>
  <c r="X421" i="9" s="1"/>
  <c r="U421" i="9" s="1" a="1"/>
  <c r="U421" i="9" s="1"/>
  <c r="B443" i="9"/>
  <c r="AA443" i="9" s="1"/>
  <c r="B438" i="9"/>
  <c r="AA438" i="9" s="1"/>
  <c r="B47" i="9"/>
  <c r="L47" i="9" s="1"/>
  <c r="B44" i="9"/>
  <c r="L44" i="9" s="1"/>
  <c r="B503" i="9"/>
  <c r="AA503" i="9" s="1"/>
  <c r="B499" i="9"/>
  <c r="Z499" i="9" s="1"/>
  <c r="B498" i="9"/>
  <c r="X498" i="9" s="1"/>
  <c r="H498" i="9" s="1" a="1"/>
  <c r="H498" i="9" s="1"/>
  <c r="B505" i="9"/>
  <c r="Z505" i="9" s="1"/>
  <c r="B78" i="9"/>
  <c r="M78" i="9" s="1"/>
  <c r="B76" i="9"/>
  <c r="L76" i="9" s="1"/>
  <c r="B343" i="9"/>
  <c r="AA343" i="9" s="1"/>
  <c r="B364" i="9"/>
  <c r="AA364" i="9" s="1"/>
  <c r="B360" i="9"/>
  <c r="AA360" i="9" s="1"/>
  <c r="B363" i="9"/>
  <c r="AA363" i="9" s="1"/>
  <c r="B359" i="9"/>
  <c r="AA359" i="9" s="1"/>
  <c r="B366" i="9"/>
  <c r="AA366" i="9" s="1"/>
  <c r="B362" i="9"/>
  <c r="AA362" i="9" s="1"/>
  <c r="B358" i="9"/>
  <c r="AA358" i="9" s="1"/>
  <c r="B365" i="9"/>
  <c r="AA365" i="9" s="1"/>
  <c r="B361" i="9"/>
  <c r="AA361" i="9" s="1"/>
  <c r="B357" i="9"/>
  <c r="B147" i="9"/>
  <c r="M147" i="9" s="1"/>
  <c r="B145" i="9"/>
  <c r="N145" i="9" s="1"/>
  <c r="B135" i="9"/>
  <c r="N135" i="9" s="1"/>
  <c r="B131" i="9"/>
  <c r="L131" i="9" s="1"/>
  <c r="B138" i="9"/>
  <c r="M138" i="9" s="1"/>
  <c r="B134" i="9"/>
  <c r="L134" i="9" s="1"/>
  <c r="B130" i="9"/>
  <c r="N130" i="9" s="1"/>
  <c r="B137" i="9"/>
  <c r="M137" i="9" s="1"/>
  <c r="B133" i="9"/>
  <c r="B129" i="9"/>
  <c r="N129" i="9" s="1"/>
  <c r="B136" i="9"/>
  <c r="N136" i="9" s="1"/>
  <c r="B132" i="9"/>
  <c r="N132" i="9" s="1"/>
  <c r="B87" i="9"/>
  <c r="N87" i="9" s="1"/>
  <c r="X28" i="5"/>
  <c r="X12" i="5"/>
  <c r="K37" i="1"/>
  <c r="C40" i="20"/>
  <c r="D40" i="20" s="1"/>
  <c r="D39" i="20"/>
  <c r="C64" i="20"/>
  <c r="D63" i="20"/>
  <c r="I179" i="21"/>
  <c r="H179" i="21"/>
  <c r="G179" i="21"/>
  <c r="F179" i="21"/>
  <c r="E179" i="21"/>
  <c r="D179" i="21"/>
  <c r="C179" i="21"/>
  <c r="B179" i="21"/>
  <c r="I175" i="21"/>
  <c r="H175" i="21"/>
  <c r="G175" i="21"/>
  <c r="F175" i="21"/>
  <c r="E175" i="21"/>
  <c r="D175" i="21"/>
  <c r="C175" i="21"/>
  <c r="B175" i="21"/>
  <c r="I173" i="21"/>
  <c r="H173" i="21"/>
  <c r="G173" i="21"/>
  <c r="F173" i="21"/>
  <c r="E173" i="21"/>
  <c r="D173" i="21"/>
  <c r="C173" i="21"/>
  <c r="B173" i="21"/>
  <c r="I171" i="21"/>
  <c r="H171" i="21"/>
  <c r="G171" i="21"/>
  <c r="F171" i="21"/>
  <c r="E171" i="21"/>
  <c r="D171" i="21"/>
  <c r="C171" i="21"/>
  <c r="B171" i="21"/>
  <c r="I169" i="21"/>
  <c r="H169" i="21"/>
  <c r="G169" i="21"/>
  <c r="F169" i="21"/>
  <c r="E169" i="21"/>
  <c r="D169" i="21"/>
  <c r="C169" i="21"/>
  <c r="B169" i="21"/>
  <c r="I167" i="21"/>
  <c r="H167" i="21"/>
  <c r="G167" i="21"/>
  <c r="F167" i="21"/>
  <c r="E167" i="21"/>
  <c r="D167" i="21"/>
  <c r="C167" i="21"/>
  <c r="B167" i="21"/>
  <c r="I165" i="21"/>
  <c r="H165" i="21"/>
  <c r="G165" i="21"/>
  <c r="F165" i="21"/>
  <c r="E165" i="21"/>
  <c r="D165" i="21"/>
  <c r="C165" i="21"/>
  <c r="B165" i="21"/>
  <c r="I163" i="21"/>
  <c r="H163" i="21"/>
  <c r="G163" i="21"/>
  <c r="F163" i="21"/>
  <c r="E163" i="21"/>
  <c r="D163" i="21"/>
  <c r="C163" i="21"/>
  <c r="B163" i="21"/>
  <c r="I161" i="21"/>
  <c r="H161" i="21"/>
  <c r="G161" i="21"/>
  <c r="F161" i="21"/>
  <c r="E161" i="21"/>
  <c r="D161" i="21"/>
  <c r="C161" i="21"/>
  <c r="B161" i="21"/>
  <c r="I159" i="21"/>
  <c r="H159" i="21"/>
  <c r="G159" i="21"/>
  <c r="F159" i="21"/>
  <c r="E159" i="21"/>
  <c r="D159" i="21"/>
  <c r="C159" i="21"/>
  <c r="B159" i="21"/>
  <c r="I157" i="21"/>
  <c r="H157" i="21"/>
  <c r="G157" i="21"/>
  <c r="F157" i="21"/>
  <c r="E157" i="21"/>
  <c r="D157" i="21"/>
  <c r="C157" i="21"/>
  <c r="B157" i="21"/>
  <c r="I155" i="21"/>
  <c r="H155" i="21"/>
  <c r="G155" i="21"/>
  <c r="F155" i="21"/>
  <c r="E155" i="21"/>
  <c r="D155" i="21"/>
  <c r="C155" i="21"/>
  <c r="B155" i="21"/>
  <c r="I153" i="21"/>
  <c r="H153" i="21"/>
  <c r="G153" i="21"/>
  <c r="F153" i="21"/>
  <c r="E153" i="21"/>
  <c r="D153" i="21"/>
  <c r="C153" i="21"/>
  <c r="B153" i="21"/>
  <c r="I151" i="21"/>
  <c r="H151" i="21"/>
  <c r="G151" i="21"/>
  <c r="F151" i="21"/>
  <c r="E151" i="21"/>
  <c r="D151" i="21"/>
  <c r="C151" i="21"/>
  <c r="B151" i="21"/>
  <c r="I149" i="21"/>
  <c r="H149" i="21"/>
  <c r="F149" i="21"/>
  <c r="E149" i="21"/>
  <c r="D149" i="21"/>
  <c r="C149" i="21"/>
  <c r="B149" i="21"/>
  <c r="I147" i="21"/>
  <c r="H147" i="21"/>
  <c r="F147" i="21"/>
  <c r="E147" i="21"/>
  <c r="D147" i="21"/>
  <c r="C147" i="21"/>
  <c r="B147" i="21"/>
  <c r="I145" i="21"/>
  <c r="H145" i="21"/>
  <c r="G145" i="21"/>
  <c r="F145" i="21"/>
  <c r="E145" i="21"/>
  <c r="D145" i="21"/>
  <c r="C145" i="21"/>
  <c r="B145" i="21"/>
  <c r="I143" i="21"/>
  <c r="H143" i="21"/>
  <c r="F143" i="21"/>
  <c r="E143" i="21"/>
  <c r="D143" i="21"/>
  <c r="C143" i="21"/>
  <c r="B143" i="21"/>
  <c r="I141" i="21"/>
  <c r="H141" i="21"/>
  <c r="G141" i="21"/>
  <c r="F141" i="21"/>
  <c r="E141" i="21"/>
  <c r="D141" i="21"/>
  <c r="C141" i="21"/>
  <c r="B141" i="21"/>
  <c r="I139" i="21"/>
  <c r="H139" i="21"/>
  <c r="F139" i="21"/>
  <c r="E139" i="21"/>
  <c r="D139" i="21"/>
  <c r="C139" i="21"/>
  <c r="B139" i="21"/>
  <c r="I137" i="21"/>
  <c r="H137" i="21"/>
  <c r="F137" i="21"/>
  <c r="E137" i="21"/>
  <c r="D137" i="21"/>
  <c r="C137" i="21"/>
  <c r="B137" i="21"/>
  <c r="I135" i="21"/>
  <c r="H135" i="21"/>
  <c r="F135" i="21"/>
  <c r="E135" i="21"/>
  <c r="D135" i="21"/>
  <c r="C135" i="21"/>
  <c r="B135" i="21"/>
  <c r="I133" i="21"/>
  <c r="H133" i="21"/>
  <c r="G133" i="21"/>
  <c r="F133" i="21"/>
  <c r="E133" i="21"/>
  <c r="D133" i="21"/>
  <c r="C133" i="21"/>
  <c r="B133" i="21"/>
  <c r="I131" i="21"/>
  <c r="H131" i="21"/>
  <c r="G131" i="21"/>
  <c r="F131" i="21"/>
  <c r="E131" i="21"/>
  <c r="D131" i="21"/>
  <c r="C131" i="21"/>
  <c r="B131" i="21"/>
  <c r="I129" i="21"/>
  <c r="H129" i="21"/>
  <c r="G129" i="21"/>
  <c r="F129" i="21"/>
  <c r="E129" i="21"/>
  <c r="D129" i="21"/>
  <c r="C129" i="21"/>
  <c r="B129" i="21"/>
  <c r="I127" i="21"/>
  <c r="H127" i="21"/>
  <c r="F127" i="21"/>
  <c r="E127" i="21"/>
  <c r="D127" i="21"/>
  <c r="C127" i="21"/>
  <c r="B127" i="21"/>
  <c r="I125" i="21"/>
  <c r="H125" i="21"/>
  <c r="G125" i="21"/>
  <c r="F125" i="21"/>
  <c r="E125" i="21"/>
  <c r="D125" i="21"/>
  <c r="C125" i="21"/>
  <c r="B125" i="21"/>
  <c r="I123" i="21"/>
  <c r="H123" i="21"/>
  <c r="F123" i="21"/>
  <c r="E123" i="21"/>
  <c r="D123" i="21"/>
  <c r="C123" i="21"/>
  <c r="B123" i="21"/>
  <c r="I121" i="21"/>
  <c r="H121" i="21"/>
  <c r="F121" i="21"/>
  <c r="E121" i="21"/>
  <c r="D121" i="21"/>
  <c r="C121" i="21"/>
  <c r="B121" i="21"/>
  <c r="Z119" i="21"/>
  <c r="V119" i="21"/>
  <c r="R119" i="21"/>
  <c r="N119" i="21"/>
  <c r="J119" i="21"/>
  <c r="C65" i="20"/>
  <c r="C66" i="20" s="1"/>
  <c r="D66" i="20" s="1"/>
  <c r="D64" i="20"/>
  <c r="B85" i="21"/>
  <c r="C85" i="21"/>
  <c r="D85" i="21"/>
  <c r="E85" i="21"/>
  <c r="F85" i="21"/>
  <c r="H85" i="21"/>
  <c r="I85" i="21"/>
  <c r="B87" i="21"/>
  <c r="C87" i="21"/>
  <c r="D87" i="21"/>
  <c r="E87" i="21"/>
  <c r="F87" i="21"/>
  <c r="G87" i="21"/>
  <c r="H87" i="21"/>
  <c r="I87" i="21"/>
  <c r="B89" i="21"/>
  <c r="C89" i="21"/>
  <c r="D89" i="21"/>
  <c r="E89" i="21"/>
  <c r="F89" i="21"/>
  <c r="H89" i="21"/>
  <c r="I89" i="21"/>
  <c r="B91" i="21"/>
  <c r="C91" i="21"/>
  <c r="D91" i="21"/>
  <c r="E91" i="21"/>
  <c r="F91" i="21"/>
  <c r="G91" i="21"/>
  <c r="H91" i="21"/>
  <c r="I91" i="21"/>
  <c r="B93" i="21"/>
  <c r="C93" i="21"/>
  <c r="D93" i="21"/>
  <c r="E93" i="21"/>
  <c r="F93" i="21"/>
  <c r="G93" i="21"/>
  <c r="H93" i="21"/>
  <c r="I93" i="21"/>
  <c r="B95" i="21"/>
  <c r="C95" i="21"/>
  <c r="D95" i="21"/>
  <c r="E95" i="21"/>
  <c r="F95" i="21"/>
  <c r="G95" i="21"/>
  <c r="H95" i="21"/>
  <c r="I95" i="21"/>
  <c r="B97" i="21"/>
  <c r="C97" i="21"/>
  <c r="D97" i="21"/>
  <c r="E97" i="21"/>
  <c r="F97" i="21"/>
  <c r="H97" i="21"/>
  <c r="I97" i="21"/>
  <c r="B99" i="21"/>
  <c r="C99" i="21"/>
  <c r="D99" i="21"/>
  <c r="E99" i="21"/>
  <c r="F99" i="21"/>
  <c r="H99" i="21"/>
  <c r="I99" i="21"/>
  <c r="B101" i="21"/>
  <c r="C101" i="21"/>
  <c r="D101" i="21"/>
  <c r="E101" i="21"/>
  <c r="F101" i="21"/>
  <c r="H101" i="21"/>
  <c r="I101" i="21"/>
  <c r="B103" i="21"/>
  <c r="C103" i="21"/>
  <c r="D103" i="21"/>
  <c r="E103" i="21"/>
  <c r="F103" i="21"/>
  <c r="G103" i="21"/>
  <c r="H103" i="21"/>
  <c r="I103" i="21"/>
  <c r="B105" i="21"/>
  <c r="C105" i="21"/>
  <c r="D105" i="21"/>
  <c r="E105" i="21"/>
  <c r="F105" i="21"/>
  <c r="H105" i="21"/>
  <c r="I105" i="21"/>
  <c r="B107" i="21"/>
  <c r="C107" i="21"/>
  <c r="D107" i="21"/>
  <c r="E107" i="21"/>
  <c r="F107" i="21"/>
  <c r="G107" i="21"/>
  <c r="H107" i="21"/>
  <c r="I107" i="21"/>
  <c r="B109" i="21"/>
  <c r="C109" i="21"/>
  <c r="D109" i="21"/>
  <c r="E109" i="21"/>
  <c r="F109" i="21"/>
  <c r="H109" i="21"/>
  <c r="I109" i="21"/>
  <c r="B111" i="21"/>
  <c r="C111" i="21"/>
  <c r="D111" i="21"/>
  <c r="E111" i="21"/>
  <c r="F111" i="21"/>
  <c r="H111" i="21"/>
  <c r="I111" i="21"/>
  <c r="I83" i="21"/>
  <c r="C83" i="21"/>
  <c r="D83" i="21"/>
  <c r="E83" i="21"/>
  <c r="F83" i="21"/>
  <c r="H83" i="21"/>
  <c r="B83" i="21"/>
  <c r="Z81" i="21"/>
  <c r="V81" i="21"/>
  <c r="V125" i="21" s="1" a="1"/>
  <c r="V125" i="21" s="1"/>
  <c r="R81" i="21"/>
  <c r="N81" i="21"/>
  <c r="J81" i="21"/>
  <c r="I49" i="21"/>
  <c r="I51" i="21"/>
  <c r="I53" i="21"/>
  <c r="I55" i="21"/>
  <c r="I57" i="21"/>
  <c r="I59" i="21"/>
  <c r="I61" i="21"/>
  <c r="I65" i="21"/>
  <c r="I69" i="21"/>
  <c r="I71" i="21"/>
  <c r="I73" i="21"/>
  <c r="I75" i="21"/>
  <c r="I47" i="21"/>
  <c r="B49" i="21"/>
  <c r="C49" i="21"/>
  <c r="D49" i="21"/>
  <c r="E49" i="21"/>
  <c r="F49" i="21"/>
  <c r="H49" i="21"/>
  <c r="B51" i="21"/>
  <c r="C51" i="21"/>
  <c r="D51" i="21"/>
  <c r="E51" i="21"/>
  <c r="F51" i="21"/>
  <c r="H51" i="21"/>
  <c r="B53" i="21"/>
  <c r="C53" i="21"/>
  <c r="D53" i="21"/>
  <c r="E53" i="21"/>
  <c r="F53" i="21"/>
  <c r="B55" i="21"/>
  <c r="C55" i="21"/>
  <c r="D55" i="21"/>
  <c r="E55" i="21"/>
  <c r="F55" i="21"/>
  <c r="G55" i="21"/>
  <c r="H55" i="21"/>
  <c r="B57" i="21"/>
  <c r="C57" i="21"/>
  <c r="D57" i="21"/>
  <c r="E57" i="21"/>
  <c r="F57" i="21"/>
  <c r="H57" i="21"/>
  <c r="B59" i="21"/>
  <c r="C59" i="21"/>
  <c r="D59" i="21"/>
  <c r="E59" i="21"/>
  <c r="F59" i="21"/>
  <c r="G59" i="21"/>
  <c r="H59" i="21"/>
  <c r="B61" i="21"/>
  <c r="C61" i="21"/>
  <c r="D61" i="21"/>
  <c r="E61" i="21"/>
  <c r="F61" i="21"/>
  <c r="G61" i="21"/>
  <c r="B63" i="21"/>
  <c r="C63" i="21"/>
  <c r="D63" i="21"/>
  <c r="E63" i="21"/>
  <c r="F63" i="21"/>
  <c r="H63" i="21"/>
  <c r="B65" i="21"/>
  <c r="C65" i="21"/>
  <c r="D65" i="21"/>
  <c r="E65" i="21"/>
  <c r="F65" i="21"/>
  <c r="G65" i="21"/>
  <c r="H65" i="21"/>
  <c r="B67" i="21"/>
  <c r="C67" i="21"/>
  <c r="D67" i="21"/>
  <c r="E67" i="21"/>
  <c r="F67" i="21"/>
  <c r="G67" i="21"/>
  <c r="H67" i="21"/>
  <c r="C69" i="21"/>
  <c r="D69" i="21"/>
  <c r="E69" i="21"/>
  <c r="F69" i="21"/>
  <c r="B71" i="21"/>
  <c r="C71" i="21"/>
  <c r="D71" i="21"/>
  <c r="E71" i="21"/>
  <c r="F71" i="21"/>
  <c r="G71" i="21"/>
  <c r="H71" i="21"/>
  <c r="B73" i="21"/>
  <c r="C73" i="21"/>
  <c r="D73" i="21"/>
  <c r="E73" i="21"/>
  <c r="F73" i="21"/>
  <c r="H73" i="21"/>
  <c r="B75" i="21"/>
  <c r="C75" i="21"/>
  <c r="D75" i="21"/>
  <c r="E75" i="21"/>
  <c r="F75" i="21"/>
  <c r="H75" i="21"/>
  <c r="C47" i="21"/>
  <c r="D47" i="21"/>
  <c r="E47" i="21"/>
  <c r="F47" i="21"/>
  <c r="G47" i="21"/>
  <c r="H47" i="21"/>
  <c r="B47" i="21"/>
  <c r="E92" i="1"/>
  <c r="I92" i="1" s="1"/>
  <c r="X125" i="1"/>
  <c r="X122" i="1"/>
  <c r="K119" i="1"/>
  <c r="Y119" i="1" s="1"/>
  <c r="C8" i="6"/>
  <c r="B8" i="6"/>
  <c r="C10" i="5"/>
  <c r="B10" i="5" s="1"/>
  <c r="B10" i="10"/>
  <c r="B9" i="12"/>
  <c r="G9" i="12" s="1" a="1"/>
  <c r="G9" i="12" s="1"/>
  <c r="S9" i="12" s="1"/>
  <c r="B8" i="9" s="1"/>
  <c r="M8" i="9" s="1"/>
  <c r="L37" i="1"/>
  <c r="T37" i="1"/>
  <c r="K10" i="1"/>
  <c r="M5" i="21"/>
  <c r="I4" i="21"/>
  <c r="M4" i="21"/>
  <c r="B10" i="21"/>
  <c r="A43" i="21"/>
  <c r="Z45" i="21"/>
  <c r="V45" i="21"/>
  <c r="R45" i="21"/>
  <c r="T47" i="21" s="1" a="1"/>
  <c r="T47" i="21" s="1"/>
  <c r="N45" i="21"/>
  <c r="O47" i="21" s="1"/>
  <c r="J45" i="21"/>
  <c r="C29" i="12"/>
  <c r="B15" i="21"/>
  <c r="O51" i="21" a="1"/>
  <c r="O51" i="21" s="1"/>
  <c r="O49" i="21" a="1"/>
  <c r="O49" i="21" s="1"/>
  <c r="J49" i="21" a="1"/>
  <c r="J49" i="21" s="1"/>
  <c r="K51" i="21" a="1"/>
  <c r="K51" i="21" s="1"/>
  <c r="L57" i="21" a="1"/>
  <c r="L57" i="21" s="1"/>
  <c r="M59" i="21" a="1"/>
  <c r="M59" i="21" s="1"/>
  <c r="J47" i="21" a="1"/>
  <c r="J47" i="21" s="1"/>
  <c r="E6" i="1"/>
  <c r="E5" i="1"/>
  <c r="J93" i="6"/>
  <c r="AN9" i="1"/>
  <c r="F71" i="16"/>
  <c r="B71" i="16" a="1"/>
  <c r="B71" i="16" s="1"/>
  <c r="AR194" i="1"/>
  <c r="E8" i="6"/>
  <c r="A37" i="1"/>
  <c r="E37" i="1" s="1"/>
  <c r="N37" i="1" s="1"/>
  <c r="F8" i="6"/>
  <c r="S10" i="5"/>
  <c r="N10" i="5"/>
  <c r="H10" i="10"/>
  <c r="I10" i="10"/>
  <c r="H9" i="12"/>
  <c r="I9" i="12"/>
  <c r="E30" i="1"/>
  <c r="N30" i="1" s="1"/>
  <c r="R8" i="6"/>
  <c r="AB10" i="5"/>
  <c r="T10" i="10"/>
  <c r="U9" i="12"/>
  <c r="N8" i="6"/>
  <c r="V8" i="6" s="1"/>
  <c r="T10" i="5"/>
  <c r="AH10" i="5" s="1"/>
  <c r="Q10" i="10"/>
  <c r="Y10" i="10" s="1"/>
  <c r="Q9" i="12"/>
  <c r="Y9" i="12" s="1"/>
  <c r="X9" i="12" a="1"/>
  <c r="X9" i="12" s="1"/>
  <c r="G37" i="5"/>
  <c r="F30" i="10"/>
  <c r="F29" i="12"/>
  <c r="G10" i="5"/>
  <c r="C30" i="10"/>
  <c r="S179" i="21" a="1"/>
  <c r="S179" i="21" s="1"/>
  <c r="T139" i="21" a="1"/>
  <c r="T139" i="21" s="1"/>
  <c r="V165" i="21" a="1"/>
  <c r="V165" i="21" s="1"/>
  <c r="V138" i="21" a="1"/>
  <c r="V138" i="21" s="1"/>
  <c r="V132" i="21" a="1"/>
  <c r="V132" i="21" s="1"/>
  <c r="V154" i="21" a="1"/>
  <c r="V154" i="21" s="1"/>
  <c r="X133" i="21" a="1"/>
  <c r="X133" i="21" s="1"/>
  <c r="X123" i="21" a="1"/>
  <c r="X123" i="21" s="1"/>
  <c r="J159" i="21" a="1"/>
  <c r="J159" i="21" s="1"/>
  <c r="R174" i="21" a="1"/>
  <c r="R174" i="21" s="1"/>
  <c r="T157" i="21" a="1"/>
  <c r="T157" i="21" s="1"/>
  <c r="R153" i="21" a="1"/>
  <c r="R153" i="21" s="1"/>
  <c r="R140" i="21" a="1"/>
  <c r="R140" i="21" s="1"/>
  <c r="T143" i="21" a="1"/>
  <c r="T143" i="21" s="1"/>
  <c r="R123" i="21" a="1"/>
  <c r="R123" i="21" s="1"/>
  <c r="T137" i="21" a="1"/>
  <c r="T137" i="21" s="1"/>
  <c r="U131" i="21" a="1"/>
  <c r="U131" i="21" s="1"/>
  <c r="R127" i="21" a="1"/>
  <c r="R127" i="21" s="1"/>
  <c r="W165" i="21" a="1"/>
  <c r="W165" i="21" s="1"/>
  <c r="V157" i="21" a="1"/>
  <c r="V157" i="21" s="1"/>
  <c r="X139" i="21" a="1"/>
  <c r="X139" i="21" s="1"/>
  <c r="V150" i="21" a="1"/>
  <c r="V150" i="21" s="1"/>
  <c r="W149" i="21" a="1"/>
  <c r="W149" i="21" s="1"/>
  <c r="Y139" i="21" a="1"/>
  <c r="Y139" i="21" s="1"/>
  <c r="W143" i="21" a="1"/>
  <c r="W143" i="21" s="1"/>
  <c r="K167" i="21" a="1"/>
  <c r="K167" i="21" s="1"/>
  <c r="J154" i="21" a="1"/>
  <c r="J154" i="21" s="1"/>
  <c r="R166" i="21" a="1"/>
  <c r="R166" i="21" s="1"/>
  <c r="S171" i="21" a="1"/>
  <c r="S171" i="21" s="1"/>
  <c r="R150" i="21" a="1"/>
  <c r="R150" i="21" s="1"/>
  <c r="U145" i="21" a="1"/>
  <c r="U145" i="21" s="1"/>
  <c r="U139" i="21" a="1"/>
  <c r="U139" i="21" s="1"/>
  <c r="R141" i="21" a="1"/>
  <c r="R141" i="21" s="1"/>
  <c r="T131" i="21" a="1"/>
  <c r="T131" i="21" s="1"/>
  <c r="R139" i="21" a="1"/>
  <c r="R139" i="21" s="1"/>
  <c r="T147" i="21" a="1"/>
  <c r="T147" i="21" s="1"/>
  <c r="S121" i="21" a="1"/>
  <c r="S121" i="21" s="1"/>
  <c r="U135" i="21" a="1"/>
  <c r="U135" i="21" s="1"/>
  <c r="R143" i="21" a="1"/>
  <c r="R143" i="21" s="1"/>
  <c r="U127" i="21" a="1"/>
  <c r="U127" i="21" s="1"/>
  <c r="R136" i="21" a="1"/>
  <c r="R136" i="21" s="1"/>
  <c r="S123" i="21" a="1"/>
  <c r="S123" i="21" s="1"/>
  <c r="X161" i="21" a="1"/>
  <c r="X161" i="21" s="1"/>
  <c r="X163" i="21" a="1"/>
  <c r="X163" i="21" s="1"/>
  <c r="Y173" i="21" a="1"/>
  <c r="Y173" i="21" s="1"/>
  <c r="X149" i="21" a="1"/>
  <c r="X149" i="21" s="1"/>
  <c r="X167" i="21" a="1"/>
  <c r="X167" i="21" s="1"/>
  <c r="V133" i="21" a="1"/>
  <c r="V133" i="21" s="1"/>
  <c r="X137" i="21" a="1"/>
  <c r="X137" i="21" s="1"/>
  <c r="V122" i="21" a="1"/>
  <c r="V122" i="21" s="1"/>
  <c r="Y127" i="21" a="1"/>
  <c r="Y127" i="21" s="1"/>
  <c r="M171" i="21" a="1"/>
  <c r="M171" i="21" s="1"/>
  <c r="M165" i="21" a="1"/>
  <c r="M165" i="21" s="1"/>
  <c r="L165" i="21" a="1"/>
  <c r="L165" i="21" s="1"/>
  <c r="M159" i="21" a="1"/>
  <c r="M159" i="21" s="1"/>
  <c r="J166" i="21" a="1"/>
  <c r="J166" i="21" s="1"/>
  <c r="K149" i="21" a="1"/>
  <c r="K149" i="21" s="1"/>
  <c r="U153" i="21" a="1"/>
  <c r="U153" i="21" s="1"/>
  <c r="R164" i="21" a="1"/>
  <c r="R164" i="21" s="1"/>
  <c r="U157" i="21" a="1"/>
  <c r="U157" i="21" s="1"/>
  <c r="T179" i="21" a="1"/>
  <c r="T179" i="21" s="1"/>
  <c r="V167" i="21" a="1"/>
  <c r="V167" i="21" s="1"/>
  <c r="W133" i="21" a="1"/>
  <c r="W133" i="21" s="1"/>
  <c r="J168" i="21" a="1"/>
  <c r="J168" i="21" s="1"/>
  <c r="K157" i="21" a="1"/>
  <c r="K157" i="21" s="1"/>
  <c r="J149" i="21" a="1"/>
  <c r="J149" i="21" s="1"/>
  <c r="J143" i="21" a="1"/>
  <c r="J143" i="21" s="1"/>
  <c r="J158" i="21" a="1"/>
  <c r="J158" i="21" s="1"/>
  <c r="L149" i="21" a="1"/>
  <c r="L149" i="21" s="1"/>
  <c r="J134" i="21" a="1"/>
  <c r="J134" i="21" s="1"/>
  <c r="M127" i="21" a="1"/>
  <c r="M127" i="21" s="1"/>
  <c r="K143" i="21" a="1"/>
  <c r="K143" i="21" s="1"/>
  <c r="J124" i="21" a="1"/>
  <c r="J124" i="21" s="1"/>
  <c r="J161" i="21" a="1"/>
  <c r="J161" i="21" s="1"/>
  <c r="L121" i="21" a="1"/>
  <c r="L121" i="21" s="1"/>
  <c r="J140" i="21" a="1"/>
  <c r="J140" i="21" s="1"/>
  <c r="J133" i="21" a="1"/>
  <c r="J133" i="21" s="1"/>
  <c r="M121" i="21" a="1"/>
  <c r="M121" i="21" s="1"/>
  <c r="AB173" i="21" a="1"/>
  <c r="AB173" i="21" s="1"/>
  <c r="AA159" i="21" a="1"/>
  <c r="AA159" i="21" s="1"/>
  <c r="AA173" i="21" a="1"/>
  <c r="AA173" i="21" s="1"/>
  <c r="AB155" i="21" a="1"/>
  <c r="AB155" i="21" s="1"/>
  <c r="AA171" i="21" a="1"/>
  <c r="AA171" i="21" s="1"/>
  <c r="AB167" i="21" a="1"/>
  <c r="AB167" i="21" s="1"/>
  <c r="Z137" i="21" a="1"/>
  <c r="Z137" i="21" s="1"/>
  <c r="AA137" i="21" a="1"/>
  <c r="AA137" i="21" s="1"/>
  <c r="AA133" i="21" a="1"/>
  <c r="AA133" i="21" s="1"/>
  <c r="AB123" i="21" a="1"/>
  <c r="AB123" i="21" s="1"/>
  <c r="AB161" i="21" a="1"/>
  <c r="AB161" i="21" s="1"/>
  <c r="AC135" i="21" a="1"/>
  <c r="AC135" i="21" s="1"/>
  <c r="Z129" i="21" a="1"/>
  <c r="Z129" i="21" s="1"/>
  <c r="Z157" i="21" a="1"/>
  <c r="Z157" i="21" s="1"/>
  <c r="Z148" i="21" a="1"/>
  <c r="Z148" i="21" s="1"/>
  <c r="Z142" i="21" a="1"/>
  <c r="Z142" i="21" s="1"/>
  <c r="AB127" i="21" a="1"/>
  <c r="AB127" i="21"/>
  <c r="N176" i="21" a="1"/>
  <c r="N176" i="21" s="1"/>
  <c r="N169" i="21" a="1"/>
  <c r="N169" i="21" s="1"/>
  <c r="R149" i="21" a="1"/>
  <c r="R149" i="21"/>
  <c r="S145" i="21" a="1"/>
  <c r="S145" i="21" s="1"/>
  <c r="U159" i="21" a="1"/>
  <c r="U159" i="21" s="1"/>
  <c r="W137" i="21" a="1"/>
  <c r="W137" i="21" s="1"/>
  <c r="W123" i="21" a="1"/>
  <c r="W123" i="21" s="1"/>
  <c r="J162" i="21" a="1"/>
  <c r="J162" i="21" s="1"/>
  <c r="K145" i="21" a="1"/>
  <c r="K145" i="21" s="1"/>
  <c r="L151" i="21" a="1"/>
  <c r="L151" i="21" s="1"/>
  <c r="M147" i="21" a="1"/>
  <c r="M147" i="21" s="1"/>
  <c r="J156" i="21" a="1"/>
  <c r="J156" i="21" s="1"/>
  <c r="J148" i="21" a="1"/>
  <c r="J148" i="21" s="1"/>
  <c r="M133" i="21" a="1"/>
  <c r="M133" i="21" s="1"/>
  <c r="J127" i="21" a="1"/>
  <c r="J127" i="21" s="1"/>
  <c r="L141" i="21" a="1"/>
  <c r="L141" i="21" s="1"/>
  <c r="J132" i="21" a="1"/>
  <c r="J132" i="21" s="1"/>
  <c r="J121" i="21" a="1"/>
  <c r="J121" i="21" s="1"/>
  <c r="K127" i="21" a="1"/>
  <c r="K127" i="21" s="1"/>
  <c r="K131" i="21" a="1"/>
  <c r="K131" i="21" s="1"/>
  <c r="L139" i="21" a="1"/>
  <c r="L139" i="21" s="1"/>
  <c r="Z180" i="21" a="1"/>
  <c r="Z180" i="21" s="1"/>
  <c r="AC179" i="21" a="1"/>
  <c r="AC179" i="21" s="1"/>
  <c r="AB171" i="21" a="1"/>
  <c r="AB171" i="21" s="1"/>
  <c r="AC159" i="21" a="1"/>
  <c r="AC159" i="21" s="1"/>
  <c r="Z154" i="21" a="1"/>
  <c r="Z154" i="21" s="1"/>
  <c r="AA155" i="21" a="1"/>
  <c r="AA155" i="21" s="1"/>
  <c r="Z172" i="21" a="1"/>
  <c r="Z172" i="21" s="1"/>
  <c r="AB143" i="21" a="1"/>
  <c r="AB143" i="21" s="1"/>
  <c r="Z143" i="21" a="1"/>
  <c r="Z143" i="21" s="1"/>
  <c r="Z128" i="21" a="1"/>
  <c r="Z128" i="21" s="1"/>
  <c r="AA179" i="21" a="1"/>
  <c r="AA179" i="21" s="1"/>
  <c r="AB151" i="21" a="1"/>
  <c r="AB151" i="21" s="1"/>
  <c r="Z141" i="21" a="1"/>
  <c r="Z141" i="21" s="1"/>
  <c r="AC175" i="21" a="1"/>
  <c r="AC175" i="21" s="1"/>
  <c r="Z156" i="21" a="1"/>
  <c r="Z156" i="21" s="1"/>
  <c r="AC123" i="21" a="1"/>
  <c r="AC123" i="21" s="1"/>
  <c r="AC137" i="21" a="1"/>
  <c r="AC137" i="21" s="1"/>
  <c r="AB125" i="21" a="1"/>
  <c r="AB125" i="21" s="1"/>
  <c r="Z147" i="21" a="1"/>
  <c r="Z147" i="21" s="1"/>
  <c r="N168" i="21" a="1"/>
  <c r="N168" i="21" s="1"/>
  <c r="S173" i="21" a="1"/>
  <c r="S173" i="21" s="1"/>
  <c r="R151" i="21" a="1"/>
  <c r="R151" i="21" s="1"/>
  <c r="T135" i="21" a="1"/>
  <c r="T135" i="21" s="1"/>
  <c r="R138" i="21" a="1"/>
  <c r="R138" i="21" s="1"/>
  <c r="R124" i="21" a="1"/>
  <c r="R124" i="21" s="1"/>
  <c r="X179" i="21" a="1"/>
  <c r="X179" i="21" s="1"/>
  <c r="V153" i="21" a="1"/>
  <c r="V153" i="21" s="1"/>
  <c r="V127" i="21" a="1"/>
  <c r="V127" i="21" s="1"/>
  <c r="M157" i="21" a="1"/>
  <c r="M157" i="21" s="1"/>
  <c r="K169" i="21" a="1"/>
  <c r="K169" i="21" s="1"/>
  <c r="J151" i="21" a="1"/>
  <c r="J151" i="21" s="1"/>
  <c r="J147" i="21" a="1"/>
  <c r="J147" i="21" s="1"/>
  <c r="M155" i="21" a="1"/>
  <c r="M155" i="21" s="1"/>
  <c r="M131" i="21" a="1"/>
  <c r="M131" i="21" s="1"/>
  <c r="L145" i="21" a="1"/>
  <c r="L145" i="21" s="1"/>
  <c r="M139" i="21" a="1"/>
  <c r="M139" i="21" s="1"/>
  <c r="L127" i="21" a="1"/>
  <c r="L127" i="21" s="1"/>
  <c r="M175" i="21" a="1"/>
  <c r="M175" i="21" s="1"/>
  <c r="M143" i="21" a="1"/>
  <c r="M143" i="21" s="1"/>
  <c r="M123" i="21" a="1"/>
  <c r="M123" i="21" s="1"/>
  <c r="J165" i="21" a="1"/>
  <c r="J165" i="21" s="1"/>
  <c r="J137" i="21" a="1"/>
  <c r="J137" i="21" s="1"/>
  <c r="Z179" i="21" a="1"/>
  <c r="Z179" i="21" s="1"/>
  <c r="AB163" i="21" a="1"/>
  <c r="AB163" i="21" s="1"/>
  <c r="Z176" i="21" a="1"/>
  <c r="Z176" i="21" s="1"/>
  <c r="Z159" i="21" a="1"/>
  <c r="Z159" i="21" s="1"/>
  <c r="Z174" i="21" a="1"/>
  <c r="Z174" i="21" s="1"/>
  <c r="AA151" i="21" a="1"/>
  <c r="AA151" i="21" s="1"/>
  <c r="Z171" i="21" a="1"/>
  <c r="Z171" i="21" s="1"/>
  <c r="AB141" i="21" a="1"/>
  <c r="AB141" i="21" s="1"/>
  <c r="Z166" i="21" a="1"/>
  <c r="Z166" i="21" s="1"/>
  <c r="AA141" i="21" a="1"/>
  <c r="AA141" i="21" s="1"/>
  <c r="AA135" i="21" a="1"/>
  <c r="AA135" i="21" s="1"/>
  <c r="AA127" i="21" a="1"/>
  <c r="AA127" i="21" s="1"/>
  <c r="AC173" i="21" a="1"/>
  <c r="AC173" i="21" s="1"/>
  <c r="AA139" i="21" a="1"/>
  <c r="AA139" i="21" s="1"/>
  <c r="Z165" i="21" a="1"/>
  <c r="Z165" i="21" s="1"/>
  <c r="AB133" i="21" a="1"/>
  <c r="AB133" i="21" s="1"/>
  <c r="Z125" i="21" a="1"/>
  <c r="Z125" i="21" s="1"/>
  <c r="AC121" i="21" a="1"/>
  <c r="AC121" i="21" s="1"/>
  <c r="AB135" i="21" a="1"/>
  <c r="AB135" i="21" s="1"/>
  <c r="Z139" i="21" a="1"/>
  <c r="Z139" i="21" s="1"/>
  <c r="O83" i="21" a="1"/>
  <c r="O83" i="21" s="1"/>
  <c r="N162" i="21" a="1"/>
  <c r="N162" i="21" s="1"/>
  <c r="O165" i="21" a="1"/>
  <c r="O165" i="21" s="1"/>
  <c r="V179" i="21" a="1"/>
  <c r="V179" i="21" s="1"/>
  <c r="V140" i="21" a="1"/>
  <c r="V140" i="21" s="1"/>
  <c r="L167" i="21" a="1"/>
  <c r="L167" i="21" s="1"/>
  <c r="J138" i="21" a="1"/>
  <c r="J138" i="21" s="1"/>
  <c r="J144" i="21" a="1"/>
  <c r="J144" i="21" s="1"/>
  <c r="K165" i="21" a="1"/>
  <c r="K165" i="21" s="1"/>
  <c r="Z162" i="21" a="1"/>
  <c r="Z162" i="21" s="1"/>
  <c r="AC161" i="21" a="1"/>
  <c r="AC161" i="21" s="1"/>
  <c r="Z130" i="21" a="1"/>
  <c r="Z130" i="21" s="1"/>
  <c r="AB175" i="21" a="1"/>
  <c r="AB175" i="21" s="1"/>
  <c r="AB121" i="21" a="1"/>
  <c r="AB121" i="21" s="1"/>
  <c r="Q159" i="21" a="1"/>
  <c r="Q159" i="21" s="1"/>
  <c r="O155" i="21" a="1"/>
  <c r="O155" i="21" s="1"/>
  <c r="N165" i="21" a="1"/>
  <c r="N165" i="21" s="1"/>
  <c r="N158" i="21" a="1"/>
  <c r="N158" i="21" s="1"/>
  <c r="Q149" i="21" a="1"/>
  <c r="Q149" i="21" s="1"/>
  <c r="Q145" i="21" a="1"/>
  <c r="Q145" i="21" s="1"/>
  <c r="P161" i="21" a="1"/>
  <c r="P161" i="21" s="1"/>
  <c r="P143" i="21" a="1"/>
  <c r="P143" i="21" s="1"/>
  <c r="N125" i="21" a="1"/>
  <c r="N125" i="21" s="1"/>
  <c r="P141" i="21" a="1"/>
  <c r="P141" i="21" s="1"/>
  <c r="O133" i="21" a="1"/>
  <c r="O133" i="21" s="1"/>
  <c r="P149" i="21" a="1"/>
  <c r="P149" i="21" s="1"/>
  <c r="N132" i="21" a="1"/>
  <c r="N132" i="21" s="1"/>
  <c r="P121" i="21" a="1"/>
  <c r="P121" i="21" s="1"/>
  <c r="N134" i="21" a="1"/>
  <c r="N134" i="21" s="1"/>
  <c r="N127" i="21" a="1"/>
  <c r="N127" i="21" s="1"/>
  <c r="O125" i="21" a="1"/>
  <c r="O125" i="21" s="1"/>
  <c r="K97" i="21" a="1"/>
  <c r="K97" i="21" s="1"/>
  <c r="K95" i="21" a="1"/>
  <c r="K95" i="21" s="1"/>
  <c r="O87" i="21" a="1"/>
  <c r="O87" i="21" s="1"/>
  <c r="N98" i="21" a="1"/>
  <c r="N98" i="21" s="1"/>
  <c r="O105" i="21" a="1"/>
  <c r="O105" i="21" s="1"/>
  <c r="P97" i="21" a="1"/>
  <c r="P97" i="21" s="1"/>
  <c r="N103" i="21" a="1"/>
  <c r="N103" i="21" s="1"/>
  <c r="P105" i="21" a="1"/>
  <c r="P105" i="21" s="1"/>
  <c r="N105" i="21" a="1"/>
  <c r="N105" i="21" s="1"/>
  <c r="N96" i="21" a="1"/>
  <c r="N96" i="21" s="1"/>
  <c r="M83" i="21" a="1"/>
  <c r="M83" i="21" s="1"/>
  <c r="L93" i="21" a="1"/>
  <c r="L93" i="21" s="1"/>
  <c r="U95" i="21" a="1"/>
  <c r="U95" i="21" s="1"/>
  <c r="R102" i="21" a="1"/>
  <c r="R102" i="21" s="1"/>
  <c r="S159" i="21" a="1"/>
  <c r="S159" i="21" s="1"/>
  <c r="S127" i="21" a="1"/>
  <c r="S127" i="21" s="1"/>
  <c r="X121" i="21" a="1"/>
  <c r="X121" i="21" s="1"/>
  <c r="J155" i="21" a="1"/>
  <c r="J155" i="21" s="1"/>
  <c r="L135" i="21" a="1"/>
  <c r="L135" i="21" s="1"/>
  <c r="K123" i="21" a="1"/>
  <c r="K123" i="21" s="1"/>
  <c r="J125" i="21" a="1"/>
  <c r="J125" i="21" s="1"/>
  <c r="AA157" i="21" a="1"/>
  <c r="AA157" i="21" s="1"/>
  <c r="Z146" i="21" a="1"/>
  <c r="Z146" i="21" s="1"/>
  <c r="Z138" i="21" a="1"/>
  <c r="Z138" i="21" s="1"/>
  <c r="Z153" i="21" a="1"/>
  <c r="Z153" i="21" s="1"/>
  <c r="N164" i="21" a="1"/>
  <c r="N164" i="21" s="1"/>
  <c r="N159" i="21" a="1"/>
  <c r="N159" i="21" s="1"/>
  <c r="N161" i="21" a="1"/>
  <c r="N161" i="21" s="1"/>
  <c r="N154" i="21" a="1"/>
  <c r="N154" i="21" s="1"/>
  <c r="N147" i="21" a="1"/>
  <c r="N147" i="21" s="1"/>
  <c r="P175" i="21" a="1"/>
  <c r="P175" i="21" s="1"/>
  <c r="N148" i="21" a="1"/>
  <c r="N148" i="21" s="1"/>
  <c r="N173" i="21" a="1"/>
  <c r="N173" i="21" s="1"/>
  <c r="N130" i="21" a="1"/>
  <c r="N130" i="21" s="1"/>
  <c r="N124" i="21" a="1"/>
  <c r="N124" i="21" s="1"/>
  <c r="O147" i="21" a="1"/>
  <c r="O147" i="21" s="1"/>
  <c r="N138" i="21" a="1"/>
  <c r="N138" i="21" s="1"/>
  <c r="N123" i="21" a="1"/>
  <c r="N123" i="21" s="1"/>
  <c r="O171" i="21" a="1"/>
  <c r="O171" i="21" s="1"/>
  <c r="Q131" i="21" a="1"/>
  <c r="Q131" i="21" s="1"/>
  <c r="Q157" i="21" a="1"/>
  <c r="Q157" i="21" s="1"/>
  <c r="Q133" i="21" a="1"/>
  <c r="Q133" i="21" s="1"/>
  <c r="L83" i="21" a="1"/>
  <c r="L83" i="21" s="1"/>
  <c r="J107" i="21" a="1"/>
  <c r="J107" i="21" s="1"/>
  <c r="J84" i="21" a="1"/>
  <c r="J84" i="21"/>
  <c r="O95" i="21" a="1"/>
  <c r="O95" i="21" s="1"/>
  <c r="P101" i="21" a="1"/>
  <c r="P101" i="21" s="1"/>
  <c r="Q93" i="21" a="1"/>
  <c r="Q93" i="21" s="1"/>
  <c r="N104" i="21" a="1"/>
  <c r="N104" i="21" s="1"/>
  <c r="P89" i="21" a="1"/>
  <c r="P89" i="21" s="1"/>
  <c r="N111" i="21" a="1"/>
  <c r="N111" i="21" s="1"/>
  <c r="O93" i="21" a="1"/>
  <c r="O93" i="21" s="1"/>
  <c r="O97" i="21" a="1"/>
  <c r="O97" i="21" s="1"/>
  <c r="L111" i="21" a="1"/>
  <c r="L111" i="21" s="1"/>
  <c r="K105" i="21" a="1"/>
  <c r="K105" i="21" s="1"/>
  <c r="U85" i="21" a="1"/>
  <c r="U85" i="21" s="1"/>
  <c r="R96" i="21" a="1"/>
  <c r="R96" i="21" s="1"/>
  <c r="S103" i="21" a="1"/>
  <c r="S103" i="21" s="1"/>
  <c r="T125" i="21" a="1"/>
  <c r="T125" i="21" s="1"/>
  <c r="V164" i="21" a="1"/>
  <c r="V164" i="21" s="1"/>
  <c r="J175" i="21" a="1"/>
  <c r="J175" i="21" s="1"/>
  <c r="K125" i="21" a="1"/>
  <c r="K125" i="21" s="1"/>
  <c r="J130" i="21" a="1"/>
  <c r="J130" i="21" s="1"/>
  <c r="AA175" i="21" a="1"/>
  <c r="AA175" i="21" s="1"/>
  <c r="AB147" i="21" a="1"/>
  <c r="AB147" i="21" s="1"/>
  <c r="AC139" i="21" a="1"/>
  <c r="AC139" i="21" s="1"/>
  <c r="AC143" i="21" a="1"/>
  <c r="AC143" i="21"/>
  <c r="O163" i="21" a="1"/>
  <c r="O163" i="21" s="1"/>
  <c r="P157" i="21" a="1"/>
  <c r="P157" i="21" s="1"/>
  <c r="P179" i="21" a="1"/>
  <c r="P179" i="21" s="1"/>
  <c r="N145" i="21" a="1"/>
  <c r="N145" i="21" s="1"/>
  <c r="Q173" i="21" a="1"/>
  <c r="Q173" i="21" s="1"/>
  <c r="N151" i="21" a="1"/>
  <c r="N151" i="21" s="1"/>
  <c r="Q147" i="21" a="1"/>
  <c r="Q147" i="21" s="1"/>
  <c r="P169" i="21" a="1"/>
  <c r="P169" i="21" s="1"/>
  <c r="P129" i="21" a="1"/>
  <c r="P129" i="21" s="1"/>
  <c r="O143" i="21" a="1"/>
  <c r="O143" i="21" s="1"/>
  <c r="Q137" i="21" a="1"/>
  <c r="Q137" i="21" s="1"/>
  <c r="N122" i="21" a="1"/>
  <c r="N122" i="21" s="1"/>
  <c r="Q167" i="21" a="1"/>
  <c r="Q167" i="21" s="1"/>
  <c r="N136" i="21" a="1"/>
  <c r="N136" i="21" s="1"/>
  <c r="N129" i="21" a="1"/>
  <c r="N129" i="21" s="1"/>
  <c r="N152" i="21" a="1"/>
  <c r="N152" i="21" s="1"/>
  <c r="O129" i="21" a="1"/>
  <c r="O129" i="21" s="1"/>
  <c r="J105" i="21" a="1"/>
  <c r="J105" i="21" s="1"/>
  <c r="M107" i="21" a="1"/>
  <c r="M107" i="21" s="1"/>
  <c r="Q89" i="21" a="1"/>
  <c r="Q89" i="21" s="1"/>
  <c r="N97" i="21" a="1"/>
  <c r="N97" i="21" s="1"/>
  <c r="O107" i="21" a="1"/>
  <c r="O107" i="21" s="1"/>
  <c r="N88" i="21" a="1"/>
  <c r="N88" i="21" s="1"/>
  <c r="N107" i="21" a="1"/>
  <c r="N107" i="21" s="1"/>
  <c r="N109" i="21" a="1"/>
  <c r="N109" i="21" s="1"/>
  <c r="O91" i="21" a="1"/>
  <c r="O91" i="21" s="1"/>
  <c r="P99" i="21" a="1"/>
  <c r="P99" i="21" s="1"/>
  <c r="N112" i="21" a="1"/>
  <c r="N112" i="21" s="1"/>
  <c r="L109" i="21" a="1"/>
  <c r="L109" i="21" s="1"/>
  <c r="J90" i="21" a="1"/>
  <c r="J90" i="21" s="1"/>
  <c r="R87" i="21" a="1"/>
  <c r="R87" i="21" s="1"/>
  <c r="U103" i="21" a="1"/>
  <c r="U103" i="21" s="1"/>
  <c r="U99" i="21" a="1"/>
  <c r="U99" i="21" s="1"/>
  <c r="T85" i="21" a="1"/>
  <c r="T85" i="21" s="1"/>
  <c r="T107" i="21" a="1"/>
  <c r="T107" i="21" s="1"/>
  <c r="L169" i="21" a="1"/>
  <c r="L169" i="21" s="1"/>
  <c r="M125" i="21" a="1"/>
  <c r="M125" i="21" s="1"/>
  <c r="Q171" i="21" a="1"/>
  <c r="Q171" i="21" s="1"/>
  <c r="N156" i="21" a="1"/>
  <c r="N156" i="21" s="1"/>
  <c r="P133" i="21" a="1"/>
  <c r="P133" i="21" s="1"/>
  <c r="N142" i="21" a="1"/>
  <c r="N142" i="21" s="1"/>
  <c r="N121" i="21" a="1"/>
  <c r="N121" i="21" s="1"/>
  <c r="J98" i="21" a="1"/>
  <c r="J98" i="21" s="1"/>
  <c r="N95" i="21" a="1"/>
  <c r="N95" i="21" s="1"/>
  <c r="O101" i="21" a="1"/>
  <c r="O101" i="21" s="1"/>
  <c r="U87" i="21" a="1"/>
  <c r="U87" i="21" s="1"/>
  <c r="S107" i="21" a="1"/>
  <c r="S107" i="21" s="1"/>
  <c r="R112" i="21" a="1"/>
  <c r="R112" i="21" s="1"/>
  <c r="R94" i="21" a="1"/>
  <c r="R94" i="21" s="1"/>
  <c r="R111" i="21" a="1"/>
  <c r="R111" i="21" s="1"/>
  <c r="R92" i="21" a="1"/>
  <c r="R92" i="21" s="1"/>
  <c r="T105" i="21" a="1"/>
  <c r="T105" i="21" s="1"/>
  <c r="S83" i="21" a="1"/>
  <c r="S83" i="21" s="1"/>
  <c r="J96" i="21" a="1"/>
  <c r="J96" i="21" s="1"/>
  <c r="M89" i="21" a="1"/>
  <c r="M89" i="21" s="1"/>
  <c r="Y85" i="21" a="1"/>
  <c r="Y85" i="21" s="1"/>
  <c r="V93" i="21" a="1"/>
  <c r="V93" i="21" s="1"/>
  <c r="Y103" i="21" a="1"/>
  <c r="Y103" i="21" s="1"/>
  <c r="Y107" i="21" a="1"/>
  <c r="Y107" i="21" s="1"/>
  <c r="V88" i="21" a="1"/>
  <c r="V88" i="21" s="1"/>
  <c r="Y97" i="21" a="1"/>
  <c r="Y97" i="21" s="1"/>
  <c r="X109" i="21" a="1"/>
  <c r="X109" i="21" s="1"/>
  <c r="Y89" i="21" a="1"/>
  <c r="Y89" i="21" s="1"/>
  <c r="X91" i="21" a="1"/>
  <c r="X91" i="21" s="1"/>
  <c r="V98" i="21" a="1"/>
  <c r="V98" i="21" s="1"/>
  <c r="V111" i="21" a="1"/>
  <c r="V111" i="21" s="1"/>
  <c r="AB95" i="21" a="1"/>
  <c r="AB95" i="21" s="1"/>
  <c r="AC99" i="21" a="1"/>
  <c r="AC99" i="21" s="1"/>
  <c r="Z86" i="21" a="1"/>
  <c r="Z86" i="21" s="1"/>
  <c r="AB111" i="21" a="1"/>
  <c r="AB111" i="21" s="1"/>
  <c r="AC97" i="21" a="1"/>
  <c r="AC97" i="21" s="1"/>
  <c r="Z97" i="21" a="1"/>
  <c r="Z97" i="21" s="1"/>
  <c r="AA111" i="21" a="1"/>
  <c r="AA111" i="21" s="1"/>
  <c r="Z95" i="21" a="1"/>
  <c r="Z95" i="21" s="1"/>
  <c r="Z112" i="21" a="1"/>
  <c r="Z112" i="21" s="1"/>
  <c r="AC83" i="21" a="1"/>
  <c r="AC83" i="21" s="1"/>
  <c r="M97" i="21" a="1"/>
  <c r="M97" i="21" s="1"/>
  <c r="L91" i="21" a="1"/>
  <c r="L91" i="21" s="1"/>
  <c r="W87" i="21" a="1"/>
  <c r="W87" i="21" s="1"/>
  <c r="V105" i="21" a="1"/>
  <c r="V105" i="21" s="1"/>
  <c r="Z105" i="21" a="1"/>
  <c r="Z105" i="21" s="1"/>
  <c r="AA109" i="21" a="1"/>
  <c r="AA109" i="21" s="1"/>
  <c r="L105" i="21" a="1"/>
  <c r="L105" i="21" s="1"/>
  <c r="R137" i="21" a="1"/>
  <c r="R137" i="21" s="1"/>
  <c r="J145" i="21" a="1"/>
  <c r="J145" i="21" s="1"/>
  <c r="J122" i="21" a="1"/>
  <c r="J122" i="21" s="1"/>
  <c r="Z122" i="21" a="1"/>
  <c r="Z122" i="21" s="1"/>
  <c r="O161" i="21" a="1"/>
  <c r="O161" i="21" s="1"/>
  <c r="Q175" i="21" a="1"/>
  <c r="Q175" i="21" s="1"/>
  <c r="Q153" i="21" a="1"/>
  <c r="Q153" i="21" s="1"/>
  <c r="N139" i="21" a="1"/>
  <c r="N139" i="21" s="1"/>
  <c r="O135" i="21" a="1"/>
  <c r="O135" i="21" s="1"/>
  <c r="O145" i="21" a="1"/>
  <c r="O145" i="21" s="1"/>
  <c r="N126" i="21" a="1"/>
  <c r="N126" i="21" s="1"/>
  <c r="L101" i="21" a="1"/>
  <c r="L101" i="21" s="1"/>
  <c r="Q103" i="21" a="1"/>
  <c r="Q103" i="21" s="1"/>
  <c r="P109" i="21" a="1"/>
  <c r="P109" i="21" s="1"/>
  <c r="Q101" i="21" a="1"/>
  <c r="Q101" i="21" s="1"/>
  <c r="M101" i="21" a="1"/>
  <c r="M101" i="21" s="1"/>
  <c r="R95" i="21" a="1"/>
  <c r="R95" i="21" s="1"/>
  <c r="U107" i="21" a="1"/>
  <c r="U107" i="21" s="1"/>
  <c r="T97" i="21" a="1"/>
  <c r="T97" i="21" s="1"/>
  <c r="T95" i="21" a="1"/>
  <c r="T95" i="21" s="1"/>
  <c r="T103" i="21" a="1"/>
  <c r="T103" i="21" s="1"/>
  <c r="T87" i="21" a="1"/>
  <c r="T87" i="21" s="1"/>
  <c r="R103" i="21" a="1"/>
  <c r="R103" i="21" s="1"/>
  <c r="S91" i="21" a="1"/>
  <c r="S91" i="21" s="1"/>
  <c r="R108" i="21" a="1"/>
  <c r="R108" i="21" s="1"/>
  <c r="S111" i="21" a="1"/>
  <c r="S111" i="21" s="1"/>
  <c r="U83" i="21" a="1"/>
  <c r="U83" i="21" s="1"/>
  <c r="K107" i="21" a="1"/>
  <c r="K107" i="21" s="1"/>
  <c r="J101" i="21" a="1"/>
  <c r="J101" i="21" s="1"/>
  <c r="K89" i="21" a="1"/>
  <c r="K89" i="21" s="1"/>
  <c r="M85" i="21" a="1"/>
  <c r="M85" i="21" s="1"/>
  <c r="Y93" i="21" a="1"/>
  <c r="Y93" i="21" s="1"/>
  <c r="V101" i="21" a="1"/>
  <c r="V101" i="21" s="1"/>
  <c r="W105" i="21" a="1"/>
  <c r="W105" i="21" s="1"/>
  <c r="W95" i="21" a="1"/>
  <c r="W95" i="21" s="1"/>
  <c r="V103" i="21" a="1"/>
  <c r="V103" i="21" s="1"/>
  <c r="Y91" i="21" a="1"/>
  <c r="Y91" i="21" s="1"/>
  <c r="V99" i="21" a="1"/>
  <c r="V99" i="21" s="1"/>
  <c r="V106" i="21" a="1"/>
  <c r="V106" i="21" s="1"/>
  <c r="V91" i="21" a="1"/>
  <c r="V91" i="21" s="1"/>
  <c r="X99" i="21" a="1"/>
  <c r="X99" i="21" s="1"/>
  <c r="V92" i="21" a="1"/>
  <c r="V92" i="21" s="1"/>
  <c r="X103" i="21" a="1"/>
  <c r="X103" i="21" s="1"/>
  <c r="Y83" i="21" a="1"/>
  <c r="Y83" i="21" s="1"/>
  <c r="X111" i="21" a="1"/>
  <c r="X111" i="21" s="1"/>
  <c r="Z90" i="21" a="1"/>
  <c r="Z90" i="21" s="1"/>
  <c r="AA101" i="21" a="1"/>
  <c r="AA101" i="21" s="1"/>
  <c r="AC103" i="21" a="1"/>
  <c r="AC103" i="21" s="1"/>
  <c r="Z106" i="21" a="1"/>
  <c r="Z106" i="21" s="1"/>
  <c r="Z87" i="21" a="1"/>
  <c r="Z87" i="21" s="1"/>
  <c r="AA95" i="21" a="1"/>
  <c r="AA95" i="21" s="1"/>
  <c r="Z85" i="21" a="1"/>
  <c r="Z85" i="21" s="1"/>
  <c r="AA99" i="21" a="1"/>
  <c r="AA99" i="21" s="1"/>
  <c r="AB109" i="21" a="1"/>
  <c r="AB109" i="21" s="1"/>
  <c r="AB93" i="21" a="1"/>
  <c r="AB93" i="21" s="1"/>
  <c r="AB99" i="21" a="1"/>
  <c r="AB99" i="21" s="1"/>
  <c r="AB85" i="21" a="1"/>
  <c r="AB85" i="21" s="1"/>
  <c r="AB91" i="21" a="1"/>
  <c r="AB91" i="21" s="1"/>
  <c r="AB97" i="21" a="1"/>
  <c r="AB97" i="21" s="1"/>
  <c r="AC107" i="21" a="1"/>
  <c r="AC107" i="21" s="1"/>
  <c r="Z110" i="21" a="1"/>
  <c r="Z110" i="21" s="1"/>
  <c r="Z84" i="21" a="1"/>
  <c r="Z84" i="21" s="1"/>
  <c r="Z111" i="21" a="1"/>
  <c r="Z111" i="21" s="1"/>
  <c r="J109" i="21" a="1"/>
  <c r="J109" i="21" s="1"/>
  <c r="J102" i="21" a="1"/>
  <c r="J102" i="21" s="1"/>
  <c r="M95" i="21" a="1"/>
  <c r="M95" i="21" s="1"/>
  <c r="L89" i="21" a="1"/>
  <c r="L89" i="21" s="1"/>
  <c r="J86" i="21" a="1"/>
  <c r="J86" i="21" s="1"/>
  <c r="V109" i="21" a="1"/>
  <c r="V109" i="21" s="1"/>
  <c r="X107" i="21" a="1"/>
  <c r="X107" i="21" s="1"/>
  <c r="AC91" i="21" a="1"/>
  <c r="AC91" i="21" s="1"/>
  <c r="AC85" i="21" a="1"/>
  <c r="AC85" i="21" s="1"/>
  <c r="AB107" i="21" a="1"/>
  <c r="AB107" i="21" s="1"/>
  <c r="Z94" i="21" a="1"/>
  <c r="Z94" i="21" s="1"/>
  <c r="AC111" i="21" a="1"/>
  <c r="AC111" i="21" s="1"/>
  <c r="J93" i="21" a="1"/>
  <c r="J93" i="21" s="1"/>
  <c r="W157" i="21" a="1"/>
  <c r="W157" i="21" s="1"/>
  <c r="L143" i="21" a="1"/>
  <c r="L143" i="21" s="1"/>
  <c r="M135" i="21" a="1"/>
  <c r="M135" i="21" s="1"/>
  <c r="AB139" i="21" a="1"/>
  <c r="AB139" i="21" s="1"/>
  <c r="AB129" i="21" a="1"/>
  <c r="AB129" i="21" s="1"/>
  <c r="N174" i="21" a="1"/>
  <c r="N174" i="21" s="1"/>
  <c r="O153" i="21" a="1"/>
  <c r="O153" i="21" s="1"/>
  <c r="N150" i="21" a="1"/>
  <c r="N150" i="21" s="1"/>
  <c r="Q163" i="21" a="1"/>
  <c r="Q163" i="21" s="1"/>
  <c r="N170" i="21" a="1"/>
  <c r="N170" i="21" s="1"/>
  <c r="P125" i="21" a="1"/>
  <c r="P125" i="21" s="1"/>
  <c r="Q135" i="21" a="1"/>
  <c r="Q135" i="21" s="1"/>
  <c r="O141" i="21" a="1"/>
  <c r="O141" i="21" s="1"/>
  <c r="M109" i="21" a="1"/>
  <c r="M109" i="21" s="1"/>
  <c r="O85" i="21" a="1"/>
  <c r="O85" i="21" s="1"/>
  <c r="Q107" i="21" a="1"/>
  <c r="Q107" i="21" s="1"/>
  <c r="N86" i="21" a="1"/>
  <c r="N86" i="21" s="1"/>
  <c r="P87" i="21" a="1"/>
  <c r="P87" i="21" s="1"/>
  <c r="Q109" i="21" a="1"/>
  <c r="Q109" i="21" s="1"/>
  <c r="L95" i="21" a="1"/>
  <c r="L95" i="21" s="1"/>
  <c r="S101" i="21" a="1"/>
  <c r="S101" i="21" s="1"/>
  <c r="S85" i="21" a="1"/>
  <c r="S85" i="21" s="1"/>
  <c r="R101" i="21" a="1"/>
  <c r="R101" i="21" s="1"/>
  <c r="T89" i="21" a="1"/>
  <c r="T89" i="21" s="1"/>
  <c r="U97" i="21" a="1"/>
  <c r="U97" i="21" s="1"/>
  <c r="R109" i="21" a="1"/>
  <c r="R109" i="21" s="1"/>
  <c r="U89" i="21" a="1"/>
  <c r="U89" i="21" s="1"/>
  <c r="R97" i="21" a="1"/>
  <c r="R97" i="21" s="1"/>
  <c r="R107" i="21" a="1"/>
  <c r="R107" i="21" s="1"/>
  <c r="S97" i="21" a="1"/>
  <c r="S97" i="21" s="1"/>
  <c r="S109" i="21" a="1"/>
  <c r="S109" i="21" s="1"/>
  <c r="U111" i="21" a="1"/>
  <c r="U111" i="21" s="1"/>
  <c r="R84" i="21" a="1"/>
  <c r="R84" i="21" s="1"/>
  <c r="J112" i="21" a="1"/>
  <c r="J112" i="21" s="1"/>
  <c r="M105" i="21" a="1"/>
  <c r="M105" i="21" s="1"/>
  <c r="L99" i="21" a="1"/>
  <c r="L99" i="21" s="1"/>
  <c r="K93" i="21" a="1"/>
  <c r="K93" i="21" s="1"/>
  <c r="J88" i="21" a="1"/>
  <c r="J88" i="21" s="1"/>
  <c r="K85" i="21" a="1"/>
  <c r="K85" i="21" s="1"/>
  <c r="X89" i="21" a="1"/>
  <c r="X89" i="21" s="1"/>
  <c r="V94" i="21" a="1"/>
  <c r="V94" i="21" s="1"/>
  <c r="Y101" i="21" a="1"/>
  <c r="Y101" i="21" s="1"/>
  <c r="Y105" i="21" a="1"/>
  <c r="Y105" i="21" s="1"/>
  <c r="V87" i="21" a="1"/>
  <c r="V87" i="21" s="1"/>
  <c r="V96" i="21" a="1"/>
  <c r="V96" i="21" s="1"/>
  <c r="V107" i="21" a="1"/>
  <c r="V107" i="21" s="1"/>
  <c r="W93" i="21" a="1"/>
  <c r="W93" i="21" s="1"/>
  <c r="X101" i="21" a="1"/>
  <c r="X101" i="21" s="1"/>
  <c r="V108" i="21" a="1"/>
  <c r="V108" i="21" s="1"/>
  <c r="V85" i="21" a="1"/>
  <c r="V85" i="21" s="1"/>
  <c r="X93" i="21" a="1"/>
  <c r="X93" i="21" s="1"/>
  <c r="V100" i="21" a="1"/>
  <c r="V100" i="21" s="1"/>
  <c r="Y87" i="21" a="1"/>
  <c r="Y87" i="21" s="1"/>
  <c r="V95" i="21" a="1"/>
  <c r="V95" i="21" s="1"/>
  <c r="V104" i="21" a="1"/>
  <c r="V104" i="21" s="1"/>
  <c r="Y111" i="21" a="1"/>
  <c r="Y111" i="21" s="1"/>
  <c r="W111" i="21" a="1"/>
  <c r="W111" i="21" s="1"/>
  <c r="W83" i="21" a="1"/>
  <c r="W83" i="21" s="1"/>
  <c r="Z91" i="21" a="1"/>
  <c r="Z91" i="21" s="1"/>
  <c r="Z98" i="21" a="1"/>
  <c r="Z98" i="21" s="1"/>
  <c r="AC101" i="21" a="1"/>
  <c r="AC101" i="21" s="1"/>
  <c r="Z104" i="21" a="1"/>
  <c r="Z104" i="21" s="1"/>
  <c r="AA107" i="21" a="1"/>
  <c r="AA107" i="21" s="1"/>
  <c r="AB89" i="21" a="1"/>
  <c r="AB89" i="21" s="1"/>
  <c r="Z101" i="21" a="1"/>
  <c r="Z101" i="21" s="1"/>
  <c r="AA87" i="21" a="1"/>
  <c r="AA87" i="21" s="1"/>
  <c r="AB103" i="21" a="1"/>
  <c r="AB103" i="21" s="1"/>
  <c r="AA85" i="21" a="1"/>
  <c r="AA85" i="21" s="1"/>
  <c r="AC95" i="21" a="1"/>
  <c r="AC95" i="21" s="1"/>
  <c r="Z103" i="21" a="1"/>
  <c r="Z103" i="21" s="1"/>
  <c r="AC87" i="21" a="1"/>
  <c r="AC87" i="21" s="1"/>
  <c r="AC93" i="21" a="1"/>
  <c r="AC93" i="21" s="1"/>
  <c r="Z100" i="21" a="1"/>
  <c r="Z100" i="21" s="1"/>
  <c r="Z108" i="21" a="1"/>
  <c r="Z108" i="21" s="1"/>
  <c r="AB83" i="21" a="1"/>
  <c r="AB83" i="21" s="1"/>
  <c r="AA83" i="21" a="1"/>
  <c r="AA83" i="21" s="1"/>
  <c r="J83" i="21" a="1"/>
  <c r="J83" i="21" s="1"/>
  <c r="L107" i="21" a="1"/>
  <c r="L107" i="21" s="1"/>
  <c r="K101" i="21" a="1"/>
  <c r="K101" i="21" s="1"/>
  <c r="J95" i="21" a="1"/>
  <c r="J95" i="21" s="1"/>
  <c r="J89" i="21" a="1"/>
  <c r="J89" i="21" s="1"/>
  <c r="L85" i="21" a="1"/>
  <c r="L85" i="21" s="1"/>
  <c r="R83" i="21" a="1"/>
  <c r="R83" i="21" s="1"/>
  <c r="L97" i="21" a="1"/>
  <c r="L97" i="21" s="1"/>
  <c r="L87" i="21" a="1"/>
  <c r="L87" i="21" s="1"/>
  <c r="W91" i="21" a="1"/>
  <c r="W91" i="21" s="1"/>
  <c r="W103" i="21" a="1"/>
  <c r="W103" i="21" s="1"/>
  <c r="W89" i="21" a="1"/>
  <c r="W89" i="21" s="1"/>
  <c r="X95" i="21" a="1"/>
  <c r="X95" i="21" s="1"/>
  <c r="X87" i="21" a="1"/>
  <c r="X87" i="21" s="1"/>
  <c r="V89" i="21" a="1"/>
  <c r="V89" i="21" s="1"/>
  <c r="X83" i="21" a="1"/>
  <c r="X83" i="21" s="1"/>
  <c r="Z102" i="21" a="1"/>
  <c r="Z102" i="21" s="1"/>
  <c r="Z92" i="21" a="1"/>
  <c r="Z92" i="21" s="1"/>
  <c r="AC89" i="21" a="1"/>
  <c r="AC89" i="21" s="1"/>
  <c r="Z88" i="21" a="1"/>
  <c r="Z88" i="21" s="1"/>
  <c r="Z83" i="21" a="1"/>
  <c r="Z83" i="21" s="1"/>
  <c r="K99" i="21" a="1"/>
  <c r="K99" i="21" s="1"/>
  <c r="X131" i="21" a="1"/>
  <c r="X131" i="21" s="1"/>
  <c r="L157" i="21" a="1"/>
  <c r="L157" i="21" s="1"/>
  <c r="Z169" i="21" a="1"/>
  <c r="Z169" i="21" s="1"/>
  <c r="Z134" i="21" a="1"/>
  <c r="Z134" i="21" s="1"/>
  <c r="AB131" i="21" a="1"/>
  <c r="AB131" i="21" s="1"/>
  <c r="N166" i="21" a="1"/>
  <c r="N166" i="21" s="1"/>
  <c r="N180" i="21" a="1"/>
  <c r="N180" i="21" s="1"/>
  <c r="N146" i="21" a="1"/>
  <c r="N146" i="21" s="1"/>
  <c r="P147" i="21" a="1"/>
  <c r="P147" i="21" s="1"/>
  <c r="O159" i="21" a="1"/>
  <c r="O159" i="21" s="1"/>
  <c r="O121" i="21" a="1"/>
  <c r="O121" i="21" s="1"/>
  <c r="Q127" i="21" a="1"/>
  <c r="Q127" i="21" s="1"/>
  <c r="Q129" i="21" a="1"/>
  <c r="Q129" i="21" s="1"/>
  <c r="L103" i="21" a="1"/>
  <c r="L103" i="21" s="1"/>
  <c r="N90" i="21" a="1"/>
  <c r="N90" i="21" s="1"/>
  <c r="O89" i="21" a="1"/>
  <c r="O89" i="21" s="1"/>
  <c r="N92" i="21" a="1"/>
  <c r="N92" i="21" s="1"/>
  <c r="N102" i="21" a="1"/>
  <c r="N102" i="21" s="1"/>
  <c r="Q83" i="21" a="1"/>
  <c r="Q83" i="21" s="1"/>
  <c r="N83" i="21" a="1"/>
  <c r="N83" i="21" s="1"/>
  <c r="R104" i="21" a="1"/>
  <c r="R104" i="21" s="1"/>
  <c r="U93" i="21" a="1"/>
  <c r="U93" i="21" s="1"/>
  <c r="R105" i="21" a="1"/>
  <c r="R105" i="21" s="1"/>
  <c r="U91" i="21" a="1"/>
  <c r="U91" i="21" s="1"/>
  <c r="R100" i="21" a="1"/>
  <c r="R100" i="21" s="1"/>
  <c r="T109" i="21" a="1"/>
  <c r="T109" i="21" s="1"/>
  <c r="R91" i="21" a="1"/>
  <c r="R91" i="21" s="1"/>
  <c r="R98" i="21" a="1"/>
  <c r="R98" i="21" s="1"/>
  <c r="R89" i="21" a="1"/>
  <c r="R89" i="21" s="1"/>
  <c r="U101" i="21" a="1"/>
  <c r="U101" i="21" s="1"/>
  <c r="U109" i="21" a="1"/>
  <c r="U109" i="21" s="1"/>
  <c r="T111" i="21" a="1"/>
  <c r="T111" i="21" s="1"/>
  <c r="J110" i="21" a="1"/>
  <c r="J110" i="21" s="1"/>
  <c r="M103" i="21" a="1"/>
  <c r="M103" i="21" s="1"/>
  <c r="K91" i="21" a="1"/>
  <c r="K91" i="21" s="1"/>
  <c r="N84" i="21" a="1"/>
  <c r="N84" i="21" s="1"/>
  <c r="X97" i="21" a="1"/>
  <c r="X97" i="21" s="1"/>
  <c r="W107" i="21" a="1"/>
  <c r="W107" i="21" s="1"/>
  <c r="Y99" i="21" a="1"/>
  <c r="Y99" i="21" s="1"/>
  <c r="V102" i="21" a="1"/>
  <c r="V102" i="21" s="1"/>
  <c r="Y95" i="21" a="1"/>
  <c r="Y95" i="21" s="1"/>
  <c r="W97" i="21" a="1"/>
  <c r="W97" i="21" s="1"/>
  <c r="AB87" i="21" a="1"/>
  <c r="AB87" i="21" s="1"/>
  <c r="AA105" i="21" a="1"/>
  <c r="AA105" i="21" s="1"/>
  <c r="AA93" i="21" a="1"/>
  <c r="AA93" i="21" s="1"/>
  <c r="Z107" i="21" a="1"/>
  <c r="Z107" i="21" s="1"/>
  <c r="AB101" i="21" a="1"/>
  <c r="AB101" i="21" s="1"/>
  <c r="M111" i="21" a="1"/>
  <c r="M111" i="21" s="1"/>
  <c r="M87" i="21" a="1"/>
  <c r="M87" i="21" s="1"/>
  <c r="X10" i="10" a="1"/>
  <c r="X10" i="10" s="1"/>
  <c r="G10" i="10" a="1"/>
  <c r="G10" i="10" s="1"/>
  <c r="S10" i="10" s="1"/>
  <c r="B167" i="9" s="1"/>
  <c r="K167" i="9" s="1"/>
  <c r="J159" i="22"/>
  <c r="H216" i="9" a="1"/>
  <c r="H216" i="9" s="1"/>
  <c r="J3" i="22"/>
  <c r="AG10" i="5" a="1"/>
  <c r="AG10" i="5" s="1"/>
  <c r="Q10" i="5" a="1"/>
  <c r="Q10" i="5" s="1"/>
  <c r="Y10" i="5" s="1"/>
  <c r="B326" i="9" s="1"/>
  <c r="X326" i="9" s="1"/>
  <c r="F326" i="9" s="1" a="1"/>
  <c r="F326" i="9" s="1"/>
  <c r="AE10" i="5" a="1"/>
  <c r="AE10" i="5" s="1"/>
  <c r="M8" i="21"/>
  <c r="F19" i="16" a="1"/>
  <c r="F19" i="16" s="1"/>
  <c r="F20" i="16" s="1" a="1"/>
  <c r="F20" i="16" s="1"/>
  <c r="F21" i="16" s="1" a="1"/>
  <c r="F21" i="16" s="1"/>
  <c r="F4" i="16" a="1"/>
  <c r="F4" i="16" s="1"/>
  <c r="F5" i="16" s="1" a="1"/>
  <c r="F5" i="16" s="1"/>
  <c r="F185" i="21"/>
  <c r="E185" i="21"/>
  <c r="B185" i="21"/>
  <c r="C185" i="21"/>
  <c r="D185" i="21"/>
  <c r="A185" i="21"/>
  <c r="A183" i="21"/>
  <c r="A117" i="21"/>
  <c r="A79" i="21"/>
  <c r="O28" i="21"/>
  <c r="O29" i="21"/>
  <c r="O30" i="21"/>
  <c r="O31" i="21"/>
  <c r="O32" i="21"/>
  <c r="O33" i="21"/>
  <c r="O34" i="21"/>
  <c r="O35" i="21"/>
  <c r="O36" i="21"/>
  <c r="O37" i="21"/>
  <c r="O38" i="21"/>
  <c r="O27" i="21"/>
  <c r="B28" i="21"/>
  <c r="B29" i="21"/>
  <c r="B30" i="21"/>
  <c r="B31" i="21"/>
  <c r="B32" i="21"/>
  <c r="B33" i="21"/>
  <c r="B34" i="21"/>
  <c r="B35" i="21"/>
  <c r="B36" i="21"/>
  <c r="B37" i="21"/>
  <c r="B38" i="21"/>
  <c r="B27" i="21"/>
  <c r="M6" i="21"/>
  <c r="M7" i="21"/>
  <c r="M9" i="21"/>
  <c r="M10" i="21"/>
  <c r="M11" i="21"/>
  <c r="M12" i="21"/>
  <c r="M13" i="21"/>
  <c r="I6" i="21"/>
  <c r="I7" i="21"/>
  <c r="I8" i="21"/>
  <c r="I9" i="21"/>
  <c r="I10" i="21"/>
  <c r="I11" i="21"/>
  <c r="I12" i="21"/>
  <c r="I13" i="21"/>
  <c r="I5" i="21"/>
  <c r="O26" i="21"/>
  <c r="B26" i="21"/>
  <c r="D8" i="21"/>
  <c r="D9" i="21"/>
  <c r="B8" i="21"/>
  <c r="B9" i="21"/>
  <c r="D6" i="21"/>
  <c r="D7" i="21"/>
  <c r="D5" i="21"/>
  <c r="B7" i="21"/>
  <c r="B6" i="21"/>
  <c r="B5" i="21"/>
  <c r="B4" i="21"/>
  <c r="A1" i="21"/>
  <c r="B93" i="6"/>
  <c r="K93" i="6"/>
  <c r="F93" i="6"/>
  <c r="S8" i="6"/>
  <c r="X10" i="5"/>
  <c r="AC118" i="21"/>
  <c r="Q118" i="21"/>
  <c r="Y118" i="21"/>
  <c r="U118" i="21"/>
  <c r="AG118" i="21"/>
  <c r="D4" i="21"/>
  <c r="C21" i="19" a="1"/>
  <c r="C21" i="19" s="1"/>
  <c r="C22" i="19" s="1" a="1"/>
  <c r="C22" i="19" s="1"/>
  <c r="C23" i="19" s="1" a="1"/>
  <c r="C23" i="19" s="1"/>
  <c r="C24" i="19" s="1" a="1"/>
  <c r="C24" i="19" s="1"/>
  <c r="C3" i="19" a="1"/>
  <c r="C3" i="19" s="1"/>
  <c r="C4" i="19" s="1" a="1"/>
  <c r="C4" i="19" s="1"/>
  <c r="C5" i="19" s="1" a="1"/>
  <c r="C5" i="19" s="1"/>
  <c r="U10" i="10"/>
  <c r="I93" i="6"/>
  <c r="AC10" i="5"/>
  <c r="AA10" i="5"/>
  <c r="L37" i="5"/>
  <c r="V10" i="10"/>
  <c r="L30" i="10" s="1"/>
  <c r="Z119" i="1"/>
  <c r="G92" i="1"/>
  <c r="G68" i="1"/>
  <c r="G50" i="1"/>
  <c r="A838" i="19" a="1"/>
  <c r="A838" i="19" s="1"/>
  <c r="B838" i="19" s="1"/>
  <c r="C59" i="20"/>
  <c r="D59" i="20" s="1"/>
  <c r="C3" i="20"/>
  <c r="D3" i="20" s="1"/>
  <c r="T9" i="12"/>
  <c r="V9" i="12"/>
  <c r="K29" i="12" s="1"/>
  <c r="B72" i="16" a="1"/>
  <c r="B72" i="16" s="1"/>
  <c r="P47" i="21" a="1"/>
  <c r="P47" i="21" s="1"/>
  <c r="R48" i="21"/>
  <c r="S49" i="21" a="1"/>
  <c r="S49" i="21" s="1"/>
  <c r="B84" i="9"/>
  <c r="M84" i="9" s="1"/>
  <c r="B103" i="9"/>
  <c r="N103" i="9" s="1"/>
  <c r="B105" i="9"/>
  <c r="L105" i="9" s="1"/>
  <c r="B100" i="9"/>
  <c r="B99" i="9"/>
  <c r="L99" i="9" s="1"/>
  <c r="B101" i="9"/>
  <c r="N101" i="9" s="1"/>
  <c r="B106" i="9"/>
  <c r="L106" i="9" s="1"/>
  <c r="B108" i="9"/>
  <c r="L108" i="9" s="1"/>
  <c r="B107" i="9"/>
  <c r="N107" i="9" s="1"/>
  <c r="B102" i="9"/>
  <c r="L102" i="9" s="1"/>
  <c r="B104" i="9"/>
  <c r="M104" i="9" s="1"/>
  <c r="B11" i="9"/>
  <c r="N11" i="9" s="1"/>
  <c r="B17" i="9"/>
  <c r="B12" i="9"/>
  <c r="N12" i="9" s="1"/>
  <c r="B18" i="9"/>
  <c r="N18" i="9" s="1"/>
  <c r="B13" i="9"/>
  <c r="N13" i="9" s="1"/>
  <c r="B14" i="9"/>
  <c r="B9" i="9"/>
  <c r="N9" i="9" s="1"/>
  <c r="B15" i="9"/>
  <c r="N15" i="9" s="1"/>
  <c r="B10" i="9"/>
  <c r="N10" i="9" s="1"/>
  <c r="B16" i="9"/>
  <c r="B27" i="9"/>
  <c r="N27" i="9" s="1"/>
  <c r="B25" i="9"/>
  <c r="N25" i="9" s="1"/>
  <c r="B86" i="9"/>
  <c r="L86" i="9" s="1"/>
  <c r="B88" i="9"/>
  <c r="N88" i="9" s="1"/>
  <c r="B83" i="9"/>
  <c r="B85" i="9"/>
  <c r="N85" i="9" s="1"/>
  <c r="B80" i="9"/>
  <c r="M80" i="9" s="1"/>
  <c r="B79" i="9"/>
  <c r="L79" i="9" s="1"/>
  <c r="B81" i="9"/>
  <c r="N81" i="9" s="1"/>
  <c r="B114" i="9"/>
  <c r="L114" i="9" s="1"/>
  <c r="B109" i="9"/>
  <c r="M109" i="9" s="1"/>
  <c r="B115" i="9"/>
  <c r="L115" i="9" s="1"/>
  <c r="B110" i="9"/>
  <c r="M110" i="9" s="1"/>
  <c r="B116" i="9"/>
  <c r="N116" i="9" s="1"/>
  <c r="B111" i="9"/>
  <c r="N111" i="9" s="1"/>
  <c r="B117" i="9"/>
  <c r="N117" i="9" s="1"/>
  <c r="B112" i="9"/>
  <c r="B118" i="9"/>
  <c r="M118" i="9" s="1"/>
  <c r="B113" i="9"/>
  <c r="L113" i="9" s="1"/>
  <c r="B355" i="9"/>
  <c r="AA355" i="9" s="1"/>
  <c r="B352" i="9"/>
  <c r="Z352" i="9" s="1"/>
  <c r="B351" i="9"/>
  <c r="Z351" i="9" s="1"/>
  <c r="B476" i="9"/>
  <c r="X476" i="9" s="1"/>
  <c r="F476" i="9" s="1" a="1"/>
  <c r="F476" i="9" s="1"/>
  <c r="B468" i="9"/>
  <c r="AA468" i="9" s="1"/>
  <c r="B467" i="9"/>
  <c r="Z467" i="9" s="1"/>
  <c r="B469" i="9"/>
  <c r="X469" i="9" s="1"/>
  <c r="E469" i="9" s="1" a="1"/>
  <c r="E469" i="9" s="1"/>
  <c r="B472" i="9"/>
  <c r="X472" i="9" s="1"/>
  <c r="B471" i="9"/>
  <c r="X471" i="9" s="1"/>
  <c r="F471" i="9" s="1" a="1"/>
  <c r="F471" i="9" s="1"/>
  <c r="B474" i="9"/>
  <c r="AA474" i="9" s="1"/>
  <c r="B475" i="9"/>
  <c r="AA475" i="9" s="1"/>
  <c r="B473" i="9"/>
  <c r="Z473" i="9" s="1"/>
  <c r="K60" i="12"/>
  <c r="B60" i="12"/>
  <c r="K65" i="12"/>
  <c r="B427" i="9"/>
  <c r="X427" i="9" s="1"/>
  <c r="B429" i="9"/>
  <c r="AA429" i="9" s="1"/>
  <c r="B435" i="9"/>
  <c r="Z435" i="9" s="1"/>
  <c r="B431" i="9"/>
  <c r="Z431" i="9" s="1"/>
  <c r="B292" i="9"/>
  <c r="N292" i="9" s="1"/>
  <c r="B291" i="9"/>
  <c r="N291" i="9" s="1"/>
  <c r="B289" i="9"/>
  <c r="L289" i="9" s="1"/>
  <c r="B290" i="9"/>
  <c r="L290" i="9" s="1"/>
  <c r="B297" i="9"/>
  <c r="B288" i="9"/>
  <c r="N288" i="9" s="1"/>
  <c r="B482" i="9"/>
  <c r="B479" i="9"/>
  <c r="Z479" i="9" s="1"/>
  <c r="B486" i="9"/>
  <c r="B483" i="9"/>
  <c r="Z483" i="9" s="1"/>
  <c r="B480" i="9"/>
  <c r="X480" i="9" s="1"/>
  <c r="B477" i="9"/>
  <c r="X477" i="9" s="1"/>
  <c r="U477" i="9" s="1" a="1"/>
  <c r="U477" i="9" s="1"/>
  <c r="B484" i="9"/>
  <c r="Z484" i="9" s="1"/>
  <c r="B481" i="9"/>
  <c r="Z481" i="9" s="1"/>
  <c r="B400" i="9"/>
  <c r="Z400" i="9" s="1"/>
  <c r="B516" i="9"/>
  <c r="AA516" i="9" s="1"/>
  <c r="B508" i="9"/>
  <c r="Z508" i="9" s="1"/>
  <c r="B509" i="9"/>
  <c r="AA509" i="9" s="1"/>
  <c r="B507" i="9"/>
  <c r="AA507" i="9" s="1"/>
  <c r="B510" i="9"/>
  <c r="Z510" i="9" s="1"/>
  <c r="B512" i="9"/>
  <c r="Z512" i="9" s="1"/>
  <c r="B515" i="9"/>
  <c r="X515" i="9" s="1"/>
  <c r="B513" i="9"/>
  <c r="X513" i="9" s="1"/>
  <c r="E513" i="9" s="1" a="1"/>
  <c r="E513" i="9" s="1"/>
  <c r="B511" i="9"/>
  <c r="X511" i="9" s="1"/>
  <c r="V511" i="9" s="1" a="1"/>
  <c r="V511" i="9" s="1"/>
  <c r="B514" i="9"/>
  <c r="Z514" i="9" s="1"/>
  <c r="L224" i="9"/>
  <c r="K92" i="12"/>
  <c r="K93" i="12"/>
  <c r="K91" i="12"/>
  <c r="K90" i="12"/>
  <c r="M109" i="5"/>
  <c r="C104" i="5"/>
  <c r="M107" i="5"/>
  <c r="M106" i="5"/>
  <c r="M53" i="5"/>
  <c r="M55" i="5"/>
  <c r="K75" i="12"/>
  <c r="K77" i="12"/>
  <c r="M92" i="5"/>
  <c r="M93" i="5"/>
  <c r="L94" i="10"/>
  <c r="B91" i="10"/>
  <c r="L91" i="10"/>
  <c r="B54" i="12"/>
  <c r="K57" i="12"/>
  <c r="K55" i="12"/>
  <c r="P55" i="21" s="1" a="1"/>
  <c r="P55" i="21" s="1"/>
  <c r="K54" i="12"/>
  <c r="D52" i="20"/>
  <c r="C53" i="20"/>
  <c r="E154" i="1"/>
  <c r="X154" i="1" s="1"/>
  <c r="B17" i="5"/>
  <c r="X17" i="5" s="1"/>
  <c r="B29" i="5"/>
  <c r="X29" i="5" s="1"/>
  <c r="D48" i="20"/>
  <c r="U154" i="1"/>
  <c r="C54" i="20"/>
  <c r="D54" i="20" s="1"/>
  <c r="D53" i="20"/>
  <c r="G62" i="5"/>
  <c r="G63" i="5"/>
  <c r="G64" i="5"/>
  <c r="G65" i="5"/>
  <c r="S22" i="10" l="1"/>
  <c r="G143" i="21"/>
  <c r="G105" i="21"/>
  <c r="AE17" i="5" a="1"/>
  <c r="AE17" i="5" s="1"/>
  <c r="S53" i="21" a="1"/>
  <c r="S53" i="21" s="1"/>
  <c r="R53" i="21" a="1"/>
  <c r="R53" i="21" s="1"/>
  <c r="B69" i="21"/>
  <c r="I67" i="21"/>
  <c r="B140" i="9"/>
  <c r="N140" i="9" s="1"/>
  <c r="B142" i="9"/>
  <c r="M142" i="9" s="1"/>
  <c r="B73" i="9"/>
  <c r="N73" i="9" s="1"/>
  <c r="B71" i="9"/>
  <c r="M71" i="9" s="1"/>
  <c r="B41" i="9"/>
  <c r="B437" i="9"/>
  <c r="Z437" i="9" s="1"/>
  <c r="B442" i="9"/>
  <c r="Z442" i="9" s="1"/>
  <c r="B440" i="9"/>
  <c r="AA440" i="9" s="1"/>
  <c r="M156" i="5"/>
  <c r="M157" i="5"/>
  <c r="K71" i="12"/>
  <c r="K68" i="12"/>
  <c r="L70" i="10"/>
  <c r="K38" i="12"/>
  <c r="B36" i="12"/>
  <c r="M94" i="5"/>
  <c r="M95" i="5"/>
  <c r="E129" i="1"/>
  <c r="U129" i="1" s="1"/>
  <c r="W129" i="1"/>
  <c r="E145" i="1"/>
  <c r="U145" i="1" s="1"/>
  <c r="AA145" i="1"/>
  <c r="E152" i="1"/>
  <c r="U152" i="1" s="1"/>
  <c r="W152" i="1"/>
  <c r="AA152" i="1"/>
  <c r="E164" i="1"/>
  <c r="U164" i="1" s="1"/>
  <c r="AA164" i="1"/>
  <c r="L86" i="10"/>
  <c r="B85" i="10"/>
  <c r="B30" i="10"/>
  <c r="Y131" i="21" a="1"/>
  <c r="Y131" i="21" s="1"/>
  <c r="V145" i="21" a="1"/>
  <c r="V145" i="21" s="1"/>
  <c r="Y163" i="21" a="1"/>
  <c r="Y163" i="21" s="1"/>
  <c r="Y171" i="21" a="1"/>
  <c r="Y171" i="21" s="1"/>
  <c r="V142" i="21" a="1"/>
  <c r="V142" i="21" s="1"/>
  <c r="V159" i="21" a="1"/>
  <c r="V159" i="21" s="1"/>
  <c r="V143" i="21" a="1"/>
  <c r="V143" i="21" s="1"/>
  <c r="V152" i="21" a="1"/>
  <c r="V152" i="21" s="1"/>
  <c r="S161" i="21" a="1"/>
  <c r="S161" i="21" s="1"/>
  <c r="R158" i="21" a="1"/>
  <c r="R158" i="21" s="1"/>
  <c r="J152" i="21" a="1"/>
  <c r="J152" i="21" s="1"/>
  <c r="V126" i="21" a="1"/>
  <c r="V126" i="21" s="1"/>
  <c r="V173" i="21" a="1"/>
  <c r="V173" i="21" s="1"/>
  <c r="X143" i="21" a="1"/>
  <c r="X143" i="21" s="1"/>
  <c r="V163" i="21" a="1"/>
  <c r="V163" i="21" s="1"/>
  <c r="T149" i="21" a="1"/>
  <c r="T149" i="21" s="1"/>
  <c r="T159" i="21" a="1"/>
  <c r="T159" i="21" s="1"/>
  <c r="K163" i="21" a="1"/>
  <c r="K163" i="21" s="1"/>
  <c r="Y165" i="21" a="1"/>
  <c r="Y165" i="21" s="1"/>
  <c r="V136" i="21" a="1"/>
  <c r="V136" i="21" s="1"/>
  <c r="V155" i="21" a="1"/>
  <c r="V155" i="21" s="1"/>
  <c r="S149" i="21" a="1"/>
  <c r="S149" i="21" s="1"/>
  <c r="J57" i="21" a="1"/>
  <c r="J57" i="21" s="1"/>
  <c r="L47" i="21" a="1"/>
  <c r="L47" i="21" s="1"/>
  <c r="O61" i="21" a="1"/>
  <c r="O61" i="21" s="1"/>
  <c r="O59" i="21" a="1"/>
  <c r="O59" i="21" s="1"/>
  <c r="M51" i="21" a="1"/>
  <c r="M51" i="21" s="1"/>
  <c r="G73" i="21"/>
  <c r="G53" i="21"/>
  <c r="D75" i="20"/>
  <c r="B144" i="9"/>
  <c r="L144" i="9" s="1"/>
  <c r="B139" i="9"/>
  <c r="N139" i="9" s="1"/>
  <c r="B77" i="9"/>
  <c r="L77" i="9" s="1"/>
  <c r="B75" i="9"/>
  <c r="M75" i="9" s="1"/>
  <c r="B42" i="9"/>
  <c r="N42" i="9" s="1"/>
  <c r="B441" i="9"/>
  <c r="B446" i="9"/>
  <c r="B444" i="9"/>
  <c r="Z444" i="9" s="1"/>
  <c r="M60" i="5"/>
  <c r="C152" i="5"/>
  <c r="B66" i="12"/>
  <c r="M110" i="5"/>
  <c r="L67" i="10"/>
  <c r="V24" i="12"/>
  <c r="G21" i="12" a="1"/>
  <c r="G21" i="12" s="1"/>
  <c r="M108" i="5"/>
  <c r="M105" i="5"/>
  <c r="Y152" i="1"/>
  <c r="B433" i="9"/>
  <c r="Z433" i="9" s="1"/>
  <c r="B430" i="9"/>
  <c r="AA430" i="9" s="1"/>
  <c r="L79" i="10"/>
  <c r="L84" i="10"/>
  <c r="L83" i="10"/>
  <c r="E151" i="1"/>
  <c r="L62" i="10"/>
  <c r="L64" i="10"/>
  <c r="L61" i="10"/>
  <c r="X22" i="10" a="1"/>
  <c r="X22" i="10" s="1"/>
  <c r="G96" i="1"/>
  <c r="I96" i="1"/>
  <c r="E126" i="1"/>
  <c r="U126" i="1" s="1"/>
  <c r="W126" i="1"/>
  <c r="Y138" i="1"/>
  <c r="E138" i="1"/>
  <c r="U138" i="1" s="1"/>
  <c r="AA142" i="1"/>
  <c r="Y142" i="1"/>
  <c r="G24" i="10" a="1"/>
  <c r="G24" i="10" s="1"/>
  <c r="V24" i="10"/>
  <c r="U24" i="10"/>
  <c r="V139" i="21" a="1"/>
  <c r="V139" i="21" s="1"/>
  <c r="V161" i="21" a="1"/>
  <c r="V161" i="21" s="1"/>
  <c r="Y121" i="21" a="1"/>
  <c r="Y121" i="21" s="1"/>
  <c r="X169" i="21" a="1"/>
  <c r="X169" i="21" s="1"/>
  <c r="Y167" i="21" a="1"/>
  <c r="Y167" i="21" s="1"/>
  <c r="V158" i="21" a="1"/>
  <c r="V158" i="21" s="1"/>
  <c r="T167" i="21" a="1"/>
  <c r="T167" i="21" s="1"/>
  <c r="U179" i="21" a="1"/>
  <c r="U179" i="21" s="1"/>
  <c r="J167" i="21" a="1"/>
  <c r="J167" i="21" s="1"/>
  <c r="W125" i="21" a="1"/>
  <c r="W125" i="21" s="1"/>
  <c r="V141" i="21" a="1"/>
  <c r="V141" i="21" s="1"/>
  <c r="W151" i="21" a="1"/>
  <c r="W151" i="21" s="1"/>
  <c r="S151" i="21" a="1"/>
  <c r="S151" i="21" s="1"/>
  <c r="S169" i="21" a="1"/>
  <c r="S169" i="21" s="1"/>
  <c r="S167" i="21" a="1"/>
  <c r="S167" i="21" s="1"/>
  <c r="L163" i="21" a="1"/>
  <c r="L163" i="21" s="1"/>
  <c r="X135" i="21" a="1"/>
  <c r="X135" i="21" s="1"/>
  <c r="R168" i="21" a="1"/>
  <c r="R168" i="21" s="1"/>
  <c r="K57" i="21" a="1"/>
  <c r="K57" i="21" s="1"/>
  <c r="J50" i="21" a="1"/>
  <c r="J50" i="21" s="1"/>
  <c r="J58" i="21" a="1"/>
  <c r="J58" i="21" s="1"/>
  <c r="S51" i="21" a="1"/>
  <c r="S51" i="21" s="1"/>
  <c r="AE24" i="5" a="1"/>
  <c r="AE24" i="5" s="1"/>
  <c r="I63" i="21"/>
  <c r="G111" i="21"/>
  <c r="C41" i="20"/>
  <c r="G149" i="21"/>
  <c r="B141" i="9"/>
  <c r="N141" i="9" s="1"/>
  <c r="B143" i="9"/>
  <c r="L143" i="9" s="1"/>
  <c r="B72" i="9"/>
  <c r="M72" i="9" s="1"/>
  <c r="B445" i="9"/>
  <c r="M56" i="5"/>
  <c r="K70" i="12"/>
  <c r="L72" i="10"/>
  <c r="K88" i="12"/>
  <c r="K86" i="12"/>
  <c r="M165" i="5"/>
  <c r="C164" i="5"/>
  <c r="C158" i="5"/>
  <c r="M161" i="5"/>
  <c r="M162" i="5"/>
  <c r="C98" i="5"/>
  <c r="M100" i="5"/>
  <c r="B103" i="10"/>
  <c r="L105" i="10"/>
  <c r="C19" i="20"/>
  <c r="D18" i="20"/>
  <c r="V21" i="12"/>
  <c r="I93" i="1"/>
  <c r="G93" i="1"/>
  <c r="I101" i="1"/>
  <c r="G101" i="1"/>
  <c r="G105" i="1"/>
  <c r="I105" i="1"/>
  <c r="AA135" i="1"/>
  <c r="E135" i="1"/>
  <c r="U135" i="1" s="1"/>
  <c r="Y154" i="1"/>
  <c r="W154" i="1"/>
  <c r="E158" i="1"/>
  <c r="U158" i="1" s="1"/>
  <c r="Y158" i="1"/>
  <c r="V15" i="6"/>
  <c r="S15" i="6"/>
  <c r="M155" i="5"/>
  <c r="M154" i="5"/>
  <c r="M112" i="5"/>
  <c r="M113" i="5"/>
  <c r="M111" i="5"/>
  <c r="G24" i="12" a="1"/>
  <c r="G24" i="12" s="1"/>
  <c r="X24" i="12" a="1"/>
  <c r="X24" i="12" s="1"/>
  <c r="W128" i="1"/>
  <c r="E128" i="1"/>
  <c r="U128" i="1" s="1"/>
  <c r="AA151" i="1"/>
  <c r="Y151" i="1"/>
  <c r="Y155" i="1"/>
  <c r="AA155" i="1"/>
  <c r="E155" i="1"/>
  <c r="U155" i="1" s="1"/>
  <c r="AA159" i="1"/>
  <c r="E159" i="1"/>
  <c r="U159" i="1" s="1"/>
  <c r="X12" i="10" a="1"/>
  <c r="X12" i="10" s="1"/>
  <c r="G12" i="10" a="1"/>
  <c r="G12" i="10" s="1"/>
  <c r="AG28" i="5" a="1"/>
  <c r="AG28" i="5" s="1"/>
  <c r="AA28" i="5"/>
  <c r="Q32" i="5" a="1"/>
  <c r="Q32" i="5" s="1"/>
  <c r="Y32" i="5" s="1"/>
  <c r="B32" i="5"/>
  <c r="X32" i="5" s="1"/>
  <c r="AG32" i="5" a="1"/>
  <c r="AG32" i="5" s="1"/>
  <c r="V16" i="6"/>
  <c r="S16" i="6"/>
  <c r="V35" i="6"/>
  <c r="S35" i="6"/>
  <c r="V57" i="6"/>
  <c r="S57" i="6"/>
  <c r="V68" i="6"/>
  <c r="S68" i="6"/>
  <c r="V83" i="6"/>
  <c r="S83" i="6"/>
  <c r="V87" i="6"/>
  <c r="S87" i="6"/>
  <c r="E137" i="1"/>
  <c r="D44" i="20"/>
  <c r="AA519" i="9"/>
  <c r="M114" i="5"/>
  <c r="X465" i="9"/>
  <c r="F465" i="9" s="1" a="1"/>
  <c r="F465" i="9" s="1"/>
  <c r="E495" i="9" a="1"/>
  <c r="E495" i="9" s="1"/>
  <c r="E489" i="9" a="1"/>
  <c r="E489" i="9" s="1"/>
  <c r="L219" i="9"/>
  <c r="N219" i="9"/>
  <c r="N224" i="9"/>
  <c r="N82" i="9"/>
  <c r="R58" i="21" a="1"/>
  <c r="R58" i="21" s="1"/>
  <c r="AE14" i="5" a="1"/>
  <c r="AE14" i="5" s="1"/>
  <c r="X157" i="1"/>
  <c r="AE19" i="5" a="1"/>
  <c r="AE19" i="5" s="1"/>
  <c r="X120" i="1"/>
  <c r="X161" i="1"/>
  <c r="AE26" i="5" a="1"/>
  <c r="AE26" i="5" s="1"/>
  <c r="J179" i="21" a="1"/>
  <c r="J179" i="21" s="1"/>
  <c r="AA167" i="21" a="1"/>
  <c r="AA167" i="21" s="1"/>
  <c r="F219" i="9" a="1"/>
  <c r="F219" i="9" s="1"/>
  <c r="F147" i="9" a="1"/>
  <c r="F147" i="9" s="1"/>
  <c r="H78" i="9" a="1"/>
  <c r="H78" i="9" s="1"/>
  <c r="E146" i="9" a="1"/>
  <c r="E146" i="9" s="1"/>
  <c r="K45" i="12"/>
  <c r="B42" i="12"/>
  <c r="K61" i="12"/>
  <c r="P57" i="21" s="1" a="1"/>
  <c r="P57" i="21" s="1"/>
  <c r="K63" i="12"/>
  <c r="M128" i="5"/>
  <c r="M132" i="5"/>
  <c r="M131" i="5"/>
  <c r="M141" i="5"/>
  <c r="M140" i="5"/>
  <c r="M144" i="5"/>
  <c r="M143" i="5"/>
  <c r="M46" i="5"/>
  <c r="M44" i="5"/>
  <c r="M47" i="5"/>
  <c r="B344" i="9"/>
  <c r="AA344" i="9" s="1"/>
  <c r="B339" i="9"/>
  <c r="AA339" i="9" s="1"/>
  <c r="M65" i="5"/>
  <c r="M67" i="5"/>
  <c r="C55" i="20"/>
  <c r="D55" i="20" s="1"/>
  <c r="M107" i="9"/>
  <c r="F107" i="9" s="1" a="1"/>
  <c r="F107" i="9" s="1"/>
  <c r="AE29" i="5" a="1"/>
  <c r="AE29" i="5" s="1"/>
  <c r="F109" i="9" a="1"/>
  <c r="F109" i="9" s="1"/>
  <c r="G80" i="9" a="1"/>
  <c r="G80" i="9" s="1"/>
  <c r="L63" i="21" a="1"/>
  <c r="L63" i="21" s="1"/>
  <c r="M53" i="21" a="1"/>
  <c r="M53" i="21" s="1"/>
  <c r="K63" i="21" a="1"/>
  <c r="K63" i="21" s="1"/>
  <c r="M47" i="21" a="1"/>
  <c r="M47" i="21" s="1"/>
  <c r="J54" i="21" a="1"/>
  <c r="J54" i="21" s="1"/>
  <c r="K55" i="21" a="1"/>
  <c r="K55" i="21" s="1"/>
  <c r="O55" i="21" a="1"/>
  <c r="O55" i="21" s="1"/>
  <c r="N49" i="21" a="1"/>
  <c r="N49" i="21" s="1"/>
  <c r="N55" i="21" a="1"/>
  <c r="N55" i="21" s="1"/>
  <c r="X156" i="1"/>
  <c r="AE22" i="5" a="1"/>
  <c r="AE22" i="5" s="1"/>
  <c r="X164" i="1"/>
  <c r="X144" i="1"/>
  <c r="X129" i="1"/>
  <c r="L39" i="9"/>
  <c r="G75" i="9" a="1"/>
  <c r="G75" i="9" s="1"/>
  <c r="M130" i="5"/>
  <c r="K62" i="12"/>
  <c r="T57" i="21" s="1" a="1"/>
  <c r="T57" i="21" s="1"/>
  <c r="B74" i="9"/>
  <c r="L74" i="9" s="1"/>
  <c r="B69" i="9"/>
  <c r="M69" i="9" s="1"/>
  <c r="F69" i="9" s="1" a="1"/>
  <c r="F69" i="9" s="1"/>
  <c r="B447" i="9"/>
  <c r="AA447" i="9" s="1"/>
  <c r="B452" i="9"/>
  <c r="Z452" i="9" s="1"/>
  <c r="B450" i="9"/>
  <c r="AA450" i="9" s="1"/>
  <c r="B448" i="9"/>
  <c r="X448" i="9" s="1"/>
  <c r="F448" i="9" s="1" a="1"/>
  <c r="F448" i="9" s="1"/>
  <c r="B453" i="9"/>
  <c r="Z453" i="9" s="1"/>
  <c r="B451" i="9"/>
  <c r="AA451" i="9" s="1"/>
  <c r="A839" i="19" a="1"/>
  <c r="A839" i="19" s="1"/>
  <c r="G104" i="9" a="1"/>
  <c r="G104" i="9" s="1"/>
  <c r="J62" i="21" a="1"/>
  <c r="J62" i="21" s="1"/>
  <c r="J51" i="21" a="1"/>
  <c r="J51" i="21" s="1"/>
  <c r="L53" i="21" a="1"/>
  <c r="L53" i="21" s="1"/>
  <c r="J61" i="21" a="1"/>
  <c r="J61" i="21" s="1"/>
  <c r="L61" i="21" a="1"/>
  <c r="L61" i="21" s="1"/>
  <c r="N52" i="21" a="1"/>
  <c r="N52" i="21" s="1"/>
  <c r="N53" i="21" a="1"/>
  <c r="N53" i="21" s="1"/>
  <c r="N58" i="21" a="1"/>
  <c r="N58" i="21" s="1"/>
  <c r="AE32" i="5" a="1"/>
  <c r="AE32" i="5" s="1"/>
  <c r="X126" i="1"/>
  <c r="AE20" i="5" a="1"/>
  <c r="AE20" i="5" s="1"/>
  <c r="X128" i="1"/>
  <c r="X162" i="1"/>
  <c r="F72" i="9" a="1"/>
  <c r="F72" i="9" s="1"/>
  <c r="F39" i="9" a="1"/>
  <c r="F39" i="9" s="1"/>
  <c r="C128" i="5"/>
  <c r="K64" i="12"/>
  <c r="K117" i="12"/>
  <c r="K39" i="12"/>
  <c r="K40" i="12"/>
  <c r="B356" i="9"/>
  <c r="X356" i="9" s="1"/>
  <c r="U356" i="9" s="1" a="1"/>
  <c r="U356" i="9" s="1"/>
  <c r="G216" i="9" a="1"/>
  <c r="G216" i="9" s="1"/>
  <c r="B350" i="9"/>
  <c r="AA350" i="9" s="1"/>
  <c r="T17" i="12"/>
  <c r="AA124" i="1"/>
  <c r="W124" i="1"/>
  <c r="B285" i="9"/>
  <c r="L285" i="9" s="1"/>
  <c r="B283" i="9"/>
  <c r="M283" i="9" s="1"/>
  <c r="H283" i="9" s="1" a="1"/>
  <c r="H283" i="9" s="1"/>
  <c r="B274" i="9"/>
  <c r="N274" i="9" s="1"/>
  <c r="E143" i="1"/>
  <c r="U143" i="1" s="1"/>
  <c r="S47" i="6"/>
  <c r="F137" i="9" a="1"/>
  <c r="F137" i="9" s="1"/>
  <c r="B148" i="9"/>
  <c r="M148" i="9" s="1"/>
  <c r="H148" i="9" s="1" a="1"/>
  <c r="H148" i="9" s="1"/>
  <c r="B114" i="12"/>
  <c r="M159" i="5"/>
  <c r="M104" i="5"/>
  <c r="T59" i="21" a="1"/>
  <c r="T59" i="21" s="1"/>
  <c r="K94" i="12"/>
  <c r="M97" i="5"/>
  <c r="B212" i="9"/>
  <c r="L212" i="9" s="1"/>
  <c r="B353" i="9"/>
  <c r="X353" i="9" s="1"/>
  <c r="H353" i="9" s="1" a="1"/>
  <c r="H353" i="9" s="1"/>
  <c r="B214" i="9"/>
  <c r="N214" i="9" s="1"/>
  <c r="B354" i="9"/>
  <c r="Z354" i="9" s="1"/>
  <c r="G99" i="1"/>
  <c r="X17" i="12" a="1"/>
  <c r="X17" i="12" s="1"/>
  <c r="Y143" i="1"/>
  <c r="W143" i="1"/>
  <c r="Y150" i="1"/>
  <c r="W145" i="1"/>
  <c r="AA157" i="1"/>
  <c r="B278" i="9"/>
  <c r="N278" i="9" s="1"/>
  <c r="B272" i="9"/>
  <c r="N272" i="9" s="1"/>
  <c r="C50" i="5"/>
  <c r="K99" i="12"/>
  <c r="K96" i="12"/>
  <c r="X24" i="10" a="1"/>
  <c r="X24" i="10" s="1"/>
  <c r="K98" i="12"/>
  <c r="V79" i="6"/>
  <c r="C26" i="20"/>
  <c r="D84" i="20"/>
  <c r="C101" i="20"/>
  <c r="M120" i="5"/>
  <c r="M119" i="5"/>
  <c r="M117" i="5"/>
  <c r="M116" i="5"/>
  <c r="M118" i="5"/>
  <c r="C116" i="5"/>
  <c r="E524" i="9" a="1"/>
  <c r="E524" i="9" s="1"/>
  <c r="B397" i="9"/>
  <c r="AA397" i="9" s="1"/>
  <c r="B401" i="9"/>
  <c r="AA401" i="9" s="1"/>
  <c r="U498" i="9" a="1"/>
  <c r="U498" i="9" s="1"/>
  <c r="V521" i="9" a="1"/>
  <c r="V521" i="9" s="1"/>
  <c r="AE16" i="5" a="1"/>
  <c r="AE16" i="5" s="1"/>
  <c r="M68" i="5"/>
  <c r="M73" i="5"/>
  <c r="X519" i="9"/>
  <c r="H519" i="9" s="1" a="1"/>
  <c r="H519" i="9" s="1"/>
  <c r="M72" i="5"/>
  <c r="B377" i="9"/>
  <c r="AA377" i="9" s="1"/>
  <c r="B386" i="9"/>
  <c r="AA386" i="9" s="1"/>
  <c r="E426" i="9" a="1"/>
  <c r="E426" i="9" s="1"/>
  <c r="G426" i="9" s="1" a="1"/>
  <c r="G426" i="9" s="1"/>
  <c r="M57" i="5"/>
  <c r="C56" i="5"/>
  <c r="AA348" i="9"/>
  <c r="X433" i="9"/>
  <c r="V433" i="9" s="1" a="1"/>
  <c r="V433" i="9" s="1"/>
  <c r="Z476" i="9"/>
  <c r="AA472" i="9"/>
  <c r="X351" i="9"/>
  <c r="V351" i="9" s="1" a="1"/>
  <c r="V351" i="9" s="1"/>
  <c r="Z419" i="9"/>
  <c r="Z521" i="9"/>
  <c r="X503" i="9"/>
  <c r="E503" i="9" s="1" a="1"/>
  <c r="E503" i="9" s="1"/>
  <c r="AA351" i="9"/>
  <c r="H419" i="9" a="1"/>
  <c r="H419" i="9" s="1"/>
  <c r="B417" i="9"/>
  <c r="X417" i="9" s="1"/>
  <c r="B422" i="9"/>
  <c r="X422" i="9" s="1"/>
  <c r="U422" i="9" s="1" a="1"/>
  <c r="U422" i="9" s="1"/>
  <c r="AA481" i="9"/>
  <c r="M84" i="5"/>
  <c r="M80" i="5"/>
  <c r="B399" i="9"/>
  <c r="X399" i="9" s="1"/>
  <c r="H399" i="9" s="1" a="1"/>
  <c r="H399" i="9" s="1"/>
  <c r="Z468" i="9"/>
  <c r="Z355" i="9"/>
  <c r="B403" i="9"/>
  <c r="X403" i="9" s="1"/>
  <c r="M82" i="5"/>
  <c r="M81" i="5"/>
  <c r="B405" i="9"/>
  <c r="AA405" i="9" s="1"/>
  <c r="B402" i="9"/>
  <c r="AA402" i="9" s="1"/>
  <c r="U419" i="9" a="1"/>
  <c r="U419" i="9" s="1"/>
  <c r="X401" i="9"/>
  <c r="F401" i="9" s="1" a="1"/>
  <c r="F401" i="9" s="1"/>
  <c r="V498" i="9" a="1"/>
  <c r="V498" i="9" s="1"/>
  <c r="Z432" i="9"/>
  <c r="AA437" i="9"/>
  <c r="F419" i="9" a="1"/>
  <c r="F419" i="9" s="1"/>
  <c r="X468" i="9"/>
  <c r="V468" i="9" s="1" a="1"/>
  <c r="V468" i="9" s="1"/>
  <c r="Z462" i="9"/>
  <c r="B398" i="9"/>
  <c r="AA398" i="9" s="1"/>
  <c r="X432" i="9"/>
  <c r="E432" i="9" s="1" a="1"/>
  <c r="E432" i="9" s="1"/>
  <c r="Z498" i="9"/>
  <c r="E419" i="9" a="1"/>
  <c r="E419" i="9" s="1"/>
  <c r="AA419" i="9"/>
  <c r="AE18" i="5" a="1"/>
  <c r="AE18" i="5" s="1"/>
  <c r="C80" i="5"/>
  <c r="B404" i="9"/>
  <c r="AA404" i="9" s="1"/>
  <c r="F515" i="9" a="1"/>
  <c r="F515" i="9" s="1"/>
  <c r="U515" i="9" a="1"/>
  <c r="U515" i="9" s="1"/>
  <c r="X443" i="9"/>
  <c r="V443" i="9" s="1" a="1"/>
  <c r="V443" i="9" s="1"/>
  <c r="X424" i="9"/>
  <c r="E424" i="9" s="1" a="1"/>
  <c r="E424" i="9" s="1"/>
  <c r="X347" i="9"/>
  <c r="F347" i="9" s="1" a="1"/>
  <c r="F347" i="9" s="1"/>
  <c r="AA536" i="9"/>
  <c r="AA424" i="9"/>
  <c r="Z347" i="9"/>
  <c r="X457" i="9"/>
  <c r="V457" i="9" s="1" a="1"/>
  <c r="V457" i="9" s="1"/>
  <c r="X467" i="9"/>
  <c r="V467" i="9" s="1" a="1"/>
  <c r="V467" i="9" s="1"/>
  <c r="AA476" i="9"/>
  <c r="X516" i="9"/>
  <c r="U516" i="9" s="1" a="1"/>
  <c r="U516" i="9" s="1"/>
  <c r="F421" i="9" a="1"/>
  <c r="F421" i="9" s="1"/>
  <c r="U480" i="9" a="1"/>
  <c r="U480" i="9" s="1"/>
  <c r="H480" i="9" a="1"/>
  <c r="H480" i="9" s="1"/>
  <c r="Z461" i="9"/>
  <c r="X435" i="9"/>
  <c r="F435" i="9" s="1" a="1"/>
  <c r="F435" i="9" s="1"/>
  <c r="Z511" i="9"/>
  <c r="AA433" i="9"/>
  <c r="AA418" i="9"/>
  <c r="X466" i="9"/>
  <c r="H466" i="9" s="1" a="1"/>
  <c r="H466" i="9" s="1"/>
  <c r="X474" i="9"/>
  <c r="U474" i="9" s="1" a="1"/>
  <c r="U474" i="9" s="1"/>
  <c r="X461" i="9"/>
  <c r="E461" i="9" s="1" a="1"/>
  <c r="E461" i="9" s="1"/>
  <c r="Z466" i="9"/>
  <c r="AA435" i="9"/>
  <c r="AA511" i="9"/>
  <c r="AA467" i="9"/>
  <c r="X423" i="9"/>
  <c r="M71" i="5"/>
  <c r="Z474" i="9"/>
  <c r="X464" i="9"/>
  <c r="U464" i="9" s="1" a="1"/>
  <c r="U464" i="9" s="1"/>
  <c r="Z464" i="9"/>
  <c r="AA400" i="9"/>
  <c r="X405" i="9"/>
  <c r="F405" i="9" s="1" a="1"/>
  <c r="F405" i="9" s="1"/>
  <c r="Z423" i="9"/>
  <c r="F489" i="9" a="1"/>
  <c r="F489" i="9" s="1"/>
  <c r="G489" i="9" s="1" a="1"/>
  <c r="G489" i="9" s="1"/>
  <c r="X473" i="9"/>
  <c r="E473" i="9" s="1" a="1"/>
  <c r="E473" i="9" s="1"/>
  <c r="Z472" i="9"/>
  <c r="AA473" i="9"/>
  <c r="AA479" i="9"/>
  <c r="E535" i="9" a="1"/>
  <c r="E535" i="9" s="1"/>
  <c r="H535" i="9" a="1"/>
  <c r="H535" i="9" s="1"/>
  <c r="M63" i="5"/>
  <c r="C62" i="5"/>
  <c r="F477" i="9" a="1"/>
  <c r="F477" i="9" s="1"/>
  <c r="Y326" i="9"/>
  <c r="M66" i="5"/>
  <c r="M64" i="5"/>
  <c r="X470" i="9"/>
  <c r="V470" i="9" s="1" a="1"/>
  <c r="V470" i="9" s="1"/>
  <c r="Z465" i="9"/>
  <c r="X481" i="9"/>
  <c r="U481" i="9" s="1" a="1"/>
  <c r="U481" i="9" s="1"/>
  <c r="AA352" i="9"/>
  <c r="Z406" i="9"/>
  <c r="Z478" i="9"/>
  <c r="X492" i="9"/>
  <c r="F492" i="9" s="1" a="1"/>
  <c r="F492" i="9" s="1"/>
  <c r="M62" i="5"/>
  <c r="M58" i="5"/>
  <c r="H513" i="9" a="1"/>
  <c r="H513" i="9" s="1"/>
  <c r="AA508" i="9"/>
  <c r="AA326" i="9"/>
  <c r="V495" i="9" a="1"/>
  <c r="V495" i="9" s="1"/>
  <c r="Z421" i="9"/>
  <c r="X438" i="9"/>
  <c r="F438" i="9" s="1" a="1"/>
  <c r="F438" i="9" s="1"/>
  <c r="U426" i="9" a="1"/>
  <c r="U426" i="9" s="1"/>
  <c r="H426" i="9" a="1"/>
  <c r="H426" i="9" s="1"/>
  <c r="V421" i="9" a="1"/>
  <c r="V421" i="9" s="1"/>
  <c r="AA426" i="9"/>
  <c r="AA521" i="9"/>
  <c r="U524" i="9" a="1"/>
  <c r="U524" i="9" s="1"/>
  <c r="U521" i="9" a="1"/>
  <c r="U521" i="9" s="1"/>
  <c r="X505" i="9"/>
  <c r="F505" i="9" s="1" a="1"/>
  <c r="F505" i="9" s="1"/>
  <c r="X348" i="9"/>
  <c r="U348" i="9" s="1" a="1"/>
  <c r="U348" i="9" s="1"/>
  <c r="Z460" i="9"/>
  <c r="AA421" i="9"/>
  <c r="V426" i="9" a="1"/>
  <c r="V426" i="9" s="1"/>
  <c r="E421" i="9" a="1"/>
  <c r="E421" i="9" s="1"/>
  <c r="H421" i="9" a="1"/>
  <c r="H421" i="9" s="1"/>
  <c r="Z443" i="9"/>
  <c r="Z524" i="9"/>
  <c r="F524" i="9" a="1"/>
  <c r="F524" i="9" s="1"/>
  <c r="H524" i="9" a="1"/>
  <c r="H524" i="9" s="1"/>
  <c r="H521" i="9" a="1"/>
  <c r="H521" i="9" s="1"/>
  <c r="B340" i="9"/>
  <c r="AA340" i="9" s="1"/>
  <c r="Z534" i="9"/>
  <c r="X534" i="9"/>
  <c r="E534" i="9" s="1" a="1"/>
  <c r="E534" i="9" s="1"/>
  <c r="C44" i="5"/>
  <c r="M49" i="5"/>
  <c r="X460" i="9"/>
  <c r="V460" i="9" s="1" a="1"/>
  <c r="V460" i="9" s="1"/>
  <c r="X462" i="9"/>
  <c r="U462" i="9" s="1" a="1"/>
  <c r="U462" i="9" s="1"/>
  <c r="X514" i="9"/>
  <c r="E514" i="9" s="1" a="1"/>
  <c r="E514" i="9" s="1"/>
  <c r="X355" i="9"/>
  <c r="U355" i="9" s="1" a="1"/>
  <c r="U355" i="9" s="1"/>
  <c r="Z516" i="9"/>
  <c r="AA431" i="9"/>
  <c r="AA510" i="9"/>
  <c r="AA406" i="9"/>
  <c r="Z326" i="9"/>
  <c r="U495" i="9" a="1"/>
  <c r="U495" i="9" s="1"/>
  <c r="Z426" i="9"/>
  <c r="Z495" i="9"/>
  <c r="Z438" i="9"/>
  <c r="AA505" i="9"/>
  <c r="E521" i="9" a="1"/>
  <c r="E521" i="9" s="1"/>
  <c r="G521" i="9" s="1" a="1"/>
  <c r="G521" i="9" s="1"/>
  <c r="F498" i="9" a="1"/>
  <c r="F498" i="9" s="1"/>
  <c r="B346" i="9"/>
  <c r="AA480" i="9"/>
  <c r="Z480" i="9"/>
  <c r="X482" i="9"/>
  <c r="V482" i="9" s="1" a="1"/>
  <c r="V482" i="9" s="1"/>
  <c r="AA482" i="9"/>
  <c r="AA442" i="9"/>
  <c r="E498" i="9" a="1"/>
  <c r="E498" i="9" s="1"/>
  <c r="X418" i="9"/>
  <c r="H418" i="9" s="1" a="1"/>
  <c r="H418" i="9" s="1"/>
  <c r="AA513" i="9"/>
  <c r="Z513" i="9"/>
  <c r="Z507" i="9"/>
  <c r="X507" i="9"/>
  <c r="X483" i="9"/>
  <c r="AA483" i="9"/>
  <c r="Z429" i="9"/>
  <c r="X429" i="9"/>
  <c r="E429" i="9" s="1" a="1"/>
  <c r="E429" i="9" s="1"/>
  <c r="Z475" i="9"/>
  <c r="X475" i="9"/>
  <c r="F475" i="9" s="1" a="1"/>
  <c r="F475" i="9" s="1"/>
  <c r="AA469" i="9"/>
  <c r="Z469" i="9"/>
  <c r="AA470" i="9"/>
  <c r="AA459" i="9"/>
  <c r="Z459" i="9"/>
  <c r="X459" i="9"/>
  <c r="V459" i="9" s="1" a="1"/>
  <c r="V459" i="9" s="1"/>
  <c r="U535" i="9" a="1"/>
  <c r="U535" i="9" s="1"/>
  <c r="F535" i="9" a="1"/>
  <c r="F535" i="9" s="1"/>
  <c r="X490" i="9"/>
  <c r="AA490" i="9"/>
  <c r="V326" i="9" a="1"/>
  <c r="V326" i="9" s="1"/>
  <c r="E326" i="9" a="1"/>
  <c r="E326" i="9" s="1"/>
  <c r="G326" i="9" s="1" a="1"/>
  <c r="G326" i="9" s="1"/>
  <c r="X425" i="9"/>
  <c r="Z425" i="9"/>
  <c r="X525" i="9"/>
  <c r="AA525" i="9"/>
  <c r="AA458" i="9"/>
  <c r="X458" i="9"/>
  <c r="V458" i="9" s="1" a="1"/>
  <c r="V458" i="9" s="1"/>
  <c r="AA463" i="9"/>
  <c r="Z463" i="9"/>
  <c r="AA532" i="9"/>
  <c r="X532" i="9"/>
  <c r="X499" i="9"/>
  <c r="AA499" i="9"/>
  <c r="X441" i="9"/>
  <c r="Z441" i="9"/>
  <c r="X446" i="9"/>
  <c r="Z446" i="9"/>
  <c r="AA446" i="9"/>
  <c r="X444" i="9"/>
  <c r="AA444" i="9"/>
  <c r="Z457" i="9"/>
  <c r="F495" i="9" a="1"/>
  <c r="F495" i="9" s="1"/>
  <c r="AA495" i="9"/>
  <c r="Z503" i="9"/>
  <c r="L293" i="9"/>
  <c r="L272" i="9"/>
  <c r="E219" i="9" a="1"/>
  <c r="E219" i="9" s="1"/>
  <c r="M295" i="9"/>
  <c r="F295" i="9" s="1" a="1"/>
  <c r="F295" i="9" s="1"/>
  <c r="L216" i="9"/>
  <c r="N225" i="9"/>
  <c r="M226" i="9"/>
  <c r="G226" i="9" s="1" a="1"/>
  <c r="G226" i="9" s="1"/>
  <c r="G89" i="21"/>
  <c r="G127" i="21"/>
  <c r="S14" i="10"/>
  <c r="B204" i="9" s="1"/>
  <c r="N204" i="9" s="1"/>
  <c r="H219" i="9" a="1"/>
  <c r="H219" i="9" s="1"/>
  <c r="E283" i="9" a="1"/>
  <c r="E283" i="9" s="1"/>
  <c r="L295" i="9"/>
  <c r="N212" i="9"/>
  <c r="G219" i="9" a="1"/>
  <c r="G219" i="9" s="1"/>
  <c r="L277" i="9"/>
  <c r="N216" i="9"/>
  <c r="E216" i="9" a="1"/>
  <c r="E216" i="9" s="1"/>
  <c r="L47" i="10"/>
  <c r="N209" i="9"/>
  <c r="L226" i="9"/>
  <c r="M225" i="9"/>
  <c r="G225" i="9" s="1" a="1"/>
  <c r="G225" i="9" s="1"/>
  <c r="F222" i="9" a="1"/>
  <c r="F222" i="9" s="1"/>
  <c r="G222" i="9" a="1"/>
  <c r="G222" i="9" s="1"/>
  <c r="M214" i="9"/>
  <c r="N290" i="9"/>
  <c r="M291" i="9"/>
  <c r="E291" i="9" s="1" a="1"/>
  <c r="E291" i="9" s="1"/>
  <c r="L288" i="9"/>
  <c r="L291" i="9"/>
  <c r="H222" i="9" a="1"/>
  <c r="H222" i="9" s="1"/>
  <c r="M290" i="9"/>
  <c r="G290" i="9" s="1" a="1"/>
  <c r="G290" i="9" s="1"/>
  <c r="M288" i="9"/>
  <c r="F288" i="9" s="1" a="1"/>
  <c r="F288" i="9" s="1"/>
  <c r="L167" i="9"/>
  <c r="G294" i="9" a="1"/>
  <c r="G294" i="9" s="1"/>
  <c r="F294" i="9" a="1"/>
  <c r="F294" i="9" s="1"/>
  <c r="E294" i="9" a="1"/>
  <c r="E294" i="9" s="1"/>
  <c r="H294" i="9" a="1"/>
  <c r="H294" i="9" s="1"/>
  <c r="G224" i="9" a="1"/>
  <c r="G224" i="9" s="1"/>
  <c r="F224" i="9" a="1"/>
  <c r="F224" i="9" s="1"/>
  <c r="H224" i="9" a="1"/>
  <c r="H224" i="9" s="1"/>
  <c r="E224" i="9" a="1"/>
  <c r="E224" i="9" s="1"/>
  <c r="E222" i="9" a="1"/>
  <c r="E222" i="9" s="1"/>
  <c r="M296" i="9"/>
  <c r="M221" i="9"/>
  <c r="N296" i="9"/>
  <c r="M210" i="9"/>
  <c r="M293" i="9"/>
  <c r="M289" i="9"/>
  <c r="G289" i="9" s="1" a="1"/>
  <c r="G289" i="9" s="1"/>
  <c r="M209" i="9"/>
  <c r="M277" i="9"/>
  <c r="N210" i="9"/>
  <c r="N221" i="9"/>
  <c r="M143" i="9"/>
  <c r="H143" i="9" s="1" a="1"/>
  <c r="H143" i="9" s="1"/>
  <c r="L140" i="9"/>
  <c r="L136" i="9"/>
  <c r="L141" i="9"/>
  <c r="N77" i="9"/>
  <c r="L130" i="9"/>
  <c r="M130" i="9"/>
  <c r="H130" i="9" s="1" a="1"/>
  <c r="H130" i="9" s="1"/>
  <c r="M141" i="9"/>
  <c r="F141" i="9" s="1" a="1"/>
  <c r="F141" i="9" s="1"/>
  <c r="H80" i="9" a="1"/>
  <c r="H80" i="9" s="1"/>
  <c r="K51" i="12"/>
  <c r="K48" i="12"/>
  <c r="K50" i="12"/>
  <c r="T53" i="21" s="1" a="1"/>
  <c r="T53" i="21" s="1"/>
  <c r="M135" i="9"/>
  <c r="F135" i="9" s="1" a="1"/>
  <c r="F135" i="9" s="1"/>
  <c r="K52" i="12"/>
  <c r="K53" i="12"/>
  <c r="M79" i="9"/>
  <c r="F79" i="9" s="1" a="1"/>
  <c r="F79" i="9" s="1"/>
  <c r="M139" i="9"/>
  <c r="H139" i="9" s="1" a="1"/>
  <c r="H139" i="9" s="1"/>
  <c r="B28" i="9"/>
  <c r="N28" i="9" s="1"/>
  <c r="G49" i="21"/>
  <c r="N39" i="9"/>
  <c r="L78" i="9"/>
  <c r="B21" i="9"/>
  <c r="N21" i="9" s="1"/>
  <c r="B23" i="9"/>
  <c r="N23" i="9" s="1"/>
  <c r="M82" i="9"/>
  <c r="E82" i="9" s="1" a="1"/>
  <c r="E82" i="9" s="1"/>
  <c r="B19" i="9"/>
  <c r="B24" i="9"/>
  <c r="N24" i="9" s="1"/>
  <c r="B26" i="9"/>
  <c r="N26" i="9" s="1"/>
  <c r="F78" i="9" a="1"/>
  <c r="F78" i="9" s="1"/>
  <c r="N55" i="9"/>
  <c r="L139" i="9"/>
  <c r="L135" i="9"/>
  <c r="M136" i="9"/>
  <c r="F136" i="9" s="1" a="1"/>
  <c r="F136" i="9" s="1"/>
  <c r="N78" i="9"/>
  <c r="B20" i="9"/>
  <c r="N20" i="9" s="1"/>
  <c r="M55" i="9"/>
  <c r="G55" i="9" s="1" a="1"/>
  <c r="G55" i="9" s="1"/>
  <c r="L73" i="9"/>
  <c r="L72" i="9"/>
  <c r="L145" i="9"/>
  <c r="M134" i="9"/>
  <c r="G134" i="9" s="1" a="1"/>
  <c r="G134" i="9" s="1"/>
  <c r="G72" i="9" a="1"/>
  <c r="G72" i="9" s="1"/>
  <c r="N72" i="9"/>
  <c r="N143" i="9"/>
  <c r="M145" i="9"/>
  <c r="H145" i="9" s="1" a="1"/>
  <c r="H145" i="9" s="1"/>
  <c r="M129" i="9"/>
  <c r="H129" i="9" s="1" a="1"/>
  <c r="H129" i="9" s="1"/>
  <c r="N113" i="9"/>
  <c r="M140" i="9"/>
  <c r="F140" i="9" s="1" a="1"/>
  <c r="F140" i="9" s="1"/>
  <c r="L129" i="9"/>
  <c r="L101" i="9"/>
  <c r="N134" i="9"/>
  <c r="G109" i="9" a="1"/>
  <c r="G109" i="9" s="1"/>
  <c r="F80" i="9" a="1"/>
  <c r="F80" i="9" s="1"/>
  <c r="M111" i="9"/>
  <c r="H111" i="9" s="1" a="1"/>
  <c r="H111" i="9" s="1"/>
  <c r="M85" i="9"/>
  <c r="H85" i="9" s="1" a="1"/>
  <c r="H85" i="9" s="1"/>
  <c r="L42" i="9"/>
  <c r="N105" i="9"/>
  <c r="M114" i="9"/>
  <c r="E114" i="9" s="1" a="1"/>
  <c r="E114" i="9" s="1"/>
  <c r="F75" i="9" a="1"/>
  <c r="F75" i="9" s="1"/>
  <c r="H109" i="9" a="1"/>
  <c r="H109" i="9" s="1"/>
  <c r="L104" i="9"/>
  <c r="L80" i="9"/>
  <c r="N118" i="9"/>
  <c r="M42" i="9"/>
  <c r="G42" i="9" s="1" a="1"/>
  <c r="G42" i="9" s="1"/>
  <c r="H104" i="9" a="1"/>
  <c r="H104" i="9" s="1"/>
  <c r="N137" i="9"/>
  <c r="M117" i="9"/>
  <c r="E117" i="9" s="1" a="1"/>
  <c r="E117" i="9" s="1"/>
  <c r="M102" i="9"/>
  <c r="F102" i="9" s="1" a="1"/>
  <c r="F102" i="9" s="1"/>
  <c r="L103" i="9"/>
  <c r="N102" i="9"/>
  <c r="N80" i="9"/>
  <c r="M87" i="9"/>
  <c r="E87" i="9" s="1" a="1"/>
  <c r="E87" i="9" s="1"/>
  <c r="M70" i="9"/>
  <c r="E70" i="9" s="1" a="1"/>
  <c r="E70" i="9" s="1"/>
  <c r="M58" i="9"/>
  <c r="E58" i="9" s="1" a="1"/>
  <c r="E58" i="9" s="1"/>
  <c r="M88" i="9"/>
  <c r="F88" i="9" s="1" a="1"/>
  <c r="F88" i="9" s="1"/>
  <c r="M103" i="9"/>
  <c r="N109" i="9"/>
  <c r="L84" i="9"/>
  <c r="H138" i="9" a="1"/>
  <c r="H138" i="9" s="1"/>
  <c r="F138" i="9" a="1"/>
  <c r="F138" i="9" s="1"/>
  <c r="G142" i="9" a="1"/>
  <c r="G142" i="9" s="1"/>
  <c r="H142" i="9" a="1"/>
  <c r="H142" i="9" s="1"/>
  <c r="E84" i="9" a="1"/>
  <c r="E84" i="9" s="1"/>
  <c r="G84" i="9" a="1"/>
  <c r="G84" i="9" s="1"/>
  <c r="G118" i="9" a="1"/>
  <c r="G118" i="9" s="1"/>
  <c r="F118" i="9" a="1"/>
  <c r="F118" i="9" s="1"/>
  <c r="H118" i="9" a="1"/>
  <c r="H118" i="9" s="1"/>
  <c r="E107" i="9" a="1"/>
  <c r="E107" i="9" s="1"/>
  <c r="L75" i="9"/>
  <c r="L70" i="9"/>
  <c r="L87" i="9"/>
  <c r="N75" i="9"/>
  <c r="M76" i="9"/>
  <c r="E76" i="9" s="1" a="1"/>
  <c r="E76" i="9" s="1"/>
  <c r="N58" i="9"/>
  <c r="F114" i="9" a="1"/>
  <c r="F114" i="9" s="1"/>
  <c r="G85" i="9" a="1"/>
  <c r="G85" i="9" s="1"/>
  <c r="N99" i="9"/>
  <c r="L107" i="9"/>
  <c r="L85" i="9"/>
  <c r="M116" i="9"/>
  <c r="F116" i="9" s="1" a="1"/>
  <c r="F116" i="9" s="1"/>
  <c r="L118" i="9"/>
  <c r="G39" i="9" a="1"/>
  <c r="G39" i="9" s="1"/>
  <c r="N84" i="9"/>
  <c r="M99" i="9"/>
  <c r="H99" i="9" s="1" a="1"/>
  <c r="H99" i="9" s="1"/>
  <c r="N114" i="9"/>
  <c r="L116" i="9"/>
  <c r="H147" i="9" a="1"/>
  <c r="H147" i="9" s="1"/>
  <c r="H71" i="9" a="1"/>
  <c r="H71" i="9" s="1"/>
  <c r="E71" i="9" a="1"/>
  <c r="E71" i="9" s="1"/>
  <c r="E104" i="9" a="1"/>
  <c r="E104" i="9" s="1"/>
  <c r="E137" i="9" a="1"/>
  <c r="E137" i="9" s="1"/>
  <c r="F148" i="9" a="1"/>
  <c r="F148" i="9" s="1"/>
  <c r="N76" i="9"/>
  <c r="L71" i="9"/>
  <c r="M77" i="9"/>
  <c r="F77" i="9" s="1" a="1"/>
  <c r="F77" i="9" s="1"/>
  <c r="L148" i="9"/>
  <c r="L132" i="9"/>
  <c r="M47" i="9"/>
  <c r="G47" i="9" s="1" a="1"/>
  <c r="G47" i="9" s="1"/>
  <c r="G138" i="9" a="1"/>
  <c r="G138" i="9" s="1"/>
  <c r="M106" i="9"/>
  <c r="G106" i="9" s="1" a="1"/>
  <c r="G106" i="9" s="1"/>
  <c r="L88" i="9"/>
  <c r="N115" i="9"/>
  <c r="E118" i="9" a="1"/>
  <c r="E118" i="9" s="1"/>
  <c r="F104" i="9" a="1"/>
  <c r="F104" i="9" s="1"/>
  <c r="F84" i="9" a="1"/>
  <c r="F84" i="9" s="1"/>
  <c r="E138" i="9" a="1"/>
  <c r="E138" i="9" s="1"/>
  <c r="N79" i="9"/>
  <c r="N86" i="9"/>
  <c r="L111" i="9"/>
  <c r="G146" i="9" a="1"/>
  <c r="G146" i="9" s="1"/>
  <c r="N71" i="9"/>
  <c r="N148" i="9"/>
  <c r="N47" i="9"/>
  <c r="M44" i="9"/>
  <c r="E44" i="9" s="1" a="1"/>
  <c r="E44" i="9" s="1"/>
  <c r="N147" i="9"/>
  <c r="M73" i="9"/>
  <c r="G73" i="9" s="1" a="1"/>
  <c r="G73" i="9" s="1"/>
  <c r="H84" i="9" a="1"/>
  <c r="H84" i="9" s="1"/>
  <c r="M105" i="9"/>
  <c r="G105" i="9" s="1" a="1"/>
  <c r="G105" i="9" s="1"/>
  <c r="N104" i="9"/>
  <c r="L117" i="9"/>
  <c r="M131" i="9"/>
  <c r="H131" i="9" s="1" a="1"/>
  <c r="H131" i="9" s="1"/>
  <c r="N44" i="9"/>
  <c r="L147" i="9"/>
  <c r="H8" i="9" a="1"/>
  <c r="H8" i="9" s="1"/>
  <c r="F8" i="9" a="1"/>
  <c r="F8" i="9" s="1"/>
  <c r="E8" i="9" a="1"/>
  <c r="E8" i="9" s="1"/>
  <c r="G8" i="9" a="1"/>
  <c r="G8" i="9" s="1"/>
  <c r="E110" i="9" a="1"/>
  <c r="E110" i="9" s="1"/>
  <c r="G110" i="9" a="1"/>
  <c r="G110" i="9" s="1"/>
  <c r="E480" i="9" a="1"/>
  <c r="E480" i="9" s="1"/>
  <c r="F22" i="16" a="1"/>
  <c r="F22" i="16" s="1"/>
  <c r="F23" i="16" s="1" a="1"/>
  <c r="F23" i="16" s="1"/>
  <c r="F24" i="16" s="1" a="1"/>
  <c r="F24" i="16" s="1"/>
  <c r="F480" i="9" a="1"/>
  <c r="F480" i="9" s="1"/>
  <c r="V480" i="9" a="1"/>
  <c r="V480" i="9" s="1"/>
  <c r="AA515" i="9"/>
  <c r="Z515" i="9"/>
  <c r="Z509" i="9"/>
  <c r="X509" i="9"/>
  <c r="F509" i="9" s="1" a="1"/>
  <c r="F509" i="9" s="1"/>
  <c r="AA484" i="9"/>
  <c r="X484" i="9"/>
  <c r="V484" i="9" s="1" a="1"/>
  <c r="V484" i="9" s="1"/>
  <c r="Z486" i="9"/>
  <c r="X486" i="9"/>
  <c r="V486" i="9" s="1" a="1"/>
  <c r="V486" i="9" s="1"/>
  <c r="N297" i="9"/>
  <c r="M297" i="9"/>
  <c r="F297" i="9" s="1" a="1"/>
  <c r="F297" i="9" s="1"/>
  <c r="M292" i="9"/>
  <c r="AA427" i="9"/>
  <c r="AA486" i="9"/>
  <c r="AA471" i="9"/>
  <c r="Z471" i="9"/>
  <c r="E472" i="9" a="1"/>
  <c r="E472" i="9" s="1"/>
  <c r="F472" i="9" a="1"/>
  <c r="F472" i="9" s="1"/>
  <c r="E80" i="9" a="1"/>
  <c r="E80" i="9" s="1"/>
  <c r="E109" i="9" a="1"/>
  <c r="E109" i="9" s="1"/>
  <c r="L297" i="9"/>
  <c r="K9" i="9"/>
  <c r="F142" i="9" a="1"/>
  <c r="F142" i="9" s="1"/>
  <c r="M101" i="9"/>
  <c r="H101" i="9" s="1" a="1"/>
  <c r="H101" i="9" s="1"/>
  <c r="M86" i="9"/>
  <c r="L109" i="9"/>
  <c r="M113" i="9"/>
  <c r="X352" i="9"/>
  <c r="H352" i="9" s="1" a="1"/>
  <c r="H352" i="9" s="1"/>
  <c r="N289" i="9"/>
  <c r="X400" i="9"/>
  <c r="U400" i="9" s="1" a="1"/>
  <c r="U400" i="9" s="1"/>
  <c r="M167" i="9"/>
  <c r="H167" i="9" s="1" a="1"/>
  <c r="H167" i="9" s="1"/>
  <c r="N167" i="9"/>
  <c r="E142" i="9" a="1"/>
  <c r="E142" i="9" s="1"/>
  <c r="Z482" i="9"/>
  <c r="X510" i="9"/>
  <c r="M133" i="9"/>
  <c r="N133" i="9"/>
  <c r="L133" i="9"/>
  <c r="N138" i="9"/>
  <c r="L138" i="9"/>
  <c r="N144" i="9"/>
  <c r="M144" i="9"/>
  <c r="N142" i="9"/>
  <c r="L142" i="9"/>
  <c r="S20" i="10"/>
  <c r="G139" i="21"/>
  <c r="G101" i="21"/>
  <c r="X27" i="5"/>
  <c r="AE27" i="5" a="1"/>
  <c r="AE27" i="5" s="1"/>
  <c r="L118" i="10"/>
  <c r="L117" i="10"/>
  <c r="L115" i="10"/>
  <c r="L119" i="10"/>
  <c r="B115" i="10"/>
  <c r="L120" i="10"/>
  <c r="E166" i="1"/>
  <c r="W166" i="1"/>
  <c r="AA166" i="1"/>
  <c r="Y166" i="1"/>
  <c r="C79" i="12"/>
  <c r="R64" i="21" s="1" a="1"/>
  <c r="R64" i="21" s="1"/>
  <c r="M63" i="21" a="1"/>
  <c r="M63" i="21" s="1"/>
  <c r="L116" i="10"/>
  <c r="E39" i="9" a="1"/>
  <c r="E39" i="9" s="1"/>
  <c r="H137" i="9" a="1"/>
  <c r="H137" i="9" s="1"/>
  <c r="F71" i="9" a="1"/>
  <c r="F71" i="9" s="1"/>
  <c r="E72" i="9" a="1"/>
  <c r="E72" i="9" s="1"/>
  <c r="H146" i="9" a="1"/>
  <c r="H146" i="9" s="1"/>
  <c r="E75" i="9" a="1"/>
  <c r="E75" i="9" s="1"/>
  <c r="E78" i="9" a="1"/>
  <c r="E78" i="9" s="1"/>
  <c r="G148" i="9" a="1"/>
  <c r="G148" i="9" s="1"/>
  <c r="M167" i="21" a="1"/>
  <c r="M167" i="21" s="1"/>
  <c r="L173" i="21" a="1"/>
  <c r="L173" i="21" s="1"/>
  <c r="Y133" i="21" a="1"/>
  <c r="Y133" i="21" s="1"/>
  <c r="V124" i="21" a="1"/>
  <c r="V124" i="21" s="1"/>
  <c r="X153" i="21" a="1"/>
  <c r="X153" i="21" s="1"/>
  <c r="R154" i="21" a="1"/>
  <c r="R154" i="21" s="1"/>
  <c r="R152" i="21" a="1"/>
  <c r="R152" i="21" s="1"/>
  <c r="T133" i="21" a="1"/>
  <c r="T133" i="21" s="1"/>
  <c r="S165" i="21" a="1"/>
  <c r="S165" i="21" s="1"/>
  <c r="M161" i="21" a="1"/>
  <c r="M161" i="21" s="1"/>
  <c r="J170" i="21" a="1"/>
  <c r="J170" i="21" s="1"/>
  <c r="V121" i="21" a="1"/>
  <c r="V121" i="21" s="1"/>
  <c r="V168" i="21" a="1"/>
  <c r="V168" i="21" s="1"/>
  <c r="W135" i="21" a="1"/>
  <c r="W135" i="21" s="1"/>
  <c r="W179" i="21" a="1"/>
  <c r="W179" i="21" s="1"/>
  <c r="V160" i="21" a="1"/>
  <c r="V160" i="21" s="1"/>
  <c r="G137" i="9" a="1"/>
  <c r="G137" i="9" s="1"/>
  <c r="G71" i="9" a="1"/>
  <c r="G71" i="9" s="1"/>
  <c r="H72" i="9" a="1"/>
  <c r="H72" i="9" s="1"/>
  <c r="F146" i="9" a="1"/>
  <c r="F146" i="9" s="1"/>
  <c r="H75" i="9" a="1"/>
  <c r="H75" i="9" s="1"/>
  <c r="G78" i="9" a="1"/>
  <c r="G78" i="9" s="1"/>
  <c r="F130" i="9" a="1"/>
  <c r="F130" i="9" s="1"/>
  <c r="H39" i="9" a="1"/>
  <c r="H39" i="9" s="1"/>
  <c r="G147" i="9" a="1"/>
  <c r="G147" i="9" s="1"/>
  <c r="T129" i="21" a="1"/>
  <c r="T129" i="21" s="1"/>
  <c r="R176" i="21" a="1"/>
  <c r="R176" i="21" s="1"/>
  <c r="S141" i="21" a="1"/>
  <c r="S141" i="21" s="1"/>
  <c r="R132" i="21" a="1"/>
  <c r="R132" i="21" s="1"/>
  <c r="V175" i="21" a="1"/>
  <c r="V175" i="21" s="1"/>
  <c r="X157" i="21" a="1"/>
  <c r="X157" i="21" s="1"/>
  <c r="Y161" i="21" a="1"/>
  <c r="Y161" i="21" s="1"/>
  <c r="W153" i="21" a="1"/>
  <c r="W153" i="21" s="1"/>
  <c r="V166" i="21" a="1"/>
  <c r="V166" i="21" s="1"/>
  <c r="W127" i="21" a="1"/>
  <c r="W127" i="21" s="1"/>
  <c r="X155" i="21" a="1"/>
  <c r="X155" i="21" s="1"/>
  <c r="Y141" i="21" a="1"/>
  <c r="Y141" i="21" s="1"/>
  <c r="Y153" i="21" a="1"/>
  <c r="Y153" i="21" s="1"/>
  <c r="R161" i="21" a="1"/>
  <c r="R161" i="21" s="1"/>
  <c r="R173" i="21" a="1"/>
  <c r="R173" i="21" s="1"/>
  <c r="R148" i="21" a="1"/>
  <c r="R148" i="21" s="1"/>
  <c r="S163" i="21" a="1"/>
  <c r="S163" i="21" s="1"/>
  <c r="R170" i="21" a="1"/>
  <c r="R170" i="21" s="1"/>
  <c r="S125" i="21" a="1"/>
  <c r="S125" i="21" s="1"/>
  <c r="S133" i="21" a="1"/>
  <c r="S133" i="21" s="1"/>
  <c r="U133" i="21" a="1"/>
  <c r="U133" i="21" s="1"/>
  <c r="U121" i="21" a="1"/>
  <c r="U121" i="21" s="1"/>
  <c r="W175" i="21" a="1"/>
  <c r="W175" i="21" s="1"/>
  <c r="V180" i="21" a="1"/>
  <c r="V180" i="21" s="1"/>
  <c r="V176" i="21" a="1"/>
  <c r="V176" i="21" s="1"/>
  <c r="Y147" i="21" a="1"/>
  <c r="Y147" i="21" s="1"/>
  <c r="W171" i="21" a="1"/>
  <c r="W171" i="21" s="1"/>
  <c r="W131" i="21" a="1"/>
  <c r="W131" i="21" s="1"/>
  <c r="V134" i="21" a="1"/>
  <c r="V134" i="21" s="1"/>
  <c r="W161" i="21" a="1"/>
  <c r="W161" i="21" s="1"/>
  <c r="Y125" i="21" a="1"/>
  <c r="Y125" i="21" s="1"/>
  <c r="V129" i="21" a="1"/>
  <c r="V129" i="21" s="1"/>
  <c r="T173" i="21" a="1"/>
  <c r="T173" i="21" s="1"/>
  <c r="T171" i="21" a="1"/>
  <c r="T171" i="21" s="1"/>
  <c r="R162" i="21" a="1"/>
  <c r="R162" i="21" s="1"/>
  <c r="U147" i="21" a="1"/>
  <c r="U147" i="21" s="1"/>
  <c r="T153" i="21" a="1"/>
  <c r="T153" i="21" s="1"/>
  <c r="T123" i="21" a="1"/>
  <c r="T123" i="21" s="1"/>
  <c r="S131" i="21" a="1"/>
  <c r="S131" i="21" s="1"/>
  <c r="S147" i="21" a="1"/>
  <c r="S147" i="21" s="1"/>
  <c r="R129" i="21" a="1"/>
  <c r="R129" i="21" s="1"/>
  <c r="X173" i="21" a="1"/>
  <c r="X173" i="21" s="1"/>
  <c r="Y179" i="21" a="1"/>
  <c r="Y179" i="21" s="1"/>
  <c r="Y155" i="21" a="1"/>
  <c r="Y155" i="21" s="1"/>
  <c r="Y145" i="21" a="1"/>
  <c r="Y145" i="21" s="1"/>
  <c r="V137" i="21" a="1"/>
  <c r="V137" i="21" s="1"/>
  <c r="V147" i="21" a="1"/>
  <c r="V147" i="21" s="1"/>
  <c r="V128" i="21" a="1"/>
  <c r="V128" i="21" s="1"/>
  <c r="W145" i="21" a="1"/>
  <c r="W145" i="21" s="1"/>
  <c r="V144" i="21" a="1"/>
  <c r="V144" i="21" s="1"/>
  <c r="V156" i="21" a="1"/>
  <c r="V156" i="21" s="1"/>
  <c r="R169" i="21" a="1"/>
  <c r="R169" i="21" s="1"/>
  <c r="U175" i="21" a="1"/>
  <c r="U175" i="21" s="1"/>
  <c r="S143" i="21" a="1"/>
  <c r="S143" i="21" s="1"/>
  <c r="W155" i="21" a="1"/>
  <c r="W155" i="21" s="1"/>
  <c r="V135" i="21" a="1"/>
  <c r="V135" i="21" s="1"/>
  <c r="X129" i="21" a="1"/>
  <c r="X129" i="21" s="1"/>
  <c r="U161" i="21" a="1"/>
  <c r="U161" i="21" s="1"/>
  <c r="R157" i="21" a="1"/>
  <c r="R157" i="21" s="1"/>
  <c r="S153" i="21" a="1"/>
  <c r="S153" i="21" s="1"/>
  <c r="W159" i="21" a="1"/>
  <c r="W159" i="21" s="1"/>
  <c r="V130" i="21" a="1"/>
  <c r="V130" i="21" s="1"/>
  <c r="U167" i="21" a="1"/>
  <c r="U167" i="21" s="1"/>
  <c r="S135" i="21" a="1"/>
  <c r="S135" i="21" s="1"/>
  <c r="R131" i="21" a="1"/>
  <c r="R131" i="21" s="1"/>
  <c r="X175" i="21" a="1"/>
  <c r="X175" i="21" s="1"/>
  <c r="X125" i="21" a="1"/>
  <c r="X125" i="21" s="1"/>
  <c r="P173" i="21" a="1"/>
  <c r="P173" i="21" s="1"/>
  <c r="Q179" i="21" a="1"/>
  <c r="Q179" i="21" s="1"/>
  <c r="R167" i="21" a="1"/>
  <c r="R167" i="21" s="1"/>
  <c r="W169" i="21" a="1"/>
  <c r="W169" i="21" s="1"/>
  <c r="O173" i="21" a="1"/>
  <c r="O173" i="21" s="1"/>
  <c r="N149" i="21" a="1"/>
  <c r="N149" i="21" s="1"/>
  <c r="N153" i="21" a="1"/>
  <c r="N153" i="21" s="1"/>
  <c r="Q141" i="21" a="1"/>
  <c r="Q141" i="21" s="1"/>
  <c r="O169" i="21" a="1"/>
  <c r="O169" i="21" s="1"/>
  <c r="Q123" i="21" a="1"/>
  <c r="Q123" i="21" s="1"/>
  <c r="P139" i="21" a="1"/>
  <c r="P139" i="21" s="1"/>
  <c r="O149" i="21" a="1"/>
  <c r="O149" i="21" s="1"/>
  <c r="P93" i="21" a="1"/>
  <c r="P93" i="21" s="1"/>
  <c r="P85" i="21" a="1"/>
  <c r="P85" i="21" s="1"/>
  <c r="N87" i="21" a="1"/>
  <c r="N87" i="21" s="1"/>
  <c r="N110" i="21" a="1"/>
  <c r="N110" i="21" s="1"/>
  <c r="P103" i="21" a="1"/>
  <c r="P103" i="21" s="1"/>
  <c r="R85" i="21" a="1"/>
  <c r="R85" i="21" s="1"/>
  <c r="S105" i="21" a="1"/>
  <c r="S105" i="21" s="1"/>
  <c r="W173" i="21" a="1"/>
  <c r="W173" i="21" s="1"/>
  <c r="Q169" i="21" a="1"/>
  <c r="Q169" i="21" s="1"/>
  <c r="N157" i="21" a="1"/>
  <c r="N157" i="21" s="1"/>
  <c r="N144" i="21" a="1"/>
  <c r="N144" i="21" s="1"/>
  <c r="P159" i="21" a="1"/>
  <c r="P159" i="21" s="1"/>
  <c r="Q165" i="21" a="1"/>
  <c r="Q165" i="21" s="1"/>
  <c r="P145" i="21" a="1"/>
  <c r="P145" i="21" s="1"/>
  <c r="N171" i="21" a="1"/>
  <c r="N171" i="21" s="1"/>
  <c r="Q125" i="21" a="1"/>
  <c r="Q125" i="21" s="1"/>
  <c r="N85" i="21" a="1"/>
  <c r="N85" i="21" s="1"/>
  <c r="Q105" i="21" a="1"/>
  <c r="Q105" i="21" s="1"/>
  <c r="Q99" i="21" a="1"/>
  <c r="Q99" i="21" s="1"/>
  <c r="P95" i="21" a="1"/>
  <c r="P95" i="21" s="1"/>
  <c r="P107" i="21" a="1"/>
  <c r="P107" i="21" s="1"/>
  <c r="T91" i="21" a="1"/>
  <c r="T91" i="21" s="1"/>
  <c r="U105" i="21" a="1"/>
  <c r="U105" i="21" s="1"/>
  <c r="N175" i="21" a="1"/>
  <c r="N175" i="21" s="1"/>
  <c r="O157" i="21" a="1"/>
  <c r="O157" i="21" s="1"/>
  <c r="Q143" i="21" a="1"/>
  <c r="Q143" i="21" s="1"/>
  <c r="P153" i="21" a="1"/>
  <c r="P153" i="21" s="1"/>
  <c r="O123" i="21" a="1"/>
  <c r="O123" i="21" s="1"/>
  <c r="P127" i="21" a="1"/>
  <c r="P127" i="21" s="1"/>
  <c r="P155" i="21" a="1"/>
  <c r="P155" i="21" s="1"/>
  <c r="N131" i="21" a="1"/>
  <c r="N131" i="21" s="1"/>
  <c r="Q85" i="21" a="1"/>
  <c r="Q85" i="21" s="1"/>
  <c r="N94" i="21" a="1"/>
  <c r="N94" i="21" s="1"/>
  <c r="Q91" i="21" a="1"/>
  <c r="Q91" i="21" s="1"/>
  <c r="P111" i="21" a="1"/>
  <c r="P111" i="21" s="1"/>
  <c r="O109" i="21" a="1"/>
  <c r="O109" i="21" s="1"/>
  <c r="S93" i="21" a="1"/>
  <c r="S93" i="21" s="1"/>
  <c r="R106" i="21" a="1"/>
  <c r="R106" i="21" s="1"/>
  <c r="R93" i="21" a="1"/>
  <c r="R93" i="21" s="1"/>
  <c r="R86" i="21" a="1"/>
  <c r="R86" i="21" s="1"/>
  <c r="N160" i="21" a="1"/>
  <c r="N160" i="21" s="1"/>
  <c r="Q155" i="21" a="1"/>
  <c r="Q155" i="21" s="1"/>
  <c r="Q95" i="21" a="1"/>
  <c r="Q95" i="21" s="1"/>
  <c r="S95" i="21" a="1"/>
  <c r="S95" i="21" s="1"/>
  <c r="S99" i="21" a="1"/>
  <c r="S99" i="21" s="1"/>
  <c r="R110" i="21" a="1"/>
  <c r="R110" i="21" s="1"/>
  <c r="V90" i="21" a="1"/>
  <c r="V90" i="21" s="1"/>
  <c r="X105" i="21" a="1"/>
  <c r="X105" i="21" s="1"/>
  <c r="V97" i="21" a="1"/>
  <c r="V97" i="21" s="1"/>
  <c r="V83" i="21" a="1"/>
  <c r="V83" i="21" s="1"/>
  <c r="V84" i="21" a="1"/>
  <c r="V84" i="21" s="1"/>
  <c r="P83" i="21" a="1"/>
  <c r="P83" i="21" s="1"/>
  <c r="N128" i="21" a="1"/>
  <c r="N128" i="21" s="1"/>
  <c r="O127" i="21" a="1"/>
  <c r="O127" i="21" s="1"/>
  <c r="N101" i="21" a="1"/>
  <c r="N101" i="21" s="1"/>
  <c r="S87" i="21" a="1"/>
  <c r="S87" i="21" s="1"/>
  <c r="T93" i="21" a="1"/>
  <c r="T93" i="21" s="1"/>
  <c r="K83" i="21" a="1"/>
  <c r="K83" i="21" s="1"/>
  <c r="J94" i="21" a="1"/>
  <c r="J94" i="21" s="1"/>
  <c r="V86" i="21" a="1"/>
  <c r="V86" i="21" s="1"/>
  <c r="X85" i="21" a="1"/>
  <c r="X85" i="21" s="1"/>
  <c r="V110" i="21" a="1"/>
  <c r="V110" i="21" s="1"/>
  <c r="W85" i="21" a="1"/>
  <c r="W85" i="21" s="1"/>
  <c r="Y109" i="21" a="1"/>
  <c r="Y109" i="21" s="1"/>
  <c r="AA97" i="21" a="1"/>
  <c r="AA97" i="21" s="1"/>
  <c r="R159" i="21" a="1"/>
  <c r="R159" i="21" s="1"/>
  <c r="R135" i="21" a="1"/>
  <c r="R135" i="21" s="1"/>
  <c r="V172" i="21" a="1"/>
  <c r="V172" i="21" s="1"/>
  <c r="V162" i="21" a="1"/>
  <c r="V162" i="21" s="1"/>
  <c r="X151" i="21" a="1"/>
  <c r="X151" i="21" s="1"/>
  <c r="X147" i="21" a="1"/>
  <c r="X147" i="21" s="1"/>
  <c r="W141" i="21" a="1"/>
  <c r="W141" i="21" s="1"/>
  <c r="V146" i="21" a="1"/>
  <c r="V146" i="21" s="1"/>
  <c r="V123" i="21" a="1"/>
  <c r="V123" i="21" s="1"/>
  <c r="Y129" i="21" a="1"/>
  <c r="Y129" i="21" s="1"/>
  <c r="Y135" i="21" a="1"/>
  <c r="Y135" i="21" s="1"/>
  <c r="S175" i="21" a="1"/>
  <c r="S175" i="21" s="1"/>
  <c r="R172" i="21" a="1"/>
  <c r="R172" i="21" s="1"/>
  <c r="T163" i="21" a="1"/>
  <c r="T163" i="21" s="1"/>
  <c r="R145" i="21" a="1"/>
  <c r="R145" i="21" s="1"/>
  <c r="R155" i="21" a="1"/>
  <c r="R155" i="21" s="1"/>
  <c r="R142" i="21" a="1"/>
  <c r="R142" i="21" s="1"/>
  <c r="T155" i="21" a="1"/>
  <c r="T155" i="21" s="1"/>
  <c r="R126" i="21" a="1"/>
  <c r="R126" i="21" s="1"/>
  <c r="R130" i="21" a="1"/>
  <c r="R130" i="21" s="1"/>
  <c r="T141" i="21" a="1"/>
  <c r="T141" i="21" s="1"/>
  <c r="V169" i="21" a="1"/>
  <c r="V169" i="21" s="1"/>
  <c r="X171" i="21" a="1"/>
  <c r="X171" i="21" s="1"/>
  <c r="Y159" i="21" a="1"/>
  <c r="Y159" i="21" s="1"/>
  <c r="V174" i="21" a="1"/>
  <c r="V174" i="21" s="1"/>
  <c r="W147" i="21" a="1"/>
  <c r="W147" i="21" s="1"/>
  <c r="V171" i="21" a="1"/>
  <c r="V171" i="21" s="1"/>
  <c r="W129" i="21" a="1"/>
  <c r="W129" i="21" s="1"/>
  <c r="Y157" i="21" a="1"/>
  <c r="Y157" i="21" s="1"/>
  <c r="V148" i="21" a="1"/>
  <c r="V148" i="21" s="1"/>
  <c r="U163" i="21" a="1"/>
  <c r="U163" i="21" s="1"/>
  <c r="R156" i="21" a="1"/>
  <c r="R156" i="21" s="1"/>
  <c r="R144" i="21" a="1"/>
  <c r="R144" i="21" s="1"/>
  <c r="R165" i="21" a="1"/>
  <c r="R165" i="21" s="1"/>
  <c r="U151" i="21" a="1"/>
  <c r="U151" i="21" s="1"/>
  <c r="U125" i="21" a="1"/>
  <c r="U125" i="21" s="1"/>
  <c r="U129" i="21" a="1"/>
  <c r="U129" i="21" s="1"/>
  <c r="U173" i="21" a="1"/>
  <c r="U173" i="21" s="1"/>
  <c r="W167" i="21" a="1"/>
  <c r="W167" i="21" s="1"/>
  <c r="V170" i="21" a="1"/>
  <c r="V170" i="21" s="1"/>
  <c r="Y175" i="21" a="1"/>
  <c r="Y175" i="21" s="1"/>
  <c r="X141" i="21" a="1"/>
  <c r="X141" i="21" s="1"/>
  <c r="X127" i="21" a="1"/>
  <c r="X127" i="21" s="1"/>
  <c r="W139" i="21" a="1"/>
  <c r="W139" i="21" s="1"/>
  <c r="Y123" i="21" a="1"/>
  <c r="Y123" i="21" s="1"/>
  <c r="V131" i="21" a="1"/>
  <c r="V131" i="21" s="1"/>
  <c r="Y137" i="21" a="1"/>
  <c r="Y137" i="21" s="1"/>
  <c r="T161" i="21" a="1"/>
  <c r="T161" i="21" s="1"/>
  <c r="R122" i="21" a="1"/>
  <c r="R122" i="21" s="1"/>
  <c r="X145" i="21" a="1"/>
  <c r="X145" i="21" s="1"/>
  <c r="W163" i="21" a="1"/>
  <c r="W163" i="21" s="1"/>
  <c r="R180" i="21" a="1"/>
  <c r="R180" i="21" s="1"/>
  <c r="T145" i="21" a="1"/>
  <c r="T145" i="21" s="1"/>
  <c r="R133" i="21" a="1"/>
  <c r="R133" i="21" s="1"/>
  <c r="Y149" i="21" a="1"/>
  <c r="Y149" i="21" s="1"/>
  <c r="Y151" i="21" a="1"/>
  <c r="Y151" i="21" s="1"/>
  <c r="O175" i="21" a="1"/>
  <c r="O175" i="21" s="1"/>
  <c r="R146" i="21" a="1"/>
  <c r="R146" i="21" s="1"/>
  <c r="X159" i="21" a="1"/>
  <c r="X159" i="21" s="1"/>
  <c r="V151" i="21" a="1"/>
  <c r="V151" i="21" s="1"/>
  <c r="V149" i="21" a="1"/>
  <c r="V149" i="21" s="1"/>
  <c r="O167" i="21" a="1"/>
  <c r="O167" i="21" s="1"/>
  <c r="P171" i="21" a="1"/>
  <c r="P171" i="21" s="1"/>
  <c r="T127" i="21" a="1"/>
  <c r="T127" i="21" s="1"/>
  <c r="P165" i="21" a="1"/>
  <c r="P165" i="21" s="1"/>
  <c r="Q161" i="21" a="1"/>
  <c r="Q161" i="21" s="1"/>
  <c r="O179" i="21" a="1"/>
  <c r="O179" i="21" s="1"/>
  <c r="P137" i="21" a="1"/>
  <c r="P137" i="21" s="1"/>
  <c r="P131" i="21" a="1"/>
  <c r="P131" i="21" s="1"/>
  <c r="Q151" i="21" a="1"/>
  <c r="Q151" i="21" s="1"/>
  <c r="N172" i="21" a="1"/>
  <c r="N172" i="21" s="1"/>
  <c r="P123" i="21" a="1"/>
  <c r="P123" i="21" s="1"/>
  <c r="O137" i="21" a="1"/>
  <c r="O137" i="21" s="1"/>
  <c r="P91" i="21" a="1"/>
  <c r="P91" i="21" s="1"/>
  <c r="N93" i="21" a="1"/>
  <c r="N93" i="21" s="1"/>
  <c r="N91" i="21" a="1"/>
  <c r="N91" i="21" s="1"/>
  <c r="O111" i="21" a="1"/>
  <c r="O111" i="21" s="1"/>
  <c r="R88" i="21" a="1"/>
  <c r="R88" i="21" s="1"/>
  <c r="Y143" i="21" a="1"/>
  <c r="Y143" i="21" s="1"/>
  <c r="N163" i="21" a="1"/>
  <c r="N163" i="21" s="1"/>
  <c r="P151" i="21" a="1"/>
  <c r="P151" i="21" s="1"/>
  <c r="N141" i="21" a="1"/>
  <c r="N141" i="21" s="1"/>
  <c r="O139" i="21" a="1"/>
  <c r="O139" i="21" s="1"/>
  <c r="O131" i="21" a="1"/>
  <c r="O131" i="21" s="1"/>
  <c r="N137" i="21" a="1"/>
  <c r="N137" i="21" s="1"/>
  <c r="N140" i="21" a="1"/>
  <c r="N140" i="21" s="1"/>
  <c r="N133" i="21" a="1"/>
  <c r="N133" i="21" s="1"/>
  <c r="N89" i="21" a="1"/>
  <c r="N89" i="21" s="1"/>
  <c r="Q87" i="21" a="1"/>
  <c r="Q87" i="21" s="1"/>
  <c r="N108" i="21" a="1"/>
  <c r="N108" i="21" s="1"/>
  <c r="N106" i="21" a="1"/>
  <c r="N106" i="21" s="1"/>
  <c r="Q111" i="21" a="1"/>
  <c r="Q111" i="21" s="1"/>
  <c r="R171" i="21" a="1"/>
  <c r="R171" i="21" s="1"/>
  <c r="W121" i="21" a="1"/>
  <c r="W121" i="21" s="1"/>
  <c r="N179" i="21" a="1"/>
  <c r="N179" i="21" s="1"/>
  <c r="N167" i="21" a="1"/>
  <c r="N167" i="21" s="1"/>
  <c r="N155" i="21" a="1"/>
  <c r="N155" i="21" s="1"/>
  <c r="Q139" i="21" a="1"/>
  <c r="Q139" i="21" s="1"/>
  <c r="P135" i="21" a="1"/>
  <c r="P135" i="21" s="1"/>
  <c r="P163" i="21" a="1"/>
  <c r="P163" i="21" s="1"/>
  <c r="P167" i="21" a="1"/>
  <c r="P167" i="21" s="1"/>
  <c r="N135" i="21" a="1"/>
  <c r="N135" i="21" s="1"/>
  <c r="Q121" i="21" a="1"/>
  <c r="Q121" i="21" s="1"/>
  <c r="O103" i="21" a="1"/>
  <c r="O103" i="21" s="1"/>
  <c r="N100" i="21" a="1"/>
  <c r="N100" i="21" s="1"/>
  <c r="N99" i="21" a="1"/>
  <c r="N99" i="21" s="1"/>
  <c r="O99" i="21" a="1"/>
  <c r="O99" i="21" s="1"/>
  <c r="T99" i="21" a="1"/>
  <c r="T99" i="21" s="1"/>
  <c r="S89" i="21" a="1"/>
  <c r="S89" i="21" s="1"/>
  <c r="R99" i="21" a="1"/>
  <c r="R99" i="21" s="1"/>
  <c r="U141" i="21" a="1"/>
  <c r="U141" i="21" s="1"/>
  <c r="N143" i="21" a="1"/>
  <c r="N143" i="21" s="1"/>
  <c r="O151" i="21" a="1"/>
  <c r="O151" i="21" s="1"/>
  <c r="Q97" i="21" a="1"/>
  <c r="Q97" i="21" s="1"/>
  <c r="T101" i="21" a="1"/>
  <c r="T101" i="21" s="1"/>
  <c r="R90" i="21" a="1"/>
  <c r="R90" i="21" s="1"/>
  <c r="T83" i="21" a="1"/>
  <c r="T83" i="21" s="1"/>
  <c r="W99" i="21" a="1"/>
  <c r="W99" i="21" s="1"/>
  <c r="W101" i="21" a="1"/>
  <c r="W101" i="21" s="1"/>
  <c r="V112" i="21" a="1"/>
  <c r="V112" i="21" s="1"/>
  <c r="W109" i="21" a="1"/>
  <c r="W109" i="21" s="1"/>
  <c r="AA89" i="21" a="1"/>
  <c r="AA89" i="21" s="1"/>
  <c r="AC105" i="21" a="1"/>
  <c r="AC105" i="21" s="1"/>
  <c r="AA91" i="21" a="1"/>
  <c r="AA91" i="21" s="1"/>
  <c r="Z89" i="21" a="1"/>
  <c r="Z89" i="21" s="1"/>
  <c r="AC109" i="21" a="1"/>
  <c r="AC109" i="21" s="1"/>
  <c r="J104" i="21" a="1"/>
  <c r="J104" i="21" s="1"/>
  <c r="K87" i="21" a="1"/>
  <c r="K87" i="21" s="1"/>
  <c r="Z99" i="21" a="1"/>
  <c r="Z99" i="21" s="1"/>
  <c r="S15" i="12"/>
  <c r="B63" i="9" s="1"/>
  <c r="G57" i="21"/>
  <c r="B335" i="9"/>
  <c r="B330" i="9"/>
  <c r="B331" i="9"/>
  <c r="AA331" i="9" s="1"/>
  <c r="B333" i="9"/>
  <c r="Z333" i="9" s="1"/>
  <c r="B332" i="9"/>
  <c r="X332" i="9" s="1"/>
  <c r="F332" i="9" s="1" a="1"/>
  <c r="F332" i="9" s="1"/>
  <c r="B328" i="9"/>
  <c r="Z328" i="9" s="1"/>
  <c r="B329" i="9"/>
  <c r="AA329" i="9" s="1"/>
  <c r="B327" i="9"/>
  <c r="AA327" i="9" s="1"/>
  <c r="B334" i="9"/>
  <c r="Z334" i="9" s="1"/>
  <c r="S33" i="6"/>
  <c r="V33" i="6"/>
  <c r="V37" i="6"/>
  <c r="S37" i="6"/>
  <c r="V41" i="6"/>
  <c r="S41" i="6"/>
  <c r="V46" i="6"/>
  <c r="S46" i="6"/>
  <c r="S72" i="6"/>
  <c r="V72" i="6"/>
  <c r="V10" i="6"/>
  <c r="S10" i="6"/>
  <c r="V26" i="6"/>
  <c r="S26" i="6"/>
  <c r="S47" i="21" a="1"/>
  <c r="S47" i="21" s="1"/>
  <c r="R51" i="21" a="1"/>
  <c r="R51" i="21" s="1"/>
  <c r="S57" i="21" a="1"/>
  <c r="S57" i="21" s="1"/>
  <c r="R59" i="21" a="1"/>
  <c r="R59" i="21" s="1"/>
  <c r="U61" i="21" s="1" a="1"/>
  <c r="U61" i="21" s="1"/>
  <c r="S55" i="21" a="1"/>
  <c r="S55" i="21" s="1"/>
  <c r="S61" i="21" a="1"/>
  <c r="S61" i="21" s="1"/>
  <c r="S59" i="21" a="1"/>
  <c r="S59" i="21" s="1"/>
  <c r="R55" i="21" a="1"/>
  <c r="R55" i="21" s="1"/>
  <c r="U57" i="21" s="1" a="1"/>
  <c r="U57" i="21" s="1"/>
  <c r="T55" i="21" a="1"/>
  <c r="T55" i="21" s="1"/>
  <c r="R49" i="21" a="1"/>
  <c r="R49" i="21" s="1"/>
  <c r="R61" i="21" a="1"/>
  <c r="R61" i="21" s="1"/>
  <c r="E119" i="1"/>
  <c r="AA119" i="1"/>
  <c r="J103" i="21" a="1"/>
  <c r="J103" i="21" s="1"/>
  <c r="J108" i="21" a="1"/>
  <c r="J108" i="21" s="1"/>
  <c r="AB153" i="21" a="1"/>
  <c r="AB153" i="21" s="1"/>
  <c r="J97" i="21" a="1"/>
  <c r="J97" i="21" s="1"/>
  <c r="M93" i="21" a="1"/>
  <c r="M93" i="21" s="1"/>
  <c r="Z131" i="21" a="1"/>
  <c r="Z131" i="21" s="1"/>
  <c r="Z161" i="21" a="1"/>
  <c r="Z161" i="21" s="1"/>
  <c r="K151" i="21" a="1"/>
  <c r="K151" i="21" s="1"/>
  <c r="J153" i="21" a="1"/>
  <c r="J153" i="21" s="1"/>
  <c r="J92" i="21" a="1"/>
  <c r="J92" i="21" s="1"/>
  <c r="K111" i="21" a="1"/>
  <c r="K111" i="21" s="1"/>
  <c r="AC133" i="21" a="1"/>
  <c r="AC133" i="21" s="1"/>
  <c r="AA125" i="21" a="1"/>
  <c r="AA125" i="21" s="1"/>
  <c r="Z173" i="21" a="1"/>
  <c r="Z173" i="21" s="1"/>
  <c r="M129" i="21" a="1"/>
  <c r="M129" i="21" s="1"/>
  <c r="M99" i="21" a="1"/>
  <c r="M99" i="21" s="1"/>
  <c r="M91" i="21" a="1"/>
  <c r="M91" i="21" s="1"/>
  <c r="Z158" i="21" a="1"/>
  <c r="Z158" i="21" s="1"/>
  <c r="AA169" i="21" a="1"/>
  <c r="AA169" i="21" s="1"/>
  <c r="J123" i="21" a="1"/>
  <c r="J123" i="21" s="1"/>
  <c r="J136" i="21" a="1"/>
  <c r="J136" i="21" s="1"/>
  <c r="Z123" i="21" a="1"/>
  <c r="Z123" i="21" s="1"/>
  <c r="Z144" i="21" a="1"/>
  <c r="Z144" i="21" s="1"/>
  <c r="AC125" i="21" a="1"/>
  <c r="AC125" i="21" s="1"/>
  <c r="Z149" i="21" a="1"/>
  <c r="Z149" i="21" s="1"/>
  <c r="AA131" i="21" a="1"/>
  <c r="AA131" i="21" s="1"/>
  <c r="Z151" i="21" a="1"/>
  <c r="Z151" i="21" s="1"/>
  <c r="AC167" i="21" a="1"/>
  <c r="AC167" i="21" s="1"/>
  <c r="Z164" i="21" a="1"/>
  <c r="Z164" i="21" s="1"/>
  <c r="K135" i="21" a="1"/>
  <c r="K135" i="21" s="1"/>
  <c r="K129" i="21" a="1"/>
  <c r="K129" i="21" s="1"/>
  <c r="L131" i="21" a="1"/>
  <c r="L131" i="21" s="1"/>
  <c r="M173" i="21" a="1"/>
  <c r="M173" i="21" s="1"/>
  <c r="M137" i="21" a="1"/>
  <c r="M137" i="21" s="1"/>
  <c r="J174" i="21" a="1"/>
  <c r="J174" i="21" s="1"/>
  <c r="J160" i="21" a="1"/>
  <c r="J160" i="21" s="1"/>
  <c r="AB137" i="21" a="1"/>
  <c r="AB137" i="21" s="1"/>
  <c r="Z140" i="21" a="1"/>
  <c r="Z140" i="21" s="1"/>
  <c r="Z127" i="21" a="1"/>
  <c r="Z127" i="21" s="1"/>
  <c r="AB159" i="21" a="1"/>
  <c r="AB159" i="21" s="1"/>
  <c r="Z132" i="21" a="1"/>
  <c r="Z132" i="21" s="1"/>
  <c r="Z150" i="21" a="1"/>
  <c r="Z150" i="21" s="1"/>
  <c r="AC151" i="21" a="1"/>
  <c r="AC151" i="21" s="1"/>
  <c r="AA165" i="21" a="1"/>
  <c r="AA165" i="21" s="1"/>
  <c r="AB165" i="21" a="1"/>
  <c r="AB165" i="21" s="1"/>
  <c r="K141" i="21" a="1"/>
  <c r="K141" i="21" s="1"/>
  <c r="L175" i="21" a="1"/>
  <c r="L175" i="21" s="1"/>
  <c r="J163" i="21" a="1"/>
  <c r="J163" i="21" s="1"/>
  <c r="J128" i="21" a="1"/>
  <c r="J128" i="21" s="1"/>
  <c r="M151" i="21" a="1"/>
  <c r="M151" i="21" s="1"/>
  <c r="L179" i="21" a="1"/>
  <c r="L179" i="21" s="1"/>
  <c r="L159" i="21" a="1"/>
  <c r="L159" i="21" s="1"/>
  <c r="AC129" i="21" a="1"/>
  <c r="AC129" i="21" s="1"/>
  <c r="AA143" i="21" a="1"/>
  <c r="AA143" i="21" s="1"/>
  <c r="Z124" i="21" a="1"/>
  <c r="Z124" i="21" s="1"/>
  <c r="Z145" i="21" a="1"/>
  <c r="Z145" i="21" s="1"/>
  <c r="AA129" i="21" a="1"/>
  <c r="AA129" i="21" s="1"/>
  <c r="AA145" i="21" a="1"/>
  <c r="AA145" i="21" s="1"/>
  <c r="AB145" i="21" a="1"/>
  <c r="AB145" i="21" s="1"/>
  <c r="AC145" i="21" a="1"/>
  <c r="AC145" i="21" s="1"/>
  <c r="AA161" i="21" a="1"/>
  <c r="AA161" i="21" s="1"/>
  <c r="J142" i="21" a="1"/>
  <c r="J142" i="21" s="1"/>
  <c r="K121" i="21" a="1"/>
  <c r="K121" i="21" s="1"/>
  <c r="J131" i="21" a="1"/>
  <c r="J131" i="21" s="1"/>
  <c r="L129" i="21" a="1"/>
  <c r="L129" i="21" s="1"/>
  <c r="K155" i="21" a="1"/>
  <c r="K155" i="21" s="1"/>
  <c r="L137" i="21" a="1"/>
  <c r="L137" i="21" s="1"/>
  <c r="K153" i="21" a="1"/>
  <c r="K153" i="21" s="1"/>
  <c r="K175" i="21" a="1"/>
  <c r="K175" i="21" s="1"/>
  <c r="J173" i="21" a="1"/>
  <c r="J173" i="21" s="1"/>
  <c r="L171" i="21" a="1"/>
  <c r="L171" i="21" s="1"/>
  <c r="L161" i="21" a="1"/>
  <c r="L161" i="21" s="1"/>
  <c r="L155" i="21" a="1"/>
  <c r="L155" i="21" s="1"/>
  <c r="K173" i="21" a="1"/>
  <c r="K173" i="21" s="1"/>
  <c r="J85" i="21" a="1"/>
  <c r="J85" i="21" s="1"/>
  <c r="K171" i="21" a="1"/>
  <c r="K171" i="21" s="1"/>
  <c r="M169" i="21" a="1"/>
  <c r="M169" i="21" s="1"/>
  <c r="R47" i="21" a="1"/>
  <c r="R47" i="21" s="1"/>
  <c r="R57" i="21" a="1"/>
  <c r="R57" i="21" s="1"/>
  <c r="U59" i="21" s="1" a="1"/>
  <c r="U59" i="21" s="1"/>
  <c r="U47" i="21" a="1"/>
  <c r="U47" i="21" s="1"/>
  <c r="R62" i="21" a="1"/>
  <c r="R62" i="21" s="1"/>
  <c r="Q47" i="21" a="1"/>
  <c r="Q47" i="21" s="1"/>
  <c r="N47" i="21" a="1"/>
  <c r="N47" i="21" s="1"/>
  <c r="N51" i="21" a="1"/>
  <c r="N51" i="21" s="1"/>
  <c r="P53" i="21" a="1"/>
  <c r="P53" i="21" s="1"/>
  <c r="R60" i="21" a="1"/>
  <c r="R60" i="21" s="1"/>
  <c r="N57" i="21" a="1"/>
  <c r="N57" i="21" s="1"/>
  <c r="Q59" i="21" s="1" a="1"/>
  <c r="Q59" i="21" s="1"/>
  <c r="O57" i="21" a="1"/>
  <c r="O57" i="21" s="1"/>
  <c r="R52" i="21" a="1"/>
  <c r="R52" i="21" s="1"/>
  <c r="P59" i="21" a="1"/>
  <c r="P59" i="21" s="1"/>
  <c r="N61" i="21" a="1"/>
  <c r="N61" i="21" s="1"/>
  <c r="N59" i="21" a="1"/>
  <c r="N59" i="21" s="1"/>
  <c r="Q61" i="21" s="1" a="1"/>
  <c r="Q61" i="21" s="1"/>
  <c r="N50" i="21" a="1"/>
  <c r="N50" i="21" s="1"/>
  <c r="P49" i="21" a="1"/>
  <c r="P49" i="21" s="1"/>
  <c r="R54" i="21" a="1"/>
  <c r="R54" i="21" s="1"/>
  <c r="N54" i="21" a="1"/>
  <c r="N54" i="21" s="1"/>
  <c r="R50" i="21" a="1"/>
  <c r="R50" i="21" s="1"/>
  <c r="N60" i="21" a="1"/>
  <c r="N60" i="21" s="1"/>
  <c r="R56" i="21" a="1"/>
  <c r="R56" i="21" s="1"/>
  <c r="N41" i="9"/>
  <c r="L41" i="9"/>
  <c r="M41" i="9"/>
  <c r="E41" i="9" s="1" a="1"/>
  <c r="E41" i="9" s="1"/>
  <c r="M56" i="9"/>
  <c r="L56" i="9"/>
  <c r="M270" i="9"/>
  <c r="N270" i="9"/>
  <c r="L270" i="9"/>
  <c r="AB149" i="21" a="1"/>
  <c r="AB149" i="21" s="1"/>
  <c r="Z96" i="21" a="1"/>
  <c r="Z96" i="21" s="1"/>
  <c r="J111" i="21" a="1"/>
  <c r="J111" i="21" s="1"/>
  <c r="AB105" i="21" a="1"/>
  <c r="AB105" i="21" s="1"/>
  <c r="Z109" i="21" a="1"/>
  <c r="Z109" i="21" s="1"/>
  <c r="Z93" i="21" a="1"/>
  <c r="Z93" i="21" s="1"/>
  <c r="AA103" i="21" a="1"/>
  <c r="AA103" i="21" s="1"/>
  <c r="J87" i="21" a="1"/>
  <c r="J87" i="21" s="1"/>
  <c r="K109" i="21" a="1"/>
  <c r="K109" i="21" s="1"/>
  <c r="AA163" i="21" a="1"/>
  <c r="AA163" i="21" s="1"/>
  <c r="K103" i="21" a="1"/>
  <c r="K103" i="21" s="1"/>
  <c r="J100" i="21" a="1"/>
  <c r="J100" i="21" s="1"/>
  <c r="Z160" i="21" a="1"/>
  <c r="Z160" i="21" s="1"/>
  <c r="AC163" i="21" a="1"/>
  <c r="AC163" i="21" s="1"/>
  <c r="Z168" i="21" a="1"/>
  <c r="Z168" i="21" s="1"/>
  <c r="J135" i="21" a="1"/>
  <c r="J135" i="21" s="1"/>
  <c r="M149" i="21" a="1"/>
  <c r="M149" i="21" s="1"/>
  <c r="J99" i="21" a="1"/>
  <c r="J99" i="21" s="1"/>
  <c r="AC127" i="21" a="1"/>
  <c r="AC127" i="21" s="1"/>
  <c r="Z175" i="21" a="1"/>
  <c r="Z175" i="21" s="1"/>
  <c r="J146" i="21" a="1"/>
  <c r="J146" i="21" s="1"/>
  <c r="J164" i="21" a="1"/>
  <c r="J164" i="21" s="1"/>
  <c r="J106" i="21" a="1"/>
  <c r="J106" i="21" s="1"/>
  <c r="J91" i="21" a="1"/>
  <c r="J91" i="21" s="1"/>
  <c r="AC147" i="21" a="1"/>
  <c r="AC147" i="21" s="1"/>
  <c r="AC157" i="21" a="1"/>
  <c r="AC157" i="21" s="1"/>
  <c r="L147" i="21" a="1"/>
  <c r="L147" i="21" s="1"/>
  <c r="AC131" i="21" a="1"/>
  <c r="AC131" i="21" s="1"/>
  <c r="Z155" i="21" a="1"/>
  <c r="Z155" i="21" s="1"/>
  <c r="Z133" i="21" a="1"/>
  <c r="Z133" i="21" s="1"/>
  <c r="AC155" i="21" a="1"/>
  <c r="AC155" i="21" s="1"/>
  <c r="AA149" i="21" a="1"/>
  <c r="AA149" i="21" s="1"/>
  <c r="Z163" i="21" a="1"/>
  <c r="Z163" i="21" s="1"/>
  <c r="AC169" i="21" a="1"/>
  <c r="AC169" i="21" s="1"/>
  <c r="Z170" i="21" a="1"/>
  <c r="Z170" i="21" s="1"/>
  <c r="L125" i="21" a="1"/>
  <c r="L125" i="21" s="1"/>
  <c r="L153" i="21" a="1"/>
  <c r="L153" i="21" s="1"/>
  <c r="J150" i="21" a="1"/>
  <c r="J150" i="21" s="1"/>
  <c r="J126" i="21" a="1"/>
  <c r="J126" i="21" s="1"/>
  <c r="M145" i="21" a="1"/>
  <c r="M145" i="21" s="1"/>
  <c r="K139" i="21" a="1"/>
  <c r="K139" i="21" s="1"/>
  <c r="J157" i="21" a="1"/>
  <c r="J157" i="21" s="1"/>
  <c r="AA121" i="21" a="1"/>
  <c r="AA121" i="21" s="1"/>
  <c r="AA123" i="21" a="1"/>
  <c r="AA123" i="21" s="1"/>
  <c r="AA147" i="21" a="1"/>
  <c r="AA147" i="21" s="1"/>
  <c r="Z135" i="21" a="1"/>
  <c r="Z135" i="21" s="1"/>
  <c r="Z136" i="21" a="1"/>
  <c r="Z136" i="21" s="1"/>
  <c r="AB179" i="21" a="1"/>
  <c r="AB179" i="21" s="1"/>
  <c r="AC165" i="21" a="1"/>
  <c r="AC165" i="21" s="1"/>
  <c r="AB169" i="21" a="1"/>
  <c r="AB169" i="21" s="1"/>
  <c r="AC171" i="21" a="1"/>
  <c r="AC171" i="21" s="1"/>
  <c r="J129" i="21" a="1"/>
  <c r="J129" i="21" s="1"/>
  <c r="K133" i="21" a="1"/>
  <c r="K133" i="21" s="1"/>
  <c r="M153" i="21" a="1"/>
  <c r="M153" i="21" s="1"/>
  <c r="K179" i="21" a="1"/>
  <c r="K179" i="21" s="1"/>
  <c r="J139" i="21" a="1"/>
  <c r="J139" i="21" s="1"/>
  <c r="J141" i="21" a="1"/>
  <c r="J141" i="21" s="1"/>
  <c r="J169" i="21" a="1"/>
  <c r="J169" i="21" s="1"/>
  <c r="AC149" i="21" a="1"/>
  <c r="AC149" i="21" s="1"/>
  <c r="Z126" i="21" a="1"/>
  <c r="Z126" i="21" s="1"/>
  <c r="AC141" i="21" a="1"/>
  <c r="AC141" i="21" s="1"/>
  <c r="Z121" i="21" a="1"/>
  <c r="Z121" i="21" s="1"/>
  <c r="Z152" i="21" a="1"/>
  <c r="Z152" i="21" s="1"/>
  <c r="AC153" i="21" a="1"/>
  <c r="AC153" i="21" s="1"/>
  <c r="AA153" i="21" a="1"/>
  <c r="AA153" i="21" s="1"/>
  <c r="AB157" i="21" a="1"/>
  <c r="AB157" i="21" s="1"/>
  <c r="Z167" i="21" a="1"/>
  <c r="Z167" i="21" s="1"/>
  <c r="K137" i="21" a="1"/>
  <c r="K137" i="21" s="1"/>
  <c r="J172" i="21" a="1"/>
  <c r="J172" i="21" s="1"/>
  <c r="L133" i="21" a="1"/>
  <c r="L133" i="21" s="1"/>
  <c r="L123" i="21" a="1"/>
  <c r="L123" i="21" s="1"/>
  <c r="M141" i="21" a="1"/>
  <c r="M141" i="21" s="1"/>
  <c r="M163" i="21" a="1"/>
  <c r="M163" i="21" s="1"/>
  <c r="M179" i="21" a="1"/>
  <c r="M179" i="21" s="1"/>
  <c r="J180" i="21" a="1"/>
  <c r="J180" i="21" s="1"/>
  <c r="J171" i="21" a="1"/>
  <c r="J171" i="21" s="1"/>
  <c r="K161" i="21" a="1"/>
  <c r="K161" i="21" s="1"/>
  <c r="K159" i="21" a="1"/>
  <c r="K159" i="21" s="1"/>
  <c r="K147" i="21" a="1"/>
  <c r="K147" i="21" s="1"/>
  <c r="J176" i="21" a="1"/>
  <c r="J176" i="21" s="1"/>
  <c r="W119" i="1"/>
  <c r="T49" i="21" a="1"/>
  <c r="T49" i="21" s="1"/>
  <c r="N62" i="21" a="1"/>
  <c r="N62" i="21" s="1"/>
  <c r="N56" i="21" a="1"/>
  <c r="N56" i="21" s="1"/>
  <c r="M49" i="21" a="1"/>
  <c r="M49" i="21" s="1"/>
  <c r="K53" i="21" a="1"/>
  <c r="K53" i="21" s="1"/>
  <c r="J56" i="21" a="1"/>
  <c r="J56" i="21" s="1"/>
  <c r="L59" i="21" a="1"/>
  <c r="L59" i="21" s="1"/>
  <c r="J63" i="21" a="1"/>
  <c r="J63" i="21" s="1"/>
  <c r="K49" i="21" a="1"/>
  <c r="K49" i="21" s="1"/>
  <c r="J52" i="21" a="1"/>
  <c r="J52" i="21" s="1"/>
  <c r="L55" i="21" a="1"/>
  <c r="L55" i="21" s="1"/>
  <c r="J59" i="21" a="1"/>
  <c r="J59" i="21" s="1"/>
  <c r="M61" i="21" a="1"/>
  <c r="M61" i="21" s="1"/>
  <c r="K47" i="21" a="1"/>
  <c r="K47" i="21" s="1"/>
  <c r="L51" i="21" a="1"/>
  <c r="L51" i="21" s="1"/>
  <c r="J55" i="21" a="1"/>
  <c r="J55" i="21" s="1"/>
  <c r="M57" i="21" a="1"/>
  <c r="M57" i="21" s="1"/>
  <c r="K61" i="21" a="1"/>
  <c r="K61" i="21" s="1"/>
  <c r="J64" i="21" a="1"/>
  <c r="J64" i="21" s="1"/>
  <c r="J48" i="21" a="1"/>
  <c r="J48" i="21" s="1"/>
  <c r="L49" i="21" a="1"/>
  <c r="L49" i="21" s="1"/>
  <c r="J53" i="21" a="1"/>
  <c r="J53" i="21" s="1"/>
  <c r="M55" i="21" a="1"/>
  <c r="M55" i="21" s="1"/>
  <c r="K59" i="21" a="1"/>
  <c r="K59" i="21" s="1"/>
  <c r="J60" i="21" a="1"/>
  <c r="J60" i="21" s="1"/>
  <c r="M74" i="9"/>
  <c r="M86" i="5"/>
  <c r="M90" i="5"/>
  <c r="C86" i="5"/>
  <c r="M89" i="5"/>
  <c r="M88" i="5"/>
  <c r="X530" i="9"/>
  <c r="Z530" i="9"/>
  <c r="AA494" i="9"/>
  <c r="X494" i="9"/>
  <c r="E494" i="9" s="1" a="1"/>
  <c r="E494" i="9" s="1"/>
  <c r="I107" i="1"/>
  <c r="G107" i="1"/>
  <c r="AA127" i="1"/>
  <c r="W127" i="1"/>
  <c r="E127" i="1"/>
  <c r="Y127" i="1"/>
  <c r="E130" i="1"/>
  <c r="AA130" i="1"/>
  <c r="W130" i="1"/>
  <c r="Y130" i="1"/>
  <c r="AA134" i="1"/>
  <c r="Y134" i="1"/>
  <c r="W134" i="1"/>
  <c r="E134" i="1"/>
  <c r="U134" i="1" s="1"/>
  <c r="E140" i="1"/>
  <c r="Y140" i="1"/>
  <c r="W140" i="1"/>
  <c r="AA140" i="1"/>
  <c r="O53" i="21" a="1"/>
  <c r="O53" i="21" s="1"/>
  <c r="N48" i="21" a="1"/>
  <c r="N48" i="21" s="1"/>
  <c r="AE12" i="5" a="1"/>
  <c r="AE12" i="5" s="1"/>
  <c r="AE13" i="5" a="1"/>
  <c r="AE13" i="5" s="1"/>
  <c r="X149" i="1"/>
  <c r="X155" i="1"/>
  <c r="AE21" i="5" a="1"/>
  <c r="AE21" i="5" s="1"/>
  <c r="AE25" i="5" a="1"/>
  <c r="AE25" i="5" s="1"/>
  <c r="X148" i="1"/>
  <c r="X159" i="1"/>
  <c r="X139" i="1"/>
  <c r="X135" i="1"/>
  <c r="X153" i="1"/>
  <c r="X121" i="1"/>
  <c r="X163" i="1"/>
  <c r="AE23" i="5" a="1"/>
  <c r="AE23" i="5" s="1"/>
  <c r="D65" i="20"/>
  <c r="N146" i="9"/>
  <c r="N131" i="9"/>
  <c r="L137" i="9"/>
  <c r="L36" i="10"/>
  <c r="L33" i="10"/>
  <c r="L35" i="10"/>
  <c r="L34" i="10"/>
  <c r="L31" i="10"/>
  <c r="AE28" i="5" a="1"/>
  <c r="AE28" i="5" s="1"/>
  <c r="X123" i="1"/>
  <c r="X158" i="1"/>
  <c r="AE30" i="5" a="1"/>
  <c r="AE30" i="5" s="1"/>
  <c r="X147" i="1"/>
  <c r="X150" i="1"/>
  <c r="X138" i="1"/>
  <c r="X142" i="1"/>
  <c r="X145" i="1"/>
  <c r="X143" i="1"/>
  <c r="X124" i="1"/>
  <c r="L146" i="9"/>
  <c r="M132" i="9"/>
  <c r="X526" i="9"/>
  <c r="Z526" i="9"/>
  <c r="M87" i="5"/>
  <c r="B50" i="9"/>
  <c r="B53" i="9"/>
  <c r="B504" i="9"/>
  <c r="AA504" i="9" s="1"/>
  <c r="B506" i="9"/>
  <c r="AA506" i="9" s="1"/>
  <c r="B501" i="9"/>
  <c r="X501" i="9" s="1"/>
  <c r="B500" i="9"/>
  <c r="B502" i="9"/>
  <c r="B497" i="9"/>
  <c r="B520" i="9"/>
  <c r="Z520" i="9" s="1"/>
  <c r="B522" i="9"/>
  <c r="AA522" i="9" s="1"/>
  <c r="B517" i="9"/>
  <c r="AA517" i="9" s="1"/>
  <c r="B523" i="9"/>
  <c r="B518" i="9"/>
  <c r="B311" i="9"/>
  <c r="M311" i="9" s="1"/>
  <c r="B317" i="9"/>
  <c r="B316" i="9"/>
  <c r="B309" i="9"/>
  <c r="B308" i="9"/>
  <c r="B315" i="9"/>
  <c r="B312" i="9"/>
  <c r="B314" i="9"/>
  <c r="M314" i="9" s="1"/>
  <c r="B313" i="9"/>
  <c r="N208" i="9"/>
  <c r="M208" i="9"/>
  <c r="H208" i="9" s="1" a="1"/>
  <c r="H208" i="9" s="1"/>
  <c r="L274" i="9"/>
  <c r="B434" i="9"/>
  <c r="B436" i="9"/>
  <c r="B428" i="9"/>
  <c r="X428" i="9" s="1"/>
  <c r="B213" i="9"/>
  <c r="M213" i="9" s="1"/>
  <c r="B217" i="9"/>
  <c r="M217" i="9" s="1"/>
  <c r="B215" i="9"/>
  <c r="L104" i="10"/>
  <c r="L107" i="10"/>
  <c r="L106" i="10"/>
  <c r="T12" i="12"/>
  <c r="G12" i="12" a="1"/>
  <c r="G12" i="12" s="1"/>
  <c r="V18" i="12"/>
  <c r="K81" i="12" s="1"/>
  <c r="G18" i="12" a="1"/>
  <c r="G18" i="12" s="1"/>
  <c r="I100" i="1"/>
  <c r="G100" i="1"/>
  <c r="AA122" i="1"/>
  <c r="W122" i="1"/>
  <c r="W131" i="1"/>
  <c r="Y131" i="1"/>
  <c r="E141" i="1"/>
  <c r="AA141" i="1"/>
  <c r="E146" i="1"/>
  <c r="Y146" i="1"/>
  <c r="AA158" i="1"/>
  <c r="W158" i="1"/>
  <c r="U11" i="10"/>
  <c r="G11" i="10" a="1"/>
  <c r="G11" i="10" s="1"/>
  <c r="X11" i="10" a="1"/>
  <c r="X11" i="10" s="1"/>
  <c r="Q17" i="5" a="1"/>
  <c r="Q17" i="5" s="1"/>
  <c r="Y17" i="5" s="1"/>
  <c r="AC17" i="5"/>
  <c r="AG17" i="5" a="1"/>
  <c r="AG17" i="5" s="1"/>
  <c r="B455" i="9"/>
  <c r="Z455" i="9" s="1"/>
  <c r="B454" i="9"/>
  <c r="X454" i="9" s="1"/>
  <c r="E454" i="9" s="1" a="1"/>
  <c r="E454" i="9" s="1"/>
  <c r="B456" i="9"/>
  <c r="B449" i="9"/>
  <c r="X531" i="9"/>
  <c r="Z531" i="9"/>
  <c r="B211" i="9"/>
  <c r="L96" i="10"/>
  <c r="M52" i="5"/>
  <c r="B271" i="9"/>
  <c r="B275" i="9"/>
  <c r="B273" i="9"/>
  <c r="B276" i="9"/>
  <c r="V10" i="12"/>
  <c r="B30" i="12" s="1"/>
  <c r="X10" i="12" a="1"/>
  <c r="X10" i="12" s="1"/>
  <c r="Y168" i="1"/>
  <c r="E168" i="1"/>
  <c r="V12" i="10"/>
  <c r="U12" i="10"/>
  <c r="Q15" i="5" a="1"/>
  <c r="Q15" i="5" s="1"/>
  <c r="Y15" i="5" s="1"/>
  <c r="B15" i="5"/>
  <c r="AG15" i="5" a="1"/>
  <c r="AG15" i="5" s="1"/>
  <c r="B496" i="9"/>
  <c r="X496" i="9" s="1"/>
  <c r="B491" i="9"/>
  <c r="Z491" i="9" s="1"/>
  <c r="B493" i="9"/>
  <c r="X493" i="9" s="1"/>
  <c r="F493" i="9" s="1" a="1"/>
  <c r="F493" i="9" s="1"/>
  <c r="B487" i="9"/>
  <c r="X487" i="9" s="1"/>
  <c r="F487" i="9" s="1" a="1"/>
  <c r="F487" i="9" s="1"/>
  <c r="L43" i="10"/>
  <c r="B43" i="10"/>
  <c r="L46" i="10"/>
  <c r="L44" i="10"/>
  <c r="C87" i="20"/>
  <c r="D87" i="20" s="1"/>
  <c r="D86" i="20"/>
  <c r="G102" i="1"/>
  <c r="I102" i="1"/>
  <c r="G106" i="1"/>
  <c r="I106" i="1"/>
  <c r="E133" i="1"/>
  <c r="W133" i="1"/>
  <c r="E136" i="1"/>
  <c r="Y136" i="1"/>
  <c r="AA139" i="1"/>
  <c r="Y139" i="1"/>
  <c r="E160" i="1"/>
  <c r="W160" i="1"/>
  <c r="AA163" i="1"/>
  <c r="W163" i="1"/>
  <c r="Y163" i="1"/>
  <c r="E169" i="1"/>
  <c r="AA169" i="1"/>
  <c r="B49" i="10"/>
  <c r="L54" i="10"/>
  <c r="B67" i="10"/>
  <c r="L71" i="10"/>
  <c r="T20" i="12"/>
  <c r="X20" i="12" a="1"/>
  <c r="X20" i="12" s="1"/>
  <c r="X23" i="12" a="1"/>
  <c r="X23" i="12" s="1"/>
  <c r="V23" i="12"/>
  <c r="AA125" i="1"/>
  <c r="Y125" i="1"/>
  <c r="E132" i="1"/>
  <c r="Y132" i="1"/>
  <c r="E165" i="1"/>
  <c r="W165" i="1"/>
  <c r="G18" i="10" a="1"/>
  <c r="G18" i="10" s="1"/>
  <c r="V18" i="10"/>
  <c r="S34" i="6"/>
  <c r="V34" i="6"/>
  <c r="V38" i="6"/>
  <c r="S38" i="6"/>
  <c r="D45" i="20"/>
  <c r="C46" i="20"/>
  <c r="AG27" i="5" a="1"/>
  <c r="AG27" i="5" s="1"/>
  <c r="AG11" i="5" a="1"/>
  <c r="AG11" i="5" s="1"/>
  <c r="AA27" i="5"/>
  <c r="AA11" i="5"/>
  <c r="B385" i="9"/>
  <c r="AA385" i="9" s="1"/>
  <c r="B529" i="9"/>
  <c r="AA529" i="9" s="1"/>
  <c r="B527" i="9"/>
  <c r="Z527" i="9" s="1"/>
  <c r="B281" i="9"/>
  <c r="B282" i="9"/>
  <c r="AA29" i="5"/>
  <c r="U14" i="10"/>
  <c r="AC29" i="5"/>
  <c r="S82" i="6"/>
  <c r="AA167" i="1"/>
  <c r="E167" i="1"/>
  <c r="V19" i="6"/>
  <c r="S19" i="6"/>
  <c r="S27" i="6"/>
  <c r="S30" i="6"/>
  <c r="V30" i="6"/>
  <c r="S62" i="6"/>
  <c r="V62" i="6"/>
  <c r="V66" i="6"/>
  <c r="S66" i="6"/>
  <c r="V70" i="6"/>
  <c r="S70" i="6"/>
  <c r="S85" i="6"/>
  <c r="V85" i="6"/>
  <c r="V74" i="6"/>
  <c r="S74" i="6"/>
  <c r="C107" i="20"/>
  <c r="C97" i="20"/>
  <c r="C98" i="20" s="1"/>
  <c r="D36" i="20"/>
  <c r="C70" i="20"/>
  <c r="D88" i="20"/>
  <c r="C167" i="20"/>
  <c r="D167" i="20" s="1"/>
  <c r="AA357" i="9"/>
  <c r="Z445" i="9"/>
  <c r="X445" i="9"/>
  <c r="Z439" i="9"/>
  <c r="X439" i="9"/>
  <c r="AA439" i="9"/>
  <c r="X420" i="9"/>
  <c r="AA420" i="9"/>
  <c r="AA379" i="9"/>
  <c r="Z528" i="9"/>
  <c r="X528" i="9"/>
  <c r="E528" i="9" s="1" a="1"/>
  <c r="E528" i="9" s="1"/>
  <c r="H472" i="9" a="1"/>
  <c r="H472" i="9" s="1"/>
  <c r="H326" i="9" a="1"/>
  <c r="H326" i="9" s="1"/>
  <c r="X479" i="9"/>
  <c r="U479" i="9" s="1" a="1"/>
  <c r="U479" i="9" s="1"/>
  <c r="AA512" i="9"/>
  <c r="AA514" i="9"/>
  <c r="E485" i="9" a="1"/>
  <c r="E485" i="9" s="1"/>
  <c r="F485" i="9" a="1"/>
  <c r="F485" i="9" s="1"/>
  <c r="V485" i="9" a="1"/>
  <c r="V485" i="9" s="1"/>
  <c r="H485" i="9" a="1"/>
  <c r="H485" i="9" s="1"/>
  <c r="Z477" i="9"/>
  <c r="X512" i="9"/>
  <c r="V512" i="9" s="1" a="1"/>
  <c r="V512" i="9" s="1"/>
  <c r="AA485" i="9"/>
  <c r="Z485" i="9"/>
  <c r="V472" i="9" a="1"/>
  <c r="V472" i="9" s="1"/>
  <c r="U472" i="9" a="1"/>
  <c r="U472" i="9" s="1"/>
  <c r="H471" i="9" a="1"/>
  <c r="H471" i="9" s="1"/>
  <c r="E476" i="9" a="1"/>
  <c r="E476" i="9" s="1"/>
  <c r="G476" i="9" s="1" a="1"/>
  <c r="G476" i="9" s="1"/>
  <c r="E471" i="9" a="1"/>
  <c r="E471" i="9" s="1"/>
  <c r="G471" i="9" s="1" a="1"/>
  <c r="G471" i="9" s="1"/>
  <c r="U469" i="9" a="1"/>
  <c r="U469" i="9" s="1"/>
  <c r="U326" i="9" a="1"/>
  <c r="U326" i="9" s="1"/>
  <c r="X431" i="9"/>
  <c r="U431" i="9" s="1" a="1"/>
  <c r="U431" i="9" s="1"/>
  <c r="AA477" i="9"/>
  <c r="X508" i="9"/>
  <c r="F508" i="9" s="1" a="1"/>
  <c r="F508" i="9" s="1"/>
  <c r="X336" i="9"/>
  <c r="Z533" i="9"/>
  <c r="Z494" i="9"/>
  <c r="AA336" i="9"/>
  <c r="V406" i="9" a="1"/>
  <c r="V406" i="9" s="1"/>
  <c r="F406" i="9" a="1"/>
  <c r="F406" i="9" s="1"/>
  <c r="H406" i="9" a="1"/>
  <c r="H406" i="9" s="1"/>
  <c r="U406" i="9" a="1"/>
  <c r="U406" i="9" s="1"/>
  <c r="E406" i="9" a="1"/>
  <c r="E406" i="9" s="1"/>
  <c r="H469" i="9" a="1"/>
  <c r="H469" i="9" s="1"/>
  <c r="F469" i="9" a="1"/>
  <c r="F469" i="9" s="1"/>
  <c r="G469" i="9" s="1" a="1"/>
  <c r="G469" i="9" s="1"/>
  <c r="V469" i="9" a="1"/>
  <c r="V469" i="9" s="1"/>
  <c r="E511" i="9" a="1"/>
  <c r="E511" i="9" s="1"/>
  <c r="F513" i="9" a="1"/>
  <c r="F513" i="9" s="1"/>
  <c r="G513" i="9" s="1" a="1"/>
  <c r="G513" i="9" s="1"/>
  <c r="F427" i="9" a="1"/>
  <c r="F427" i="9" s="1"/>
  <c r="H427" i="9" a="1"/>
  <c r="H427" i="9" s="1"/>
  <c r="AA441" i="9"/>
  <c r="X533" i="9"/>
  <c r="X488" i="9"/>
  <c r="Z536" i="9"/>
  <c r="X478" i="9"/>
  <c r="Z488" i="9"/>
  <c r="AA524" i="9"/>
  <c r="Z349" i="9"/>
  <c r="U463" i="9" a="1"/>
  <c r="U463" i="9" s="1"/>
  <c r="F463" i="9" a="1"/>
  <c r="F463" i="9" s="1"/>
  <c r="G463" i="9" s="1" a="1"/>
  <c r="G463" i="9" s="1"/>
  <c r="V463" i="9" a="1"/>
  <c r="V463" i="9" s="1"/>
  <c r="H511" i="9" a="1"/>
  <c r="H511" i="9" s="1"/>
  <c r="V427" i="9" a="1"/>
  <c r="V427" i="9" s="1"/>
  <c r="F511" i="9" a="1"/>
  <c r="F511" i="9" s="1"/>
  <c r="U536" i="9" a="1"/>
  <c r="U536" i="9" s="1"/>
  <c r="E536" i="9" a="1"/>
  <c r="E536" i="9" s="1"/>
  <c r="V536" i="9" a="1"/>
  <c r="V536" i="9" s="1"/>
  <c r="F536" i="9" a="1"/>
  <c r="F536" i="9" s="1"/>
  <c r="H536" i="9" a="1"/>
  <c r="H536" i="9" s="1"/>
  <c r="H463" i="9" a="1"/>
  <c r="H463" i="9" s="1"/>
  <c r="U511" i="9" a="1"/>
  <c r="U511" i="9" s="1"/>
  <c r="H489" i="9" a="1"/>
  <c r="H489" i="9" s="1"/>
  <c r="Z525" i="9"/>
  <c r="X349" i="9"/>
  <c r="AA528" i="9"/>
  <c r="AA492" i="9"/>
  <c r="V489" i="9" a="1"/>
  <c r="V489" i="9" s="1"/>
  <c r="AA445" i="9"/>
  <c r="X437" i="9"/>
  <c r="AA489" i="9"/>
  <c r="AA530" i="9"/>
  <c r="AA498" i="9"/>
  <c r="Z489" i="9"/>
  <c r="AA535" i="9"/>
  <c r="Z535" i="9"/>
  <c r="C93" i="6"/>
  <c r="D37" i="5"/>
  <c r="H476" i="9" a="1"/>
  <c r="H476" i="9" s="1"/>
  <c r="V476" i="9" a="1"/>
  <c r="V476" i="9" s="1"/>
  <c r="U471" i="9" a="1"/>
  <c r="U471" i="9" s="1"/>
  <c r="V471" i="9" a="1"/>
  <c r="V471" i="9" s="1"/>
  <c r="U476" i="9" a="1"/>
  <c r="U476" i="9" s="1"/>
  <c r="H107" i="9" a="1"/>
  <c r="H107" i="9" s="1"/>
  <c r="C6" i="19" a="1"/>
  <c r="C6" i="19" s="1"/>
  <c r="H110" i="9" a="1"/>
  <c r="H110" i="9" s="1"/>
  <c r="F110" i="9" a="1"/>
  <c r="F110" i="9" s="1"/>
  <c r="L112" i="9"/>
  <c r="M112" i="9"/>
  <c r="N112" i="9"/>
  <c r="N110" i="9"/>
  <c r="L110" i="9"/>
  <c r="M81" i="9"/>
  <c r="L81" i="9"/>
  <c r="M83" i="9"/>
  <c r="L83" i="9"/>
  <c r="N83" i="9"/>
  <c r="N19" i="9"/>
  <c r="K19" i="9"/>
  <c r="L19" i="9" s="1"/>
  <c r="N16" i="9"/>
  <c r="N14" i="9"/>
  <c r="N17" i="9"/>
  <c r="M108" i="9"/>
  <c r="N108" i="9"/>
  <c r="M100" i="9"/>
  <c r="L100" i="9"/>
  <c r="N100" i="9"/>
  <c r="G82" i="9" a="1"/>
  <c r="G82" i="9" s="1"/>
  <c r="B73" i="16" a="1"/>
  <c r="B73" i="16" s="1"/>
  <c r="B74" i="16" s="1" a="1"/>
  <c r="B74" i="16" s="1"/>
  <c r="G291" i="9" a="1"/>
  <c r="G291" i="9" s="1"/>
  <c r="E515" i="9" a="1"/>
  <c r="E515" i="9" s="1"/>
  <c r="H515" i="9" a="1"/>
  <c r="H515" i="9" s="1"/>
  <c r="V515" i="9" a="1"/>
  <c r="V515" i="9" s="1"/>
  <c r="F6" i="16" a="1"/>
  <c r="F6" i="16" s="1"/>
  <c r="K8" i="9"/>
  <c r="L8" i="9"/>
  <c r="N8" i="9"/>
  <c r="M115" i="9"/>
  <c r="N106" i="9"/>
  <c r="U427" i="9" a="1"/>
  <c r="U427" i="9" s="1"/>
  <c r="E427" i="9" a="1"/>
  <c r="E427" i="9" s="1"/>
  <c r="E103" i="9" a="1"/>
  <c r="E103" i="9" s="1"/>
  <c r="G103" i="9" a="1"/>
  <c r="G103" i="9" s="1"/>
  <c r="L292" i="9"/>
  <c r="Z427" i="9"/>
  <c r="V513" i="9" a="1"/>
  <c r="V513" i="9" s="1"/>
  <c r="U513" i="9" a="1"/>
  <c r="U513" i="9" s="1"/>
  <c r="V477" i="9" a="1"/>
  <c r="V477" i="9" s="1"/>
  <c r="H477" i="9" a="1"/>
  <c r="H477" i="9" s="1"/>
  <c r="E477" i="9" a="1"/>
  <c r="E477" i="9" s="1"/>
  <c r="C37" i="5"/>
  <c r="M37" i="5"/>
  <c r="B29" i="12"/>
  <c r="H141" i="9" a="1"/>
  <c r="H141" i="9" s="1"/>
  <c r="E147" i="9" a="1"/>
  <c r="E147" i="9" s="1"/>
  <c r="G141" i="9" a="1"/>
  <c r="G141" i="9" s="1"/>
  <c r="F70" i="9" a="1"/>
  <c r="F70" i="9" s="1"/>
  <c r="F216" i="9" a="1"/>
  <c r="F216" i="9" s="1"/>
  <c r="T121" i="21" a="1"/>
  <c r="T121" i="21" s="1"/>
  <c r="R125" i="21" a="1"/>
  <c r="R125" i="21" s="1"/>
  <c r="R128" i="21" a="1"/>
  <c r="R128" i="21" s="1"/>
  <c r="Y169" i="21" a="1"/>
  <c r="Y169" i="21" s="1"/>
  <c r="X165" i="21" a="1"/>
  <c r="X165" i="21" s="1"/>
  <c r="U123" i="21" a="1"/>
  <c r="U123" i="21" s="1"/>
  <c r="R134" i="21" a="1"/>
  <c r="R134" i="21" s="1"/>
  <c r="S129" i="21" a="1"/>
  <c r="S129" i="21" s="1"/>
  <c r="U171" i="21" a="1"/>
  <c r="U171" i="21" s="1"/>
  <c r="R175" i="21" a="1"/>
  <c r="R175" i="21" s="1"/>
  <c r="R163" i="21" a="1"/>
  <c r="R163" i="21" s="1"/>
  <c r="T169" i="21" a="1"/>
  <c r="T169" i="21" s="1"/>
  <c r="S155" i="21" a="1"/>
  <c r="S155" i="21" s="1"/>
  <c r="R147" i="21" a="1"/>
  <c r="R147" i="21" s="1"/>
  <c r="U165" i="21" a="1"/>
  <c r="U165" i="21" s="1"/>
  <c r="T151" i="21" a="1"/>
  <c r="T151" i="21" s="1"/>
  <c r="S137" i="21" a="1"/>
  <c r="S137" i="21" s="1"/>
  <c r="S139" i="21" a="1"/>
  <c r="S139" i="21" s="1"/>
  <c r="R179" i="21" a="1"/>
  <c r="R179" i="21" s="1"/>
  <c r="T165" i="21" a="1"/>
  <c r="T165" i="21" s="1"/>
  <c r="U169" i="21" a="1"/>
  <c r="U169" i="21" s="1"/>
  <c r="S157" i="21" a="1"/>
  <c r="S157" i="21" s="1"/>
  <c r="R160" i="21" a="1"/>
  <c r="R160" i="21" s="1"/>
  <c r="U149" i="21" a="1"/>
  <c r="U149" i="21" s="1"/>
  <c r="U155" i="21" a="1"/>
  <c r="U155" i="21" s="1"/>
  <c r="U143" i="21" a="1"/>
  <c r="U143" i="21" s="1"/>
  <c r="T175" i="21" a="1"/>
  <c r="T175" i="21" s="1"/>
  <c r="U137" i="21" a="1"/>
  <c r="U137" i="21" s="1"/>
  <c r="R121" i="21" a="1"/>
  <c r="R121" i="21" s="1"/>
  <c r="M30" i="1"/>
  <c r="L30" i="1"/>
  <c r="AE31" i="5" a="1"/>
  <c r="AE31" i="5" s="1"/>
  <c r="X131" i="1"/>
  <c r="X152" i="1"/>
  <c r="N294" i="9"/>
  <c r="L294" i="9"/>
  <c r="B51" i="9"/>
  <c r="B57" i="9"/>
  <c r="B52" i="9"/>
  <c r="B54" i="9"/>
  <c r="B49" i="9"/>
  <c r="AE11" i="5" a="1"/>
  <c r="AE11" i="5" s="1"/>
  <c r="N222" i="9"/>
  <c r="L222" i="9"/>
  <c r="B68" i="9"/>
  <c r="B46" i="9"/>
  <c r="B48" i="9"/>
  <c r="B43" i="9"/>
  <c r="B45" i="9"/>
  <c r="B40" i="9"/>
  <c r="B342" i="9"/>
  <c r="B345" i="9"/>
  <c r="B337" i="9"/>
  <c r="B338" i="9"/>
  <c r="B341" i="9"/>
  <c r="B231" i="9"/>
  <c r="B229" i="9"/>
  <c r="B232" i="9"/>
  <c r="B237" i="9"/>
  <c r="B228" i="9"/>
  <c r="B234" i="9"/>
  <c r="B233" i="9"/>
  <c r="B236" i="9"/>
  <c r="B235" i="9"/>
  <c r="B230" i="9"/>
  <c r="B196" i="9"/>
  <c r="B188" i="9"/>
  <c r="B191" i="9"/>
  <c r="B190" i="9"/>
  <c r="B197" i="9"/>
  <c r="B189" i="9"/>
  <c r="B192" i="9"/>
  <c r="B195" i="9"/>
  <c r="B194" i="9"/>
  <c r="B193" i="9"/>
  <c r="K85" i="12"/>
  <c r="K89" i="12"/>
  <c r="K114" i="12"/>
  <c r="K115" i="12"/>
  <c r="K43" i="12"/>
  <c r="P51" i="21" s="1" a="1"/>
  <c r="P51" i="21" s="1"/>
  <c r="B223" i="9"/>
  <c r="B220" i="9"/>
  <c r="B227" i="9"/>
  <c r="B218" i="9"/>
  <c r="K47" i="12"/>
  <c r="K46" i="12"/>
  <c r="K76" i="12"/>
  <c r="K74" i="12"/>
  <c r="T61" i="21" s="1" a="1"/>
  <c r="T61" i="21" s="1"/>
  <c r="B72" i="12"/>
  <c r="K72" i="12"/>
  <c r="K73" i="12"/>
  <c r="P61" i="21" s="1" a="1"/>
  <c r="P61" i="21" s="1"/>
  <c r="K87" i="12"/>
  <c r="K42" i="12"/>
  <c r="K44" i="12"/>
  <c r="T51" i="21" s="1" a="1"/>
  <c r="T51" i="21" s="1"/>
  <c r="K79" i="12"/>
  <c r="P63" i="21" s="1" a="1"/>
  <c r="P63" i="21" s="1"/>
  <c r="K102" i="12"/>
  <c r="K106" i="12"/>
  <c r="B268" i="9"/>
  <c r="B269" i="9"/>
  <c r="B310" i="9"/>
  <c r="C146" i="5"/>
  <c r="K103" i="12"/>
  <c r="K58" i="12"/>
  <c r="K105" i="12"/>
  <c r="K59" i="12"/>
  <c r="G19" i="10" a="1"/>
  <c r="G19" i="10" s="1"/>
  <c r="U19" i="10"/>
  <c r="M151" i="5"/>
  <c r="M150" i="5"/>
  <c r="K104" i="12"/>
  <c r="K32" i="12"/>
  <c r="S31" i="6"/>
  <c r="D179" i="20"/>
  <c r="C180" i="20"/>
  <c r="D171" i="20"/>
  <c r="C172" i="20"/>
  <c r="D149" i="20"/>
  <c r="C150" i="20"/>
  <c r="D150" i="20" s="1"/>
  <c r="D133" i="20"/>
  <c r="C134" i="20"/>
  <c r="D134" i="20" s="1"/>
  <c r="D125" i="20"/>
  <c r="C126" i="20"/>
  <c r="D126" i="20" s="1"/>
  <c r="V75" i="6"/>
  <c r="S75" i="6"/>
  <c r="D12" i="20"/>
  <c r="C13" i="20"/>
  <c r="D177" i="20"/>
  <c r="C178" i="20"/>
  <c r="D178" i="20" s="1"/>
  <c r="D131" i="20"/>
  <c r="C132" i="20"/>
  <c r="D132" i="20" s="1"/>
  <c r="D123" i="20"/>
  <c r="C124" i="20"/>
  <c r="D124" i="20" s="1"/>
  <c r="D115" i="20"/>
  <c r="C116" i="20"/>
  <c r="D107" i="20"/>
  <c r="C108" i="20"/>
  <c r="D101" i="20"/>
  <c r="C102" i="20"/>
  <c r="D4" i="20"/>
  <c r="C5" i="20"/>
  <c r="D5" i="20" s="1"/>
  <c r="D175" i="20"/>
  <c r="C176" i="20"/>
  <c r="D176" i="20" s="1"/>
  <c r="D129" i="20"/>
  <c r="C130" i="20"/>
  <c r="D130" i="20" s="1"/>
  <c r="B409" i="9"/>
  <c r="B408" i="9"/>
  <c r="B407" i="9"/>
  <c r="S43" i="6"/>
  <c r="V58" i="6"/>
  <c r="S58" i="6"/>
  <c r="B410" i="9"/>
  <c r="D159" i="20"/>
  <c r="C160" i="20"/>
  <c r="D151" i="20"/>
  <c r="C152" i="20"/>
  <c r="D135" i="20"/>
  <c r="C136" i="20"/>
  <c r="D127" i="20"/>
  <c r="C128" i="20"/>
  <c r="D128" i="20" s="1"/>
  <c r="D119" i="20"/>
  <c r="C120" i="20"/>
  <c r="D111" i="20"/>
  <c r="C112" i="20"/>
  <c r="E38" i="1"/>
  <c r="D44" i="5" s="1"/>
  <c r="B39" i="1"/>
  <c r="X442" i="9" l="1"/>
  <c r="F442" i="9" s="1" a="1"/>
  <c r="F442" i="9" s="1"/>
  <c r="AA353" i="9"/>
  <c r="V353" i="9" a="1"/>
  <c r="V353" i="9" s="1"/>
  <c r="Z451" i="9"/>
  <c r="X440" i="9"/>
  <c r="U440" i="9" s="1" a="1"/>
  <c r="U440" i="9" s="1"/>
  <c r="E465" i="9" a="1"/>
  <c r="E465" i="9" s="1"/>
  <c r="G465" i="9" s="1" a="1"/>
  <c r="G465" i="9" s="1"/>
  <c r="Z440" i="9"/>
  <c r="K82" i="12"/>
  <c r="G136" i="9" a="1"/>
  <c r="G136" i="9" s="1"/>
  <c r="G130" i="9" a="1"/>
  <c r="G130" i="9" s="1"/>
  <c r="E102" i="9" a="1"/>
  <c r="E102" i="9" s="1"/>
  <c r="U137" i="1"/>
  <c r="X137" i="1"/>
  <c r="M145" i="5"/>
  <c r="C140" i="5"/>
  <c r="M142" i="5"/>
  <c r="D19" i="20"/>
  <c r="C20" i="20"/>
  <c r="C42" i="20"/>
  <c r="D41" i="20"/>
  <c r="S24" i="10"/>
  <c r="G147" i="21"/>
  <c r="G109" i="21"/>
  <c r="F82" i="9" a="1"/>
  <c r="F82" i="9" s="1"/>
  <c r="N63" i="21" a="1"/>
  <c r="N63" i="21" s="1"/>
  <c r="U151" i="1"/>
  <c r="X151" i="1"/>
  <c r="Z430" i="9"/>
  <c r="X430" i="9"/>
  <c r="D97" i="20"/>
  <c r="X134" i="1"/>
  <c r="B207" i="9"/>
  <c r="S12" i="10"/>
  <c r="G123" i="21"/>
  <c r="G85" i="21"/>
  <c r="S24" i="12"/>
  <c r="G75" i="21"/>
  <c r="K100" i="12"/>
  <c r="K97" i="12"/>
  <c r="B96" i="12"/>
  <c r="K101" i="12"/>
  <c r="S21" i="12"/>
  <c r="G69" i="21"/>
  <c r="B543" i="9"/>
  <c r="B538" i="9"/>
  <c r="B546" i="9"/>
  <c r="B537" i="9"/>
  <c r="B544" i="9"/>
  <c r="B542" i="9"/>
  <c r="B540" i="9"/>
  <c r="B545" i="9"/>
  <c r="B539" i="9"/>
  <c r="B541" i="9"/>
  <c r="B109" i="10"/>
  <c r="L112" i="10"/>
  <c r="L111" i="10"/>
  <c r="L114" i="10"/>
  <c r="L109" i="10"/>
  <c r="L110" i="10"/>
  <c r="L113" i="10"/>
  <c r="K119" i="12"/>
  <c r="K118" i="12"/>
  <c r="K116" i="12"/>
  <c r="B287" i="9"/>
  <c r="B286" i="9"/>
  <c r="B284" i="9"/>
  <c r="B280" i="9"/>
  <c r="B279" i="9"/>
  <c r="X452" i="9"/>
  <c r="U465" i="9" a="1"/>
  <c r="U465" i="9" s="1"/>
  <c r="E433" i="9" a="1"/>
  <c r="E433" i="9" s="1"/>
  <c r="AA452" i="9"/>
  <c r="H356" i="9" a="1"/>
  <c r="H356" i="9" s="1"/>
  <c r="AA417" i="9"/>
  <c r="X451" i="9"/>
  <c r="V451" i="9" s="1" a="1"/>
  <c r="V451" i="9" s="1"/>
  <c r="H465" i="9" a="1"/>
  <c r="H465" i="9" s="1"/>
  <c r="V465" i="9" a="1"/>
  <c r="V465" i="9" s="1"/>
  <c r="H401" i="9" a="1"/>
  <c r="H401" i="9" s="1"/>
  <c r="U514" i="9" a="1"/>
  <c r="U514" i="9" s="1"/>
  <c r="AA333" i="9"/>
  <c r="G495" i="9" a="1"/>
  <c r="G495" i="9" s="1"/>
  <c r="AA453" i="9"/>
  <c r="G524" i="9" a="1"/>
  <c r="G524" i="9" s="1"/>
  <c r="V435" i="9" a="1"/>
  <c r="V435" i="9" s="1"/>
  <c r="H473" i="9" a="1"/>
  <c r="H473" i="9" s="1"/>
  <c r="V422" i="9" a="1"/>
  <c r="V422" i="9" s="1"/>
  <c r="X453" i="9"/>
  <c r="U453" i="9" s="1" a="1"/>
  <c r="U453" i="9" s="1"/>
  <c r="V347" i="9" a="1"/>
  <c r="V347" i="9" s="1"/>
  <c r="E347" i="9" a="1"/>
  <c r="E347" i="9" s="1"/>
  <c r="G347" i="9" s="1" a="1"/>
  <c r="G347" i="9" s="1"/>
  <c r="V355" i="9" a="1"/>
  <c r="V355" i="9" s="1"/>
  <c r="E464" i="9" a="1"/>
  <c r="E464" i="9" s="1"/>
  <c r="Z450" i="9"/>
  <c r="H432" i="9" a="1"/>
  <c r="H432" i="9" s="1"/>
  <c r="X404" i="9"/>
  <c r="U404" i="9" s="1" a="1"/>
  <c r="U404" i="9" s="1"/>
  <c r="V481" i="9" a="1"/>
  <c r="V481" i="9" s="1"/>
  <c r="E448" i="9" a="1"/>
  <c r="E448" i="9" s="1"/>
  <c r="G448" i="9" s="1" a="1"/>
  <c r="G448" i="9" s="1"/>
  <c r="H424" i="9" a="1"/>
  <c r="H424" i="9" s="1"/>
  <c r="V519" i="9" a="1"/>
  <c r="V519" i="9" s="1"/>
  <c r="Z404" i="9"/>
  <c r="F516" i="9" a="1"/>
  <c r="F516" i="9" s="1"/>
  <c r="AA448" i="9"/>
  <c r="F399" i="9" a="1"/>
  <c r="F399" i="9" s="1"/>
  <c r="X450" i="9"/>
  <c r="H450" i="9" s="1" a="1"/>
  <c r="H450" i="9" s="1"/>
  <c r="H516" i="9" a="1"/>
  <c r="H516" i="9" s="1"/>
  <c r="Y417" i="9"/>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Z353" i="9"/>
  <c r="Z356" i="9"/>
  <c r="V516" i="9" a="1"/>
  <c r="V516" i="9" s="1"/>
  <c r="H481" i="9" a="1"/>
  <c r="H481" i="9" s="1"/>
  <c r="F481" i="9" a="1"/>
  <c r="F481" i="9" s="1"/>
  <c r="Z448" i="9"/>
  <c r="F514" i="9" a="1"/>
  <c r="F514" i="9" s="1"/>
  <c r="G514" i="9" s="1" a="1"/>
  <c r="G514" i="9" s="1"/>
  <c r="Z417" i="9"/>
  <c r="U424" i="9" a="1"/>
  <c r="U424" i="9" s="1"/>
  <c r="E519" i="9" a="1"/>
  <c r="E519" i="9" s="1"/>
  <c r="F424" i="9" a="1"/>
  <c r="F424" i="9" s="1"/>
  <c r="G424" i="9" s="1" a="1"/>
  <c r="G424" i="9" s="1"/>
  <c r="Z397" i="9"/>
  <c r="E356" i="9" a="1"/>
  <c r="E356" i="9" s="1"/>
  <c r="Z405" i="9"/>
  <c r="G515" i="9" a="1"/>
  <c r="G515" i="9" s="1"/>
  <c r="E474" i="9" a="1"/>
  <c r="E474" i="9" s="1"/>
  <c r="X350" i="9"/>
  <c r="V350" i="9" s="1" a="1"/>
  <c r="V350" i="9" s="1"/>
  <c r="F356" i="9" a="1"/>
  <c r="F356" i="9" s="1"/>
  <c r="F422" i="9" a="1"/>
  <c r="F422" i="9" s="1"/>
  <c r="U519" i="9" a="1"/>
  <c r="U519" i="9" s="1"/>
  <c r="U353" i="9" a="1"/>
  <c r="U353" i="9" s="1"/>
  <c r="F353" i="9" a="1"/>
  <c r="F353" i="9" s="1"/>
  <c r="G419" i="9" a="1"/>
  <c r="G419" i="9" s="1"/>
  <c r="AA356" i="9"/>
  <c r="V473" i="9" a="1"/>
  <c r="V473" i="9" s="1"/>
  <c r="H448" i="9" a="1"/>
  <c r="H448" i="9" s="1"/>
  <c r="V348" i="9" a="1"/>
  <c r="V348" i="9" s="1"/>
  <c r="V356" i="9" a="1"/>
  <c r="V356" i="9" s="1"/>
  <c r="Y357" i="9"/>
  <c r="Z357" i="9" s="1"/>
  <c r="V432" i="9" a="1"/>
  <c r="V432" i="9" s="1"/>
  <c r="V448" i="9" a="1"/>
  <c r="V448" i="9" s="1"/>
  <c r="X354" i="9"/>
  <c r="H354" i="9" s="1" a="1"/>
  <c r="H354" i="9" s="1"/>
  <c r="E353" i="9" a="1"/>
  <c r="E353" i="9" s="1"/>
  <c r="M274" i="9"/>
  <c r="M212" i="9"/>
  <c r="G212" i="9" s="1" a="1"/>
  <c r="G212" i="9" s="1"/>
  <c r="G283" i="9" a="1"/>
  <c r="G283" i="9" s="1"/>
  <c r="M272" i="9"/>
  <c r="G272" i="9" s="1" a="1"/>
  <c r="G272" i="9" s="1"/>
  <c r="M278" i="9"/>
  <c r="E278" i="9" s="1" a="1"/>
  <c r="E278" i="9" s="1"/>
  <c r="L283" i="9"/>
  <c r="F283" i="9" a="1"/>
  <c r="F283" i="9" s="1"/>
  <c r="L278" i="9"/>
  <c r="N283" i="9"/>
  <c r="F101" i="9" a="1"/>
  <c r="F101" i="9" s="1"/>
  <c r="E148" i="9" a="1"/>
  <c r="E148" i="9" s="1"/>
  <c r="G70" i="9" a="1"/>
  <c r="G70" i="9" s="1"/>
  <c r="H70" i="9" a="1"/>
  <c r="H70" i="9" s="1"/>
  <c r="G129" i="9" a="1"/>
  <c r="G129" i="9" s="1"/>
  <c r="F134" i="9" a="1"/>
  <c r="F134" i="9" s="1"/>
  <c r="G139" i="9" a="1"/>
  <c r="G139" i="9" s="1"/>
  <c r="E55" i="9" a="1"/>
  <c r="E55" i="9" s="1"/>
  <c r="H134" i="9" a="1"/>
  <c r="H134" i="9" s="1"/>
  <c r="E134" i="9" a="1"/>
  <c r="E134" i="9" s="1"/>
  <c r="F143" i="9" a="1"/>
  <c r="F143" i="9" s="1"/>
  <c r="H44" i="9" a="1"/>
  <c r="H44" i="9" s="1"/>
  <c r="F139" i="9" a="1"/>
  <c r="F139" i="9" s="1"/>
  <c r="E143" i="9" a="1"/>
  <c r="E143" i="9" s="1"/>
  <c r="H42" i="9" a="1"/>
  <c r="H42" i="9" s="1"/>
  <c r="F111" i="9" a="1"/>
  <c r="F111" i="9" s="1"/>
  <c r="E88" i="9" a="1"/>
  <c r="E88" i="9" s="1"/>
  <c r="G88" i="9" a="1"/>
  <c r="G88" i="9" s="1"/>
  <c r="N74" i="9"/>
  <c r="F145" i="9" a="1"/>
  <c r="F145" i="9" s="1"/>
  <c r="G143" i="9" a="1"/>
  <c r="G143" i="9" s="1"/>
  <c r="G107" i="9" a="1"/>
  <c r="G107" i="9" s="1"/>
  <c r="E42" i="9" a="1"/>
  <c r="E42" i="9" s="1"/>
  <c r="G76" i="9" a="1"/>
  <c r="G76" i="9" s="1"/>
  <c r="H135" i="9" a="1"/>
  <c r="H135" i="9" s="1"/>
  <c r="H76" i="9" a="1"/>
  <c r="H76" i="9" s="1"/>
  <c r="E111" i="9" a="1"/>
  <c r="E111" i="9" s="1"/>
  <c r="H88" i="9" a="1"/>
  <c r="H88" i="9" s="1"/>
  <c r="E129" i="9" a="1"/>
  <c r="E129" i="9" s="1"/>
  <c r="E139" i="9" a="1"/>
  <c r="E139" i="9" s="1"/>
  <c r="F42" i="9" a="1"/>
  <c r="F42" i="9" s="1"/>
  <c r="L69" i="9"/>
  <c r="E135" i="9" a="1"/>
  <c r="E135" i="9" s="1"/>
  <c r="F129" i="9" a="1"/>
  <c r="F129" i="9" s="1"/>
  <c r="F117" i="9" a="1"/>
  <c r="F117" i="9" s="1"/>
  <c r="G135" i="9" a="1"/>
  <c r="G135" i="9" s="1"/>
  <c r="C168" i="20"/>
  <c r="B60" i="9"/>
  <c r="N60" i="9" s="1"/>
  <c r="B66" i="9"/>
  <c r="M66" i="9" s="1"/>
  <c r="H58" i="9" a="1"/>
  <c r="H58" i="9" s="1"/>
  <c r="Y327" i="9"/>
  <c r="Y328" i="9" s="1"/>
  <c r="Y329" i="9" s="1"/>
  <c r="Y330" i="9" s="1"/>
  <c r="Y331" i="9" s="1"/>
  <c r="Y332" i="9" s="1"/>
  <c r="Y333" i="9" s="1"/>
  <c r="Y334" i="9" s="1"/>
  <c r="Y335" i="9" s="1"/>
  <c r="Y336" i="9" s="1"/>
  <c r="B65" i="9"/>
  <c r="L65" i="9" s="1"/>
  <c r="E140" i="9" a="1"/>
  <c r="E140" i="9" s="1"/>
  <c r="H82" i="9" a="1"/>
  <c r="H82" i="9" s="1"/>
  <c r="H461" i="9" a="1"/>
  <c r="H461" i="9" s="1"/>
  <c r="X327" i="9"/>
  <c r="F327" i="9" s="1" a="1"/>
  <c r="F327" i="9" s="1"/>
  <c r="U473" i="9" a="1"/>
  <c r="U473" i="9" s="1"/>
  <c r="F461" i="9" a="1"/>
  <c r="F461" i="9" s="1"/>
  <c r="G461" i="9" s="1" a="1"/>
  <c r="G461" i="9" s="1"/>
  <c r="B199" i="9"/>
  <c r="N199" i="9" s="1"/>
  <c r="O63" i="21" a="1"/>
  <c r="O63" i="21" s="1"/>
  <c r="E141" i="9" a="1"/>
  <c r="E141" i="9" s="1"/>
  <c r="F58" i="9" a="1"/>
  <c r="F58" i="9" s="1"/>
  <c r="E136" i="9" a="1"/>
  <c r="E136" i="9" s="1"/>
  <c r="H140" i="9" a="1"/>
  <c r="H140" i="9" s="1"/>
  <c r="G77" i="9" a="1"/>
  <c r="G77" i="9" s="1"/>
  <c r="G69" i="9" a="1"/>
  <c r="G69" i="9" s="1"/>
  <c r="F519" i="9" a="1"/>
  <c r="F519" i="9" s="1"/>
  <c r="G519" i="9" s="1" a="1"/>
  <c r="G519" i="9" s="1"/>
  <c r="N69" i="9"/>
  <c r="F226" i="9" a="1"/>
  <c r="F226" i="9" s="1"/>
  <c r="N285" i="9"/>
  <c r="U461" i="9" a="1"/>
  <c r="U461" i="9" s="1"/>
  <c r="X447" i="9"/>
  <c r="Z447" i="9"/>
  <c r="B200" i="9"/>
  <c r="N200" i="9" s="1"/>
  <c r="U505" i="9" a="1"/>
  <c r="U505" i="9" s="1"/>
  <c r="F290" i="9" a="1"/>
  <c r="F290" i="9" s="1"/>
  <c r="D26" i="20"/>
  <c r="C27" i="20"/>
  <c r="A840" i="19" a="1"/>
  <c r="A840" i="19" s="1"/>
  <c r="B839" i="19"/>
  <c r="E116" i="9" a="1"/>
  <c r="E116" i="9" s="1"/>
  <c r="V461" i="9" a="1"/>
  <c r="V461" i="9" s="1"/>
  <c r="F473" i="9" a="1"/>
  <c r="F473" i="9" s="1"/>
  <c r="G473" i="9" s="1" a="1"/>
  <c r="G473" i="9" s="1"/>
  <c r="G140" i="9" a="1"/>
  <c r="G140" i="9" s="1"/>
  <c r="E69" i="9" a="1"/>
  <c r="E69" i="9" s="1"/>
  <c r="G58" i="9" a="1"/>
  <c r="G58" i="9" s="1"/>
  <c r="H69" i="9" a="1"/>
  <c r="H69" i="9" s="1"/>
  <c r="L214" i="9"/>
  <c r="M285" i="9"/>
  <c r="F285" i="9" s="1" a="1"/>
  <c r="F285" i="9" s="1"/>
  <c r="E295" i="9" a="1"/>
  <c r="E295" i="9" s="1"/>
  <c r="X397" i="9"/>
  <c r="F397" i="9" s="1" a="1"/>
  <c r="F397" i="9" s="1"/>
  <c r="Z350" i="9"/>
  <c r="U448" i="9" a="1"/>
  <c r="U448" i="9" s="1"/>
  <c r="AA354" i="9"/>
  <c r="F418" i="9" a="1"/>
  <c r="F418" i="9" s="1"/>
  <c r="L217" i="9"/>
  <c r="H297" i="9" a="1"/>
  <c r="H297" i="9" s="1"/>
  <c r="G472" i="9" a="1"/>
  <c r="G472" i="9" s="1"/>
  <c r="V424" i="9" a="1"/>
  <c r="V424" i="9" s="1"/>
  <c r="E516" i="9" a="1"/>
  <c r="E516" i="9" s="1"/>
  <c r="G516" i="9" s="1" a="1"/>
  <c r="G516" i="9" s="1"/>
  <c r="H462" i="9" a="1"/>
  <c r="H462" i="9" s="1"/>
  <c r="U399" i="9" a="1"/>
  <c r="U399" i="9" s="1"/>
  <c r="V514" i="9" a="1"/>
  <c r="V514" i="9" s="1"/>
  <c r="H514" i="9" a="1"/>
  <c r="H514" i="9" s="1"/>
  <c r="E422" i="9" a="1"/>
  <c r="E422" i="9" s="1"/>
  <c r="H348" i="9" a="1"/>
  <c r="H348" i="9" s="1"/>
  <c r="Z422" i="9"/>
  <c r="H422" i="9" a="1"/>
  <c r="H422" i="9" s="1"/>
  <c r="H351" i="9" a="1"/>
  <c r="H351" i="9" s="1"/>
  <c r="H474" i="9" a="1"/>
  <c r="H474" i="9" s="1"/>
  <c r="V464" i="9" a="1"/>
  <c r="V464" i="9" s="1"/>
  <c r="V399" i="9" a="1"/>
  <c r="V399" i="9" s="1"/>
  <c r="E351" i="9" a="1"/>
  <c r="E351" i="9" s="1"/>
  <c r="E348" i="9" a="1"/>
  <c r="E348" i="9" s="1"/>
  <c r="Z398" i="9"/>
  <c r="AA422" i="9"/>
  <c r="F351" i="9" a="1"/>
  <c r="F351" i="9" s="1"/>
  <c r="G351" i="9" s="1" a="1"/>
  <c r="G351" i="9" s="1"/>
  <c r="F474" i="9" a="1"/>
  <c r="F474" i="9" s="1"/>
  <c r="V474" i="9" a="1"/>
  <c r="V474" i="9" s="1"/>
  <c r="V442" i="9" a="1"/>
  <c r="V442" i="9" s="1"/>
  <c r="H443" i="9" a="1"/>
  <c r="H443" i="9" s="1"/>
  <c r="H433" i="9" a="1"/>
  <c r="H433" i="9" s="1"/>
  <c r="E442" i="9" a="1"/>
  <c r="E442" i="9" s="1"/>
  <c r="G442" i="9" s="1" a="1"/>
  <c r="G442" i="9" s="1"/>
  <c r="Z399" i="9"/>
  <c r="AA399" i="9"/>
  <c r="V509" i="9" a="1"/>
  <c r="V509" i="9" s="1"/>
  <c r="H464" i="9" a="1"/>
  <c r="H464" i="9" s="1"/>
  <c r="F464" i="9" a="1"/>
  <c r="F464" i="9" s="1"/>
  <c r="E399" i="9" a="1"/>
  <c r="E399" i="9" s="1"/>
  <c r="U351" i="9" a="1"/>
  <c r="U351" i="9" s="1"/>
  <c r="F348" i="9" a="1"/>
  <c r="F348" i="9" s="1"/>
  <c r="X398" i="9"/>
  <c r="E398" i="9" s="1" a="1"/>
  <c r="E398" i="9" s="1"/>
  <c r="U433" i="9" a="1"/>
  <c r="U433" i="9" s="1"/>
  <c r="U443" i="9" a="1"/>
  <c r="U443" i="9" s="1"/>
  <c r="F433" i="9" a="1"/>
  <c r="F433" i="9" s="1"/>
  <c r="Z401" i="9"/>
  <c r="U429" i="9" a="1"/>
  <c r="U429" i="9" s="1"/>
  <c r="X328" i="9"/>
  <c r="H328" i="9" s="1" a="1"/>
  <c r="H328" i="9" s="1"/>
  <c r="V429" i="9" a="1"/>
  <c r="V429" i="9" s="1"/>
  <c r="AA328" i="9"/>
  <c r="Z506" i="9"/>
  <c r="E462" i="9" a="1"/>
  <c r="E462" i="9" s="1"/>
  <c r="F462" i="9" a="1"/>
  <c r="F462" i="9" s="1"/>
  <c r="V462" i="9" a="1"/>
  <c r="V462" i="9" s="1"/>
  <c r="F440" i="9" a="1"/>
  <c r="F440" i="9" s="1"/>
  <c r="F503" i="9" a="1"/>
  <c r="F503" i="9" s="1"/>
  <c r="G503" i="9" s="1" a="1"/>
  <c r="G503" i="9" s="1"/>
  <c r="H503" i="9" a="1"/>
  <c r="H503" i="9" s="1"/>
  <c r="V352" i="9" a="1"/>
  <c r="V352" i="9" s="1"/>
  <c r="F484" i="9" a="1"/>
  <c r="F484" i="9" s="1"/>
  <c r="AA527" i="9"/>
  <c r="H440" i="9" a="1"/>
  <c r="H440" i="9" s="1"/>
  <c r="V503" i="9" a="1"/>
  <c r="V503" i="9" s="1"/>
  <c r="U503" i="9" a="1"/>
  <c r="U503" i="9" s="1"/>
  <c r="E512" i="9" a="1"/>
  <c r="E512" i="9" s="1"/>
  <c r="Z428" i="9"/>
  <c r="E440" i="9" a="1"/>
  <c r="E440" i="9" s="1"/>
  <c r="F454" i="9" a="1"/>
  <c r="F454" i="9" s="1"/>
  <c r="G454" i="9" s="1" a="1"/>
  <c r="G454" i="9" s="1"/>
  <c r="AA454" i="9"/>
  <c r="H486" i="9" a="1"/>
  <c r="H486" i="9" s="1"/>
  <c r="U534" i="9" a="1"/>
  <c r="U534" i="9" s="1"/>
  <c r="G498" i="9" a="1"/>
  <c r="G498" i="9" s="1"/>
  <c r="G535" i="9" a="1"/>
  <c r="G535" i="9" s="1"/>
  <c r="G421" i="9" a="1"/>
  <c r="G421" i="9" s="1"/>
  <c r="U403" i="9" a="1"/>
  <c r="U403" i="9" s="1"/>
  <c r="F403" i="9" a="1"/>
  <c r="F403" i="9" s="1"/>
  <c r="H508" i="9" a="1"/>
  <c r="H508" i="9" s="1"/>
  <c r="V475" i="9" a="1"/>
  <c r="V475" i="9" s="1"/>
  <c r="Z517" i="9"/>
  <c r="H332" i="9" a="1"/>
  <c r="H332" i="9" s="1"/>
  <c r="H454" i="9" a="1"/>
  <c r="H454" i="9" s="1"/>
  <c r="V438" i="9" a="1"/>
  <c r="V438" i="9" s="1"/>
  <c r="AA332" i="9"/>
  <c r="X504" i="9"/>
  <c r="U504" i="9" s="1" a="1"/>
  <c r="U504" i="9" s="1"/>
  <c r="E418" i="9" a="1"/>
  <c r="E418" i="9" s="1"/>
  <c r="E438" i="9" a="1"/>
  <c r="E438" i="9" s="1"/>
  <c r="G438" i="9" s="1" a="1"/>
  <c r="G438" i="9" s="1"/>
  <c r="H505" i="9" a="1"/>
  <c r="H505" i="9" s="1"/>
  <c r="Z403" i="9"/>
  <c r="AA403" i="9"/>
  <c r="E435" i="9" a="1"/>
  <c r="E435" i="9" s="1"/>
  <c r="G435" i="9" s="1" a="1"/>
  <c r="G435" i="9" s="1"/>
  <c r="F355" i="9" a="1"/>
  <c r="F355" i="9" s="1"/>
  <c r="U484" i="9" a="1"/>
  <c r="U484" i="9" s="1"/>
  <c r="H400" i="9" a="1"/>
  <c r="H400" i="9" s="1"/>
  <c r="G477" i="9" a="1"/>
  <c r="G477" i="9" s="1"/>
  <c r="H509" i="9" a="1"/>
  <c r="H509" i="9" s="1"/>
  <c r="U435" i="9" a="1"/>
  <c r="U435" i="9" s="1"/>
  <c r="H355" i="9" a="1"/>
  <c r="H355" i="9" s="1"/>
  <c r="E484" i="9" a="1"/>
  <c r="E484" i="9" s="1"/>
  <c r="U475" i="9" a="1"/>
  <c r="U475" i="9" s="1"/>
  <c r="U454" i="9" a="1"/>
  <c r="U454" i="9" s="1"/>
  <c r="U470" i="9" a="1"/>
  <c r="U470" i="9" s="1"/>
  <c r="E487" i="9" a="1"/>
  <c r="E487" i="9" s="1"/>
  <c r="G487" i="9" s="1" a="1"/>
  <c r="G487" i="9" s="1"/>
  <c r="Z332" i="9"/>
  <c r="V440" i="9" a="1"/>
  <c r="V440" i="9" s="1"/>
  <c r="E505" i="9" a="1"/>
  <c r="E505" i="9" s="1"/>
  <c r="G505" i="9" s="1" a="1"/>
  <c r="G505" i="9" s="1"/>
  <c r="E481" i="9" a="1"/>
  <c r="E481" i="9" s="1"/>
  <c r="U401" i="9" a="1"/>
  <c r="U401" i="9" s="1"/>
  <c r="V401" i="9" a="1"/>
  <c r="V401" i="9" s="1"/>
  <c r="E401" i="9" a="1"/>
  <c r="E401" i="9" s="1"/>
  <c r="G401" i="9" s="1" a="1"/>
  <c r="G401" i="9" s="1"/>
  <c r="X402" i="9"/>
  <c r="Z402" i="9"/>
  <c r="U442" i="9" a="1"/>
  <c r="U442" i="9" s="1"/>
  <c r="H442" i="9" a="1"/>
  <c r="H442" i="9" s="1"/>
  <c r="U508" i="9" a="1"/>
  <c r="U508" i="9" s="1"/>
  <c r="H435" i="9" a="1"/>
  <c r="H435" i="9" s="1"/>
  <c r="E355" i="9" a="1"/>
  <c r="E355" i="9" s="1"/>
  <c r="H484" i="9" a="1"/>
  <c r="H484" i="9" s="1"/>
  <c r="E475" i="9" a="1"/>
  <c r="E475" i="9" s="1"/>
  <c r="G475" i="9" s="1" a="1"/>
  <c r="G475" i="9" s="1"/>
  <c r="Z454" i="9"/>
  <c r="V454" i="9" a="1"/>
  <c r="V454" i="9" s="1"/>
  <c r="H475" i="9" a="1"/>
  <c r="H475" i="9" s="1"/>
  <c r="E405" i="9" a="1"/>
  <c r="E405" i="9" s="1"/>
  <c r="G405" i="9" s="1" a="1"/>
  <c r="G405" i="9" s="1"/>
  <c r="H492" i="9" a="1"/>
  <c r="H492" i="9" s="1"/>
  <c r="V505" i="9" a="1"/>
  <c r="V505" i="9" s="1"/>
  <c r="H405" i="9" a="1"/>
  <c r="H405" i="9" s="1"/>
  <c r="F432" i="9" a="1"/>
  <c r="F432" i="9" s="1"/>
  <c r="G432" i="9" s="1" a="1"/>
  <c r="G432" i="9" s="1"/>
  <c r="U432" i="9" a="1"/>
  <c r="U432" i="9" s="1"/>
  <c r="F443" i="9" a="1"/>
  <c r="F443" i="9" s="1"/>
  <c r="E443" i="9" a="1"/>
  <c r="E443" i="9" s="1"/>
  <c r="H347" i="9" a="1"/>
  <c r="H347" i="9" s="1"/>
  <c r="U347" i="9" a="1"/>
  <c r="U347" i="9" s="1"/>
  <c r="F466" i="9" a="1"/>
  <c r="F466" i="9" s="1"/>
  <c r="F470" i="9" a="1"/>
  <c r="F470" i="9" s="1"/>
  <c r="Z493" i="9"/>
  <c r="V466" i="9" a="1"/>
  <c r="V466" i="9" s="1"/>
  <c r="E466" i="9" a="1"/>
  <c r="E466" i="9" s="1"/>
  <c r="G466" i="9" s="1" a="1"/>
  <c r="G466" i="9" s="1"/>
  <c r="U493" i="9" a="1"/>
  <c r="U493" i="9" s="1"/>
  <c r="U352" i="9" a="1"/>
  <c r="U352" i="9" s="1"/>
  <c r="U492" i="9" a="1"/>
  <c r="U492" i="9" s="1"/>
  <c r="AA493" i="9"/>
  <c r="U466" i="9" a="1"/>
  <c r="U466" i="9" s="1"/>
  <c r="E470" i="9" a="1"/>
  <c r="E470" i="9" s="1"/>
  <c r="H470" i="9" a="1"/>
  <c r="H470" i="9" s="1"/>
  <c r="V492" i="9" a="1"/>
  <c r="V492" i="9" s="1"/>
  <c r="V405" i="9" a="1"/>
  <c r="V405" i="9" s="1"/>
  <c r="U405" i="9" a="1"/>
  <c r="U405" i="9" s="1"/>
  <c r="E486" i="9" a="1"/>
  <c r="E486" i="9" s="1"/>
  <c r="E492" i="9" a="1"/>
  <c r="E492" i="9" s="1"/>
  <c r="G492" i="9" s="1" a="1"/>
  <c r="G492" i="9" s="1"/>
  <c r="U423" i="9" a="1"/>
  <c r="U423" i="9" s="1"/>
  <c r="V423" i="9" a="1"/>
  <c r="V423" i="9" s="1"/>
  <c r="F423" i="9" a="1"/>
  <c r="F423" i="9" s="1"/>
  <c r="E423" i="9" a="1"/>
  <c r="E423" i="9" s="1"/>
  <c r="H423" i="9" a="1"/>
  <c r="H423" i="9" s="1"/>
  <c r="AA428" i="9"/>
  <c r="U332" i="9" a="1"/>
  <c r="U332" i="9" s="1"/>
  <c r="E332" i="9" a="1"/>
  <c r="E332" i="9" s="1"/>
  <c r="G332" i="9" s="1" a="1"/>
  <c r="G332" i="9" s="1"/>
  <c r="E431" i="9" a="1"/>
  <c r="E431" i="9" s="1"/>
  <c r="V431" i="9" a="1"/>
  <c r="V431" i="9" s="1"/>
  <c r="G511" i="9" a="1"/>
  <c r="G511" i="9" s="1"/>
  <c r="X517" i="9"/>
  <c r="H517" i="9" s="1" a="1"/>
  <c r="H517" i="9" s="1"/>
  <c r="Z529" i="9"/>
  <c r="E508" i="9" a="1"/>
  <c r="E508" i="9" s="1"/>
  <c r="G508" i="9" s="1" a="1"/>
  <c r="G508" i="9" s="1"/>
  <c r="V493" i="9" a="1"/>
  <c r="V493" i="9" s="1"/>
  <c r="AA501" i="9"/>
  <c r="AA346" i="9"/>
  <c r="Y347" i="9"/>
  <c r="Y348" i="9" s="1"/>
  <c r="Y349" i="9" s="1"/>
  <c r="Y350" i="9" s="1"/>
  <c r="Y351" i="9" s="1"/>
  <c r="Y352" i="9" s="1"/>
  <c r="Y353" i="9" s="1"/>
  <c r="Y354" i="9" s="1"/>
  <c r="Y355" i="9" s="1"/>
  <c r="Y356" i="9" s="1"/>
  <c r="H534" i="9" a="1"/>
  <c r="H534" i="9" s="1"/>
  <c r="V534" i="9" a="1"/>
  <c r="V534" i="9" s="1"/>
  <c r="F534" i="9" a="1"/>
  <c r="F534" i="9" s="1"/>
  <c r="G534" i="9" s="1" a="1"/>
  <c r="G534" i="9" s="1"/>
  <c r="G427" i="9" a="1"/>
  <c r="G427" i="9" s="1"/>
  <c r="X520" i="9"/>
  <c r="E520" i="9" s="1" a="1"/>
  <c r="E520" i="9" s="1"/>
  <c r="E493" i="9" a="1"/>
  <c r="E493" i="9" s="1"/>
  <c r="G493" i="9" s="1" a="1"/>
  <c r="G493" i="9" s="1"/>
  <c r="AA520" i="9"/>
  <c r="Z501" i="9"/>
  <c r="H438" i="9" a="1"/>
  <c r="H438" i="9" s="1"/>
  <c r="U438" i="9" a="1"/>
  <c r="U438" i="9" s="1"/>
  <c r="V508" i="9" a="1"/>
  <c r="V508" i="9" s="1"/>
  <c r="V332" i="9" a="1"/>
  <c r="V332" i="9" s="1"/>
  <c r="H429" i="9" a="1"/>
  <c r="H429" i="9" s="1"/>
  <c r="F429" i="9" a="1"/>
  <c r="F429" i="9" s="1"/>
  <c r="G429" i="9" s="1" a="1"/>
  <c r="G429" i="9" s="1"/>
  <c r="H507" i="9" a="1"/>
  <c r="H507" i="9" s="1"/>
  <c r="E507" i="9" a="1"/>
  <c r="E507" i="9" s="1"/>
  <c r="F507" i="9" a="1"/>
  <c r="F507" i="9" s="1"/>
  <c r="E479" i="9" a="1"/>
  <c r="E479" i="9" s="1"/>
  <c r="F479" i="9" a="1"/>
  <c r="F479" i="9" s="1"/>
  <c r="F400" i="9" a="1"/>
  <c r="F400" i="9" s="1"/>
  <c r="X333" i="9"/>
  <c r="H333" i="9" s="1" a="1"/>
  <c r="H333" i="9" s="1"/>
  <c r="G406" i="9" a="1"/>
  <c r="G406" i="9" s="1"/>
  <c r="V487" i="9" a="1"/>
  <c r="V487" i="9" s="1"/>
  <c r="E509" i="9" a="1"/>
  <c r="E509" i="9" s="1"/>
  <c r="G509" i="9" s="1" a="1"/>
  <c r="G509" i="9" s="1"/>
  <c r="Z522" i="9"/>
  <c r="Z504" i="9"/>
  <c r="V446" i="9" a="1"/>
  <c r="V446" i="9" s="1"/>
  <c r="H446" i="9" a="1"/>
  <c r="H446" i="9" s="1"/>
  <c r="E446" i="9" a="1"/>
  <c r="E446" i="9" s="1"/>
  <c r="U446" i="9" a="1"/>
  <c r="U446" i="9" s="1"/>
  <c r="F446" i="9" a="1"/>
  <c r="F446" i="9" s="1"/>
  <c r="F499" i="9" a="1"/>
  <c r="F499" i="9" s="1"/>
  <c r="U499" i="9" a="1"/>
  <c r="U499" i="9" s="1"/>
  <c r="V499" i="9" a="1"/>
  <c r="V499" i="9" s="1"/>
  <c r="H499" i="9" a="1"/>
  <c r="H499" i="9" s="1"/>
  <c r="E499" i="9" a="1"/>
  <c r="E499" i="9" s="1"/>
  <c r="U425" i="9" a="1"/>
  <c r="U425" i="9" s="1"/>
  <c r="H425" i="9" a="1"/>
  <c r="H425" i="9" s="1"/>
  <c r="V425" i="9" a="1"/>
  <c r="V425" i="9" s="1"/>
  <c r="F425" i="9" a="1"/>
  <c r="F425" i="9" s="1"/>
  <c r="E425" i="9" a="1"/>
  <c r="E425" i="9" s="1"/>
  <c r="V479" i="9" a="1"/>
  <c r="V479" i="9" s="1"/>
  <c r="Z487" i="9"/>
  <c r="H479" i="9" a="1"/>
  <c r="H479" i="9" s="1"/>
  <c r="H431" i="9" a="1"/>
  <c r="H431" i="9" s="1"/>
  <c r="Z327" i="9"/>
  <c r="F431" i="9" a="1"/>
  <c r="F431" i="9" s="1"/>
  <c r="U487" i="9" a="1"/>
  <c r="U487" i="9" s="1"/>
  <c r="V507" i="9" a="1"/>
  <c r="V507" i="9" s="1"/>
  <c r="U509" i="9" a="1"/>
  <c r="U509" i="9" s="1"/>
  <c r="U507" i="9" a="1"/>
  <c r="U507" i="9" s="1"/>
  <c r="H493" i="9" a="1"/>
  <c r="H493" i="9" s="1"/>
  <c r="X529" i="9"/>
  <c r="F529" i="9" s="1" a="1"/>
  <c r="F529" i="9" s="1"/>
  <c r="X522" i="9"/>
  <c r="U522" i="9" s="1" a="1"/>
  <c r="U522" i="9" s="1"/>
  <c r="V444" i="9" a="1"/>
  <c r="V444" i="9" s="1"/>
  <c r="U444" i="9" a="1"/>
  <c r="U444" i="9" s="1"/>
  <c r="H444" i="9" a="1"/>
  <c r="H444" i="9" s="1"/>
  <c r="E444" i="9" a="1"/>
  <c r="E444" i="9" s="1"/>
  <c r="F444" i="9" a="1"/>
  <c r="F444" i="9" s="1"/>
  <c r="U532" i="9" a="1"/>
  <c r="U532" i="9" s="1"/>
  <c r="H532" i="9" a="1"/>
  <c r="H532" i="9" s="1"/>
  <c r="E532" i="9" a="1"/>
  <c r="E532" i="9" s="1"/>
  <c r="F532" i="9" a="1"/>
  <c r="F532" i="9" s="1"/>
  <c r="V532" i="9" a="1"/>
  <c r="V532" i="9" s="1"/>
  <c r="V418" i="9" a="1"/>
  <c r="V418" i="9" s="1"/>
  <c r="U418" i="9" a="1"/>
  <c r="U418" i="9" s="1"/>
  <c r="AA487" i="9"/>
  <c r="H487" i="9" a="1"/>
  <c r="H487" i="9" s="1"/>
  <c r="H441" i="9" a="1"/>
  <c r="H441" i="9" s="1"/>
  <c r="V441" i="9" a="1"/>
  <c r="V441" i="9" s="1"/>
  <c r="U441" i="9" a="1"/>
  <c r="U441" i="9" s="1"/>
  <c r="F441" i="9" a="1"/>
  <c r="F441" i="9" s="1"/>
  <c r="E441" i="9" a="1"/>
  <c r="E441" i="9" s="1"/>
  <c r="H525" i="9" a="1"/>
  <c r="H525" i="9" s="1"/>
  <c r="F525" i="9" a="1"/>
  <c r="F525" i="9" s="1"/>
  <c r="U525" i="9" a="1"/>
  <c r="U525" i="9" s="1"/>
  <c r="V525" i="9" a="1"/>
  <c r="V525" i="9" s="1"/>
  <c r="E525" i="9" a="1"/>
  <c r="E525" i="9" s="1"/>
  <c r="H490" i="9" a="1"/>
  <c r="H490" i="9" s="1"/>
  <c r="U490" i="9" a="1"/>
  <c r="U490" i="9" s="1"/>
  <c r="V490" i="9" a="1"/>
  <c r="V490" i="9" s="1"/>
  <c r="F490" i="9" a="1"/>
  <c r="F490" i="9" s="1"/>
  <c r="E490" i="9" a="1"/>
  <c r="E490" i="9" s="1"/>
  <c r="E483" i="9" a="1"/>
  <c r="E483" i="9" s="1"/>
  <c r="V483" i="9" a="1"/>
  <c r="V483" i="9" s="1"/>
  <c r="H483" i="9" a="1"/>
  <c r="H483" i="9" s="1"/>
  <c r="F483" i="9" a="1"/>
  <c r="F483" i="9" s="1"/>
  <c r="U483" i="9" a="1"/>
  <c r="U483" i="9" s="1"/>
  <c r="F482" i="9" a="1"/>
  <c r="F482" i="9" s="1"/>
  <c r="U482" i="9" a="1"/>
  <c r="U482" i="9" s="1"/>
  <c r="E482" i="9" a="1"/>
  <c r="E482" i="9" s="1"/>
  <c r="H482" i="9" a="1"/>
  <c r="H482" i="9" s="1"/>
  <c r="F212" i="9" a="1"/>
  <c r="F212" i="9" s="1"/>
  <c r="L213" i="9"/>
  <c r="H295" i="9" a="1"/>
  <c r="H295" i="9" s="1"/>
  <c r="G295" i="9" a="1"/>
  <c r="G295" i="9" s="1"/>
  <c r="H226" i="9" a="1"/>
  <c r="H226" i="9" s="1"/>
  <c r="E226" i="9" a="1"/>
  <c r="E226" i="9" s="1"/>
  <c r="E212" i="9" a="1"/>
  <c r="E212" i="9" s="1"/>
  <c r="H285" i="9" a="1"/>
  <c r="H285" i="9" s="1"/>
  <c r="B205" i="9"/>
  <c r="N205" i="9" s="1"/>
  <c r="B203" i="9"/>
  <c r="N203" i="9" s="1"/>
  <c r="B201" i="9"/>
  <c r="N201" i="9" s="1"/>
  <c r="B206" i="9"/>
  <c r="N206" i="9" s="1"/>
  <c r="B198" i="9"/>
  <c r="N198" i="9" s="1"/>
  <c r="B202" i="9"/>
  <c r="N202" i="9" s="1"/>
  <c r="H290" i="9" a="1"/>
  <c r="H290" i="9" s="1"/>
  <c r="F291" i="9" a="1"/>
  <c r="F291" i="9" s="1"/>
  <c r="E290" i="9" a="1"/>
  <c r="E290" i="9" s="1"/>
  <c r="H291" i="9" a="1"/>
  <c r="H291" i="9" s="1"/>
  <c r="H225" i="9" a="1"/>
  <c r="H225" i="9" s="1"/>
  <c r="F225" i="9" a="1"/>
  <c r="F225" i="9" s="1"/>
  <c r="E225" i="9" a="1"/>
  <c r="E225" i="9" s="1"/>
  <c r="N213" i="9"/>
  <c r="E288" i="9" a="1"/>
  <c r="E288" i="9" s="1"/>
  <c r="N217" i="9"/>
  <c r="F167" i="9" a="1"/>
  <c r="F167" i="9" s="1"/>
  <c r="F214" i="9" a="1"/>
  <c r="F214" i="9" s="1"/>
  <c r="H214" i="9" a="1"/>
  <c r="H214" i="9" s="1"/>
  <c r="E214" i="9" a="1"/>
  <c r="E214" i="9" s="1"/>
  <c r="G214" i="9" a="1"/>
  <c r="G214" i="9" s="1"/>
  <c r="G288" i="9" a="1"/>
  <c r="G288" i="9" s="1"/>
  <c r="H288" i="9" a="1"/>
  <c r="H288" i="9" s="1"/>
  <c r="F289" i="9" a="1"/>
  <c r="F289" i="9" s="1"/>
  <c r="G278" i="9" a="1"/>
  <c r="G278" i="9" s="1"/>
  <c r="G221" i="9" a="1"/>
  <c r="G221" i="9" s="1"/>
  <c r="E221" i="9" a="1"/>
  <c r="E221" i="9" s="1"/>
  <c r="H221" i="9" a="1"/>
  <c r="H221" i="9" s="1"/>
  <c r="F221" i="9" a="1"/>
  <c r="F221" i="9" s="1"/>
  <c r="H296" i="9" a="1"/>
  <c r="H296" i="9" s="1"/>
  <c r="G296" i="9" a="1"/>
  <c r="G296" i="9" s="1"/>
  <c r="E296" i="9" a="1"/>
  <c r="E296" i="9" s="1"/>
  <c r="F296" i="9" a="1"/>
  <c r="F296" i="9" s="1"/>
  <c r="F210" i="9" a="1"/>
  <c r="F210" i="9" s="1"/>
  <c r="G210" i="9" a="1"/>
  <c r="G210" i="9" s="1"/>
  <c r="H210" i="9" a="1"/>
  <c r="H210" i="9" s="1"/>
  <c r="E210" i="9" a="1"/>
  <c r="E210" i="9" s="1"/>
  <c r="H277" i="9" a="1"/>
  <c r="H277" i="9" s="1"/>
  <c r="F277" i="9" a="1"/>
  <c r="F277" i="9" s="1"/>
  <c r="E277" i="9" a="1"/>
  <c r="E277" i="9" s="1"/>
  <c r="G277" i="9" a="1"/>
  <c r="G277" i="9" s="1"/>
  <c r="F209" i="9" a="1"/>
  <c r="F209" i="9" s="1"/>
  <c r="E209" i="9" a="1"/>
  <c r="E209" i="9" s="1"/>
  <c r="G209" i="9" a="1"/>
  <c r="G209" i="9" s="1"/>
  <c r="H209" i="9" a="1"/>
  <c r="H209" i="9" s="1"/>
  <c r="E289" i="9" a="1"/>
  <c r="E289" i="9" s="1"/>
  <c r="H289" i="9" a="1"/>
  <c r="H289" i="9" s="1"/>
  <c r="H293" i="9" a="1"/>
  <c r="H293" i="9" s="1"/>
  <c r="F293" i="9" a="1"/>
  <c r="F293" i="9" s="1"/>
  <c r="E293" i="9" a="1"/>
  <c r="E293" i="9" s="1"/>
  <c r="G293" i="9" a="1"/>
  <c r="G293" i="9" s="1"/>
  <c r="E47" i="9" a="1"/>
  <c r="E47" i="9" s="1"/>
  <c r="H116" i="9" a="1"/>
  <c r="H116" i="9" s="1"/>
  <c r="G116" i="9" a="1"/>
  <c r="G116" i="9" s="1"/>
  <c r="E73" i="9" a="1"/>
  <c r="E73" i="9" s="1"/>
  <c r="G79" i="9" a="1"/>
  <c r="G79" i="9" s="1"/>
  <c r="G117" i="9" a="1"/>
  <c r="G117" i="9" s="1"/>
  <c r="E79" i="9" a="1"/>
  <c r="E79" i="9" s="1"/>
  <c r="H117" i="9" a="1"/>
  <c r="H117" i="9" s="1"/>
  <c r="H79" i="9" a="1"/>
  <c r="H79" i="9" s="1"/>
  <c r="H105" i="9" a="1"/>
  <c r="H105" i="9" s="1"/>
  <c r="H55" i="9" a="1"/>
  <c r="H55" i="9" s="1"/>
  <c r="F105" i="9" a="1"/>
  <c r="F105" i="9" s="1"/>
  <c r="E131" i="9" a="1"/>
  <c r="E131" i="9" s="1"/>
  <c r="F76" i="9" a="1"/>
  <c r="F76" i="9" s="1"/>
  <c r="E130" i="9" a="1"/>
  <c r="E130" i="9" s="1"/>
  <c r="E105" i="9" a="1"/>
  <c r="E105" i="9" s="1"/>
  <c r="F55" i="9" a="1"/>
  <c r="F55" i="9" s="1"/>
  <c r="G111" i="9" a="1"/>
  <c r="G111" i="9" s="1"/>
  <c r="G87" i="9" a="1"/>
  <c r="G87" i="9" s="1"/>
  <c r="H136" i="9" a="1"/>
  <c r="H136" i="9" s="1"/>
  <c r="G145" i="9" a="1"/>
  <c r="G145" i="9" s="1"/>
  <c r="E145" i="9" a="1"/>
  <c r="E145" i="9" s="1"/>
  <c r="K20" i="9"/>
  <c r="K21" i="9" s="1"/>
  <c r="F85" i="9" a="1"/>
  <c r="F85" i="9" s="1"/>
  <c r="E85" i="9" a="1"/>
  <c r="E85" i="9" s="1"/>
  <c r="H114" i="9" a="1"/>
  <c r="H114" i="9" s="1"/>
  <c r="G114" i="9" a="1"/>
  <c r="G114" i="9" s="1"/>
  <c r="H87" i="9" a="1"/>
  <c r="H87" i="9" s="1"/>
  <c r="F87" i="9" a="1"/>
  <c r="F87" i="9" s="1"/>
  <c r="G102" i="9" a="1"/>
  <c r="G102" i="9" s="1"/>
  <c r="H102" i="9" a="1"/>
  <c r="H102" i="9" s="1"/>
  <c r="F103" i="9" a="1"/>
  <c r="F103" i="9" s="1"/>
  <c r="H103" i="9" a="1"/>
  <c r="H103" i="9" s="1"/>
  <c r="G99" i="9" a="1"/>
  <c r="G99" i="9" s="1"/>
  <c r="E99" i="9" a="1"/>
  <c r="E99" i="9" s="1"/>
  <c r="F99" i="9" a="1"/>
  <c r="F99" i="9" s="1"/>
  <c r="E77" i="9" a="1"/>
  <c r="E77" i="9" s="1"/>
  <c r="H77" i="9" a="1"/>
  <c r="H77" i="9" s="1"/>
  <c r="G44" i="9" a="1"/>
  <c r="G44" i="9" s="1"/>
  <c r="F44" i="9" a="1"/>
  <c r="F44" i="9" s="1"/>
  <c r="H47" i="9" a="1"/>
  <c r="H47" i="9" s="1"/>
  <c r="F47" i="9" a="1"/>
  <c r="F47" i="9" s="1"/>
  <c r="F106" i="9" a="1"/>
  <c r="F106" i="9" s="1"/>
  <c r="H106" i="9" a="1"/>
  <c r="H106" i="9" s="1"/>
  <c r="E106" i="9" a="1"/>
  <c r="E106" i="9" s="1"/>
  <c r="G131" i="9" a="1"/>
  <c r="G131" i="9" s="1"/>
  <c r="F131" i="9" a="1"/>
  <c r="F131" i="9" s="1"/>
  <c r="H73" i="9" a="1"/>
  <c r="H73" i="9" s="1"/>
  <c r="F73" i="9" a="1"/>
  <c r="F73" i="9" s="1"/>
  <c r="F25" i="16" a="1"/>
  <c r="F25" i="16" s="1"/>
  <c r="F26" i="16" s="1" a="1"/>
  <c r="F26" i="16" s="1"/>
  <c r="F27" i="16" s="1" a="1"/>
  <c r="F27" i="16" s="1"/>
  <c r="F28" i="16" s="1" a="1"/>
  <c r="F28" i="16" s="1"/>
  <c r="X506" i="9"/>
  <c r="H506" i="9" s="1" a="1"/>
  <c r="H506" i="9" s="1"/>
  <c r="L282" i="9"/>
  <c r="M282" i="9"/>
  <c r="N282" i="9"/>
  <c r="S18" i="10"/>
  <c r="G97" i="21"/>
  <c r="G135" i="21"/>
  <c r="U132" i="1"/>
  <c r="X132" i="1"/>
  <c r="L38" i="10"/>
  <c r="L37" i="10"/>
  <c r="L39" i="10"/>
  <c r="L42" i="10"/>
  <c r="L41" i="10"/>
  <c r="B37" i="10"/>
  <c r="L40" i="10"/>
  <c r="K31" i="12"/>
  <c r="K35" i="12"/>
  <c r="K30" i="12"/>
  <c r="K33" i="12"/>
  <c r="K34" i="12"/>
  <c r="L271" i="9"/>
  <c r="N271" i="9"/>
  <c r="M271" i="9"/>
  <c r="AA455" i="9"/>
  <c r="X455" i="9"/>
  <c r="U146" i="1"/>
  <c r="X146" i="1"/>
  <c r="N215" i="9"/>
  <c r="L215" i="9"/>
  <c r="M215" i="9"/>
  <c r="AA436" i="9"/>
  <c r="Z436" i="9"/>
  <c r="X436" i="9"/>
  <c r="L313" i="9"/>
  <c r="N313" i="9"/>
  <c r="M313" i="9"/>
  <c r="L308" i="9"/>
  <c r="N308" i="9"/>
  <c r="M308" i="9"/>
  <c r="N311" i="9"/>
  <c r="L311" i="9"/>
  <c r="X500" i="9"/>
  <c r="AA500" i="9"/>
  <c r="Z500" i="9"/>
  <c r="M53" i="9"/>
  <c r="L53" i="9"/>
  <c r="N53" i="9"/>
  <c r="F132" i="9" a="1"/>
  <c r="F132" i="9" s="1"/>
  <c r="G132" i="9" a="1"/>
  <c r="G132" i="9" s="1"/>
  <c r="E132" i="9" a="1"/>
  <c r="E132" i="9" s="1"/>
  <c r="H132" i="9" a="1"/>
  <c r="H132" i="9" s="1"/>
  <c r="U140" i="1"/>
  <c r="X140" i="1"/>
  <c r="U130" i="1"/>
  <c r="X130" i="1"/>
  <c r="F74" i="9" a="1"/>
  <c r="F74" i="9" s="1"/>
  <c r="H74" i="9" a="1"/>
  <c r="H74" i="9" s="1"/>
  <c r="G74" i="9" a="1"/>
  <c r="G74" i="9" s="1"/>
  <c r="E74" i="9" a="1"/>
  <c r="E74" i="9" s="1"/>
  <c r="F270" i="9" a="1"/>
  <c r="F270" i="9" s="1"/>
  <c r="E270" i="9" a="1"/>
  <c r="E270" i="9" s="1"/>
  <c r="G270" i="9" a="1"/>
  <c r="G270" i="9" s="1"/>
  <c r="H270" i="9" a="1"/>
  <c r="H270" i="9" s="1"/>
  <c r="X329" i="9"/>
  <c r="Z329" i="9"/>
  <c r="Z331" i="9"/>
  <c r="X331" i="9"/>
  <c r="B61" i="9"/>
  <c r="B67" i="9"/>
  <c r="B64" i="9"/>
  <c r="B62" i="9"/>
  <c r="B59" i="9"/>
  <c r="C80" i="12"/>
  <c r="N64" i="21" a="1"/>
  <c r="N64" i="21" s="1"/>
  <c r="U166" i="1"/>
  <c r="X166" i="1"/>
  <c r="G167" i="9" a="1"/>
  <c r="G167" i="9" s="1"/>
  <c r="E167" i="9" a="1"/>
  <c r="E167" i="9" s="1"/>
  <c r="H113" i="9" a="1"/>
  <c r="H113" i="9" s="1"/>
  <c r="E113" i="9" a="1"/>
  <c r="E113" i="9" s="1"/>
  <c r="G113" i="9" a="1"/>
  <c r="G113" i="9" s="1"/>
  <c r="F113" i="9" a="1"/>
  <c r="F113" i="9" s="1"/>
  <c r="G480" i="9" a="1"/>
  <c r="G480" i="9" s="1"/>
  <c r="X527" i="9"/>
  <c r="U527" i="9" s="1" a="1"/>
  <c r="U527" i="9" s="1"/>
  <c r="L281" i="9"/>
  <c r="M281" i="9"/>
  <c r="N281" i="9"/>
  <c r="C38" i="5"/>
  <c r="M41" i="5"/>
  <c r="M40" i="5"/>
  <c r="M43" i="5"/>
  <c r="M39" i="5"/>
  <c r="M38" i="5"/>
  <c r="M42" i="5"/>
  <c r="C47" i="20"/>
  <c r="D47" i="20" s="1"/>
  <c r="D46" i="20"/>
  <c r="U133" i="1"/>
  <c r="X133" i="1"/>
  <c r="X15" i="5"/>
  <c r="AE15" i="5" a="1"/>
  <c r="AE15" i="5" s="1"/>
  <c r="U168" i="1"/>
  <c r="X168" i="1"/>
  <c r="N276" i="9"/>
  <c r="L276" i="9"/>
  <c r="M276" i="9"/>
  <c r="L211" i="9"/>
  <c r="N211" i="9"/>
  <c r="M211" i="9"/>
  <c r="AA449" i="9"/>
  <c r="Z449" i="9"/>
  <c r="X449" i="9"/>
  <c r="N207" i="9"/>
  <c r="K208" i="9"/>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S18" i="12"/>
  <c r="G63" i="21"/>
  <c r="F217" i="9" a="1"/>
  <c r="F217" i="9" s="1"/>
  <c r="H217" i="9" a="1"/>
  <c r="H217" i="9" s="1"/>
  <c r="G217" i="9" a="1"/>
  <c r="G217" i="9" s="1"/>
  <c r="E217" i="9" a="1"/>
  <c r="E217" i="9" s="1"/>
  <c r="X434" i="9"/>
  <c r="Z434" i="9"/>
  <c r="AA434" i="9"/>
  <c r="N314" i="9"/>
  <c r="L314" i="9"/>
  <c r="L309" i="9"/>
  <c r="M309" i="9"/>
  <c r="N309" i="9"/>
  <c r="X518" i="9"/>
  <c r="Z518" i="9"/>
  <c r="AA518" i="9"/>
  <c r="M50" i="9"/>
  <c r="L50" i="9"/>
  <c r="N50" i="9"/>
  <c r="U37" i="6" a="1"/>
  <c r="U37" i="6" s="1"/>
  <c r="U68" i="6" a="1"/>
  <c r="U68" i="6" s="1"/>
  <c r="U36" i="6" a="1"/>
  <c r="U36" i="6" s="1"/>
  <c r="U74" i="6" a="1"/>
  <c r="U74" i="6" s="1"/>
  <c r="U10" i="6" a="1"/>
  <c r="U10" i="6" s="1"/>
  <c r="U59" i="6" a="1"/>
  <c r="U59" i="6" s="1"/>
  <c r="U27" i="6" a="1"/>
  <c r="U27" i="6" s="1"/>
  <c r="U62" i="6" a="1"/>
  <c r="U62" i="6" s="1"/>
  <c r="U81" i="6" a="1"/>
  <c r="U81" i="6" s="1"/>
  <c r="U88" i="6" a="1"/>
  <c r="U88" i="6" s="1"/>
  <c r="U44" i="6" a="1"/>
  <c r="U44" i="6" s="1"/>
  <c r="U66" i="6" a="1"/>
  <c r="U66" i="6" s="1"/>
  <c r="U79" i="6" a="1"/>
  <c r="U79" i="6" s="1"/>
  <c r="U35" i="6" a="1"/>
  <c r="U35" i="6" s="1"/>
  <c r="U54" i="6" a="1"/>
  <c r="U54" i="6" s="1"/>
  <c r="U73" i="6" a="1"/>
  <c r="U73" i="6" s="1"/>
  <c r="U69" i="6" a="1"/>
  <c r="U69" i="6" s="1"/>
  <c r="U76" i="6" a="1"/>
  <c r="U76" i="6" s="1"/>
  <c r="U32" i="6" a="1"/>
  <c r="U32" i="6" s="1"/>
  <c r="U50" i="6" a="1"/>
  <c r="U50" i="6" s="1"/>
  <c r="U67" i="6" a="1"/>
  <c r="U67" i="6" s="1"/>
  <c r="U23" i="6" a="1"/>
  <c r="U23" i="6" s="1"/>
  <c r="U34" i="6" a="1"/>
  <c r="U34" i="6" s="1"/>
  <c r="U56" i="6" a="1"/>
  <c r="U56" i="6" s="1"/>
  <c r="U87" i="6" a="1"/>
  <c r="U87" i="6" s="1"/>
  <c r="U78" i="6" a="1"/>
  <c r="U78" i="6" s="1"/>
  <c r="U49" i="6" a="1"/>
  <c r="U49" i="6" s="1"/>
  <c r="U24" i="6" a="1"/>
  <c r="U24" i="6" s="1"/>
  <c r="U55" i="6" a="1"/>
  <c r="U55" i="6" s="1"/>
  <c r="U14" i="6" a="1"/>
  <c r="U14" i="6" s="1"/>
  <c r="U26" i="6" a="1"/>
  <c r="U26" i="6" s="1"/>
  <c r="U11" i="6" a="1"/>
  <c r="U11" i="6" s="1"/>
  <c r="U43" i="6" a="1"/>
  <c r="U43" i="6" s="1"/>
  <c r="U75" i="6" a="1"/>
  <c r="U75" i="6" s="1"/>
  <c r="U46" i="6" a="1"/>
  <c r="U46" i="6" s="1"/>
  <c r="U20" i="6" a="1"/>
  <c r="U20" i="6" s="1"/>
  <c r="U52" i="6" a="1"/>
  <c r="U52" i="6" s="1"/>
  <c r="U84" i="6" a="1"/>
  <c r="U84" i="6" s="1"/>
  <c r="U33" i="6" a="1"/>
  <c r="U33" i="6" s="1"/>
  <c r="U65" i="6" a="1"/>
  <c r="U65" i="6" s="1"/>
  <c r="U13" i="6" a="1"/>
  <c r="U13" i="6" s="1"/>
  <c r="U45" i="6" a="1"/>
  <c r="U45" i="6" s="1"/>
  <c r="U77" i="6" a="1"/>
  <c r="U77" i="6" s="1"/>
  <c r="U18" i="6" a="1"/>
  <c r="U18" i="6" s="1"/>
  <c r="U82" i="6" a="1"/>
  <c r="U82" i="6" s="1"/>
  <c r="U39" i="6" a="1"/>
  <c r="U39" i="6" s="1"/>
  <c r="U71" i="6" a="1"/>
  <c r="U71" i="6" s="1"/>
  <c r="U38" i="6" a="1"/>
  <c r="U38" i="6" s="1"/>
  <c r="U16" i="6" a="1"/>
  <c r="U16" i="6" s="1"/>
  <c r="U48" i="6" a="1"/>
  <c r="U48" i="6" s="1"/>
  <c r="U80" i="6" a="1"/>
  <c r="U80" i="6" s="1"/>
  <c r="U29" i="6" a="1"/>
  <c r="U29" i="6" s="1"/>
  <c r="U61" i="6" a="1"/>
  <c r="U61" i="6" s="1"/>
  <c r="U17" i="6" a="1"/>
  <c r="U17" i="6" s="1"/>
  <c r="U12" i="6" a="1"/>
  <c r="U12" i="6" s="1"/>
  <c r="U47" i="6" a="1"/>
  <c r="U47" i="6" s="1"/>
  <c r="U64" i="6" a="1"/>
  <c r="U64" i="6" s="1"/>
  <c r="U30" i="6" a="1"/>
  <c r="U30" i="6" s="1"/>
  <c r="U15" i="6" a="1"/>
  <c r="U15" i="6" s="1"/>
  <c r="U31" i="6" a="1"/>
  <c r="U31" i="6" s="1"/>
  <c r="U40" i="6" a="1"/>
  <c r="U40" i="6" s="1"/>
  <c r="U85" i="6" a="1"/>
  <c r="U85" i="6" s="1"/>
  <c r="U42" i="6" a="1"/>
  <c r="U42" i="6" s="1"/>
  <c r="U58" i="6" a="1"/>
  <c r="U58" i="6" s="1"/>
  <c r="U41" i="6" a="1"/>
  <c r="U41" i="6" s="1"/>
  <c r="U70" i="6" a="1"/>
  <c r="U70" i="6" s="1"/>
  <c r="U86" i="6" a="1"/>
  <c r="U86" i="6" s="1"/>
  <c r="U53" i="6" a="1"/>
  <c r="U53" i="6" s="1"/>
  <c r="U83" i="6" a="1"/>
  <c r="U83" i="6" s="1"/>
  <c r="U9" i="6" a="1"/>
  <c r="U9" i="6" s="1"/>
  <c r="U22" i="6" a="1"/>
  <c r="U22" i="6" s="1"/>
  <c r="U21" i="6" a="1"/>
  <c r="U21" i="6" s="1"/>
  <c r="U57" i="6" a="1"/>
  <c r="U57" i="6" s="1"/>
  <c r="U51" i="6" a="1"/>
  <c r="U51" i="6" s="1"/>
  <c r="U60" i="6" a="1"/>
  <c r="U60" i="6" s="1"/>
  <c r="U28" i="6" a="1"/>
  <c r="U28" i="6" s="1"/>
  <c r="U72" i="6" a="1"/>
  <c r="U72" i="6" s="1"/>
  <c r="U63" i="6" a="1"/>
  <c r="U63" i="6" s="1"/>
  <c r="U8" i="6" a="1"/>
  <c r="U8" i="6" s="1"/>
  <c r="U25" i="6" a="1"/>
  <c r="U25" i="6" s="1"/>
  <c r="U19" i="6" a="1"/>
  <c r="U19" i="6" s="1"/>
  <c r="U119" i="1"/>
  <c r="X119" i="1"/>
  <c r="Z330" i="9"/>
  <c r="AA330" i="9"/>
  <c r="X330" i="9"/>
  <c r="H133" i="9" a="1"/>
  <c r="H133" i="9" s="1"/>
  <c r="G133" i="9" a="1"/>
  <c r="G133" i="9" s="1"/>
  <c r="E133" i="9" a="1"/>
  <c r="E133" i="9" s="1"/>
  <c r="F133" i="9" a="1"/>
  <c r="F133" i="9" s="1"/>
  <c r="E400" i="9" a="1"/>
  <c r="E400" i="9" s="1"/>
  <c r="V400" i="9" a="1"/>
  <c r="V400" i="9" s="1"/>
  <c r="G292" i="9" a="1"/>
  <c r="G292" i="9" s="1"/>
  <c r="F292" i="9" a="1"/>
  <c r="F292" i="9" s="1"/>
  <c r="H292" i="9" a="1"/>
  <c r="H292" i="9" s="1"/>
  <c r="E292" i="9" a="1"/>
  <c r="E292" i="9" s="1"/>
  <c r="F486" i="9" a="1"/>
  <c r="F486" i="9" s="1"/>
  <c r="U486" i="9" a="1"/>
  <c r="U486" i="9" s="1"/>
  <c r="U167" i="1"/>
  <c r="X167" i="1"/>
  <c r="M134" i="5"/>
  <c r="M138" i="5"/>
  <c r="C134" i="5"/>
  <c r="M137" i="5"/>
  <c r="M136" i="5"/>
  <c r="M139" i="5"/>
  <c r="M135" i="5"/>
  <c r="U165" i="1"/>
  <c r="X165" i="1"/>
  <c r="U169" i="1"/>
  <c r="X169" i="1"/>
  <c r="X491" i="9"/>
  <c r="AA491" i="9"/>
  <c r="B376" i="9"/>
  <c r="B375" i="9"/>
  <c r="AA375" i="9" s="1"/>
  <c r="B370" i="9"/>
  <c r="AA370" i="9" s="1"/>
  <c r="B368" i="9"/>
  <c r="B373" i="9"/>
  <c r="AA373" i="9" s="1"/>
  <c r="B371" i="9"/>
  <c r="AA371" i="9" s="1"/>
  <c r="B367" i="9"/>
  <c r="B372" i="9"/>
  <c r="AA372" i="9" s="1"/>
  <c r="B374" i="9"/>
  <c r="AA374" i="9" s="1"/>
  <c r="B369" i="9"/>
  <c r="AA369" i="9" s="1"/>
  <c r="N273" i="9"/>
  <c r="M273" i="9"/>
  <c r="L273" i="9"/>
  <c r="X456" i="9"/>
  <c r="Z456" i="9"/>
  <c r="AA456" i="9"/>
  <c r="U141" i="1"/>
  <c r="X141" i="1"/>
  <c r="K78" i="12"/>
  <c r="K80" i="12"/>
  <c r="B78" i="12"/>
  <c r="K83" i="12"/>
  <c r="F213" i="9" a="1"/>
  <c r="F213" i="9" s="1"/>
  <c r="E213" i="9" a="1"/>
  <c r="E213" i="9" s="1"/>
  <c r="H213" i="9" a="1"/>
  <c r="H213" i="9" s="1"/>
  <c r="G213" i="9" a="1"/>
  <c r="G213" i="9" s="1"/>
  <c r="F274" i="9" a="1"/>
  <c r="F274" i="9" s="1"/>
  <c r="H274" i="9" a="1"/>
  <c r="H274" i="9" s="1"/>
  <c r="G274" i="9" a="1"/>
  <c r="G274" i="9" s="1"/>
  <c r="E274" i="9" a="1"/>
  <c r="E274" i="9" s="1"/>
  <c r="G208" i="9" a="1"/>
  <c r="G208" i="9" s="1"/>
  <c r="F208" i="9" a="1"/>
  <c r="F208" i="9" s="1"/>
  <c r="E208" i="9" a="1"/>
  <c r="E208" i="9" s="1"/>
  <c r="N312" i="9"/>
  <c r="M312" i="9"/>
  <c r="L312" i="9"/>
  <c r="M316" i="9"/>
  <c r="L316" i="9"/>
  <c r="N316" i="9"/>
  <c r="Z523" i="9"/>
  <c r="X523" i="9"/>
  <c r="AA523" i="9"/>
  <c r="Z497" i="9"/>
  <c r="AA497" i="9"/>
  <c r="X497" i="9"/>
  <c r="U127" i="1"/>
  <c r="X127" i="1"/>
  <c r="E530" i="9" a="1"/>
  <c r="E530" i="9" s="1"/>
  <c r="V530" i="9" a="1"/>
  <c r="V530" i="9" s="1"/>
  <c r="F530" i="9" a="1"/>
  <c r="F530" i="9" s="1"/>
  <c r="U530" i="9" a="1"/>
  <c r="U530" i="9" s="1"/>
  <c r="H530" i="9" a="1"/>
  <c r="H530" i="9" s="1"/>
  <c r="H56" i="9" a="1"/>
  <c r="H56" i="9" s="1"/>
  <c r="E56" i="9" a="1"/>
  <c r="E56" i="9" s="1"/>
  <c r="G56" i="9" a="1"/>
  <c r="G56" i="9" s="1"/>
  <c r="F56" i="9" a="1"/>
  <c r="F56" i="9" s="1"/>
  <c r="AA334" i="9"/>
  <c r="X334" i="9"/>
  <c r="Z335" i="9"/>
  <c r="X335" i="9"/>
  <c r="AA335" i="9"/>
  <c r="U510" i="9" a="1"/>
  <c r="U510" i="9" s="1"/>
  <c r="H510" i="9" a="1"/>
  <c r="H510" i="9" s="1"/>
  <c r="V510" i="9" a="1"/>
  <c r="V510" i="9" s="1"/>
  <c r="F510" i="9" a="1"/>
  <c r="F510" i="9" s="1"/>
  <c r="E510" i="9" a="1"/>
  <c r="E510" i="9" s="1"/>
  <c r="E86" i="9" a="1"/>
  <c r="E86" i="9" s="1"/>
  <c r="H86" i="9" a="1"/>
  <c r="H86" i="9" s="1"/>
  <c r="G86" i="9" a="1"/>
  <c r="G86" i="9" s="1"/>
  <c r="F86" i="9" a="1"/>
  <c r="F86" i="9" s="1"/>
  <c r="E403" i="9" a="1"/>
  <c r="E403" i="9" s="1"/>
  <c r="H403" i="9" a="1"/>
  <c r="H403" i="9" s="1"/>
  <c r="V403" i="9" a="1"/>
  <c r="V403" i="9" s="1"/>
  <c r="G536" i="9" a="1"/>
  <c r="G536" i="9" s="1"/>
  <c r="C71" i="20"/>
  <c r="D70" i="20"/>
  <c r="M148" i="5"/>
  <c r="M149" i="5"/>
  <c r="M147" i="5"/>
  <c r="M146" i="5"/>
  <c r="B73" i="10"/>
  <c r="L78" i="10"/>
  <c r="L75" i="10"/>
  <c r="L74" i="10"/>
  <c r="L76" i="10"/>
  <c r="L77" i="10"/>
  <c r="L73" i="10"/>
  <c r="K110" i="12"/>
  <c r="K113" i="12"/>
  <c r="K109" i="12"/>
  <c r="K112" i="12"/>
  <c r="K111" i="12"/>
  <c r="B108" i="12"/>
  <c r="K108" i="12"/>
  <c r="U160" i="1"/>
  <c r="X160" i="1"/>
  <c r="X136" i="1"/>
  <c r="U136" i="1"/>
  <c r="Z496" i="9"/>
  <c r="AA496" i="9"/>
  <c r="N275" i="9"/>
  <c r="L275" i="9"/>
  <c r="M275" i="9"/>
  <c r="V531" i="9" a="1"/>
  <c r="V531" i="9" s="1"/>
  <c r="U531" i="9" a="1"/>
  <c r="U531" i="9" s="1"/>
  <c r="H531" i="9" a="1"/>
  <c r="H531" i="9" s="1"/>
  <c r="F531" i="9" a="1"/>
  <c r="F531" i="9" s="1"/>
  <c r="E531" i="9" a="1"/>
  <c r="E531" i="9" s="1"/>
  <c r="B392" i="9"/>
  <c r="AA392" i="9" s="1"/>
  <c r="B387" i="9"/>
  <c r="B389" i="9"/>
  <c r="B396" i="9"/>
  <c r="B394" i="9"/>
  <c r="AA394" i="9" s="1"/>
  <c r="B390" i="9"/>
  <c r="B388" i="9"/>
  <c r="B393" i="9"/>
  <c r="AA393" i="9" s="1"/>
  <c r="B395" i="9"/>
  <c r="AA395" i="9" s="1"/>
  <c r="B391" i="9"/>
  <c r="S11" i="10"/>
  <c r="G83" i="21"/>
  <c r="G121" i="21"/>
  <c r="S12" i="12"/>
  <c r="G51" i="21"/>
  <c r="L315" i="9"/>
  <c r="N315" i="9"/>
  <c r="M315" i="9"/>
  <c r="N317" i="9"/>
  <c r="M317" i="9"/>
  <c r="L317" i="9"/>
  <c r="Z502" i="9"/>
  <c r="X502" i="9"/>
  <c r="AA502" i="9"/>
  <c r="H526" i="9" a="1"/>
  <c r="H526" i="9" s="1"/>
  <c r="U526" i="9" a="1"/>
  <c r="U526" i="9" s="1"/>
  <c r="E526" i="9" a="1"/>
  <c r="E526" i="9" s="1"/>
  <c r="V526" i="9" a="1"/>
  <c r="V526" i="9" s="1"/>
  <c r="F526" i="9" a="1"/>
  <c r="F526" i="9" s="1"/>
  <c r="V494" i="9" a="1"/>
  <c r="V494" i="9" s="1"/>
  <c r="H494" i="9" a="1"/>
  <c r="H494" i="9" s="1"/>
  <c r="U494" i="9" a="1"/>
  <c r="U494" i="9" s="1"/>
  <c r="F494" i="9" a="1"/>
  <c r="F494" i="9" s="1"/>
  <c r="G494" i="9" s="1" a="1"/>
  <c r="G494" i="9" s="1"/>
  <c r="F41" i="9" a="1"/>
  <c r="F41" i="9" s="1"/>
  <c r="G41" i="9" a="1"/>
  <c r="G41" i="9" s="1"/>
  <c r="H41" i="9" a="1"/>
  <c r="H41" i="9" s="1"/>
  <c r="B265" i="9"/>
  <c r="B263" i="9"/>
  <c r="B260" i="9"/>
  <c r="B267" i="9"/>
  <c r="B266" i="9"/>
  <c r="B258" i="9"/>
  <c r="B264" i="9"/>
  <c r="B262" i="9"/>
  <c r="B261" i="9"/>
  <c r="B259" i="9"/>
  <c r="H144" i="9" a="1"/>
  <c r="H144" i="9" s="1"/>
  <c r="F144" i="9" a="1"/>
  <c r="F144" i="9" s="1"/>
  <c r="G144" i="9" a="1"/>
  <c r="G144" i="9" s="1"/>
  <c r="E144" i="9" a="1"/>
  <c r="E144" i="9" s="1"/>
  <c r="E352" i="9" a="1"/>
  <c r="E352" i="9" s="1"/>
  <c r="F352" i="9" a="1"/>
  <c r="F352" i="9" s="1"/>
  <c r="G101" i="9" a="1"/>
  <c r="G101" i="9" s="1"/>
  <c r="E101" i="9" a="1"/>
  <c r="E101" i="9" s="1"/>
  <c r="K10" i="9"/>
  <c r="L9" i="9"/>
  <c r="E297" i="9" a="1"/>
  <c r="E297" i="9" s="1"/>
  <c r="G297" i="9" a="1"/>
  <c r="G297" i="9" s="1"/>
  <c r="H504" i="9" a="1"/>
  <c r="H504" i="9" s="1"/>
  <c r="H439" i="9" a="1"/>
  <c r="H439" i="9" s="1"/>
  <c r="F439" i="9" a="1"/>
  <c r="F439" i="9" s="1"/>
  <c r="E439" i="9" a="1"/>
  <c r="E439" i="9" s="1"/>
  <c r="V439" i="9" a="1"/>
  <c r="V439" i="9" s="1"/>
  <c r="U439" i="9" a="1"/>
  <c r="U439" i="9" s="1"/>
  <c r="E428" i="9" a="1"/>
  <c r="E428" i="9" s="1"/>
  <c r="H428" i="9" a="1"/>
  <c r="H428" i="9" s="1"/>
  <c r="F428" i="9" a="1"/>
  <c r="F428" i="9" s="1"/>
  <c r="U428" i="9" a="1"/>
  <c r="U428" i="9" s="1"/>
  <c r="V428" i="9" a="1"/>
  <c r="V428" i="9" s="1"/>
  <c r="G485" i="9" a="1"/>
  <c r="G485" i="9" s="1"/>
  <c r="U528" i="9" a="1"/>
  <c r="U528" i="9" s="1"/>
  <c r="H528" i="9" a="1"/>
  <c r="H528" i="9" s="1"/>
  <c r="V528" i="9" a="1"/>
  <c r="V528" i="9" s="1"/>
  <c r="F528" i="9" a="1"/>
  <c r="F528" i="9" s="1"/>
  <c r="G528" i="9" s="1" a="1"/>
  <c r="G528" i="9" s="1"/>
  <c r="F420" i="9" a="1"/>
  <c r="F420" i="9" s="1"/>
  <c r="E420" i="9" a="1"/>
  <c r="E420" i="9" s="1"/>
  <c r="V420" i="9" a="1"/>
  <c r="V420" i="9" s="1"/>
  <c r="H420" i="9" a="1"/>
  <c r="H420" i="9" s="1"/>
  <c r="U420" i="9" a="1"/>
  <c r="U420" i="9" s="1"/>
  <c r="U417" i="9" a="1"/>
  <c r="U417" i="9" s="1"/>
  <c r="E417" i="9" a="1"/>
  <c r="E417" i="9" s="1"/>
  <c r="H417" i="9" a="1"/>
  <c r="H417" i="9" s="1"/>
  <c r="F417" i="9" a="1"/>
  <c r="F417" i="9" s="1"/>
  <c r="V417" i="9" a="1"/>
  <c r="V417" i="9" s="1"/>
  <c r="F501" i="9" a="1"/>
  <c r="F501" i="9" s="1"/>
  <c r="U501" i="9" a="1"/>
  <c r="U501" i="9" s="1"/>
  <c r="H501" i="9" a="1"/>
  <c r="H501" i="9" s="1"/>
  <c r="E501" i="9" a="1"/>
  <c r="E501" i="9" s="1"/>
  <c r="V501" i="9" a="1"/>
  <c r="V501" i="9" s="1"/>
  <c r="V450" i="9" a="1"/>
  <c r="V450" i="9" s="1"/>
  <c r="F336" i="9" a="1"/>
  <c r="F336" i="9" s="1"/>
  <c r="H336" i="9" a="1"/>
  <c r="H336" i="9" s="1"/>
  <c r="V336" i="9" a="1"/>
  <c r="V336" i="9" s="1"/>
  <c r="U336" i="9" a="1"/>
  <c r="U336" i="9" s="1"/>
  <c r="E336" i="9" a="1"/>
  <c r="E336" i="9" s="1"/>
  <c r="G336" i="9" s="1" a="1"/>
  <c r="G336" i="9" s="1"/>
  <c r="E453" i="9" a="1"/>
  <c r="E453" i="9" s="1"/>
  <c r="U512" i="9" a="1"/>
  <c r="U512" i="9" s="1"/>
  <c r="F512" i="9" a="1"/>
  <c r="F512" i="9" s="1"/>
  <c r="H512" i="9" a="1"/>
  <c r="H512" i="9" s="1"/>
  <c r="E445" i="9" a="1"/>
  <c r="E445" i="9" s="1"/>
  <c r="H445" i="9" a="1"/>
  <c r="H445" i="9" s="1"/>
  <c r="V445" i="9" a="1"/>
  <c r="V445" i="9" s="1"/>
  <c r="U445" i="9" a="1"/>
  <c r="U445" i="9" s="1"/>
  <c r="F445" i="9" a="1"/>
  <c r="F445" i="9" s="1"/>
  <c r="F488" i="9" a="1"/>
  <c r="F488" i="9" s="1"/>
  <c r="U488" i="9" a="1"/>
  <c r="U488" i="9" s="1"/>
  <c r="E488" i="9" a="1"/>
  <c r="E488" i="9" s="1"/>
  <c r="V488" i="9" a="1"/>
  <c r="V488" i="9" s="1"/>
  <c r="H488" i="9" a="1"/>
  <c r="H488" i="9" s="1"/>
  <c r="V533" i="9" a="1"/>
  <c r="V533" i="9" s="1"/>
  <c r="F533" i="9" a="1"/>
  <c r="F533" i="9" s="1"/>
  <c r="U533" i="9" a="1"/>
  <c r="U533" i="9" s="1"/>
  <c r="E533" i="9" a="1"/>
  <c r="E533" i="9" s="1"/>
  <c r="H533" i="9" a="1"/>
  <c r="H533" i="9" s="1"/>
  <c r="E478" i="9" a="1"/>
  <c r="E478" i="9" s="1"/>
  <c r="V478" i="9" a="1"/>
  <c r="V478" i="9" s="1"/>
  <c r="U478" i="9" a="1"/>
  <c r="U478" i="9" s="1"/>
  <c r="H478" i="9" a="1"/>
  <c r="H478" i="9" s="1"/>
  <c r="F478" i="9" a="1"/>
  <c r="F478" i="9" s="1"/>
  <c r="H452" i="9" a="1"/>
  <c r="H452" i="9" s="1"/>
  <c r="E452" i="9" a="1"/>
  <c r="E452" i="9" s="1"/>
  <c r="F452" i="9" a="1"/>
  <c r="F452" i="9" s="1"/>
  <c r="V452" i="9" a="1"/>
  <c r="V452" i="9" s="1"/>
  <c r="U452" i="9" a="1"/>
  <c r="U452" i="9" s="1"/>
  <c r="E349" i="9" a="1"/>
  <c r="E349" i="9" s="1"/>
  <c r="F349" i="9" a="1"/>
  <c r="F349" i="9" s="1"/>
  <c r="H349" i="9" a="1"/>
  <c r="H349" i="9" s="1"/>
  <c r="V349" i="9" a="1"/>
  <c r="V349" i="9" s="1"/>
  <c r="U349" i="9" a="1"/>
  <c r="U349" i="9" s="1"/>
  <c r="E437" i="9" a="1"/>
  <c r="E437" i="9" s="1"/>
  <c r="H437" i="9" a="1"/>
  <c r="H437" i="9" s="1"/>
  <c r="U437" i="9" a="1"/>
  <c r="U437" i="9" s="1"/>
  <c r="V437" i="9" a="1"/>
  <c r="V437" i="9" s="1"/>
  <c r="F437" i="9" a="1"/>
  <c r="F437" i="9" s="1"/>
  <c r="V496" i="9" a="1"/>
  <c r="V496" i="9" s="1"/>
  <c r="E496" i="9" a="1"/>
  <c r="E496" i="9" s="1"/>
  <c r="F496" i="9" a="1"/>
  <c r="F496" i="9" s="1"/>
  <c r="U496" i="9" a="1"/>
  <c r="U496" i="9" s="1"/>
  <c r="H496" i="9" a="1"/>
  <c r="H496" i="9" s="1"/>
  <c r="B75" i="16" a="1"/>
  <c r="B75" i="16" s="1"/>
  <c r="B76" i="16" s="1" a="1"/>
  <c r="B76" i="16" s="1"/>
  <c r="G112" i="9" a="1"/>
  <c r="G112" i="9" s="1"/>
  <c r="H112" i="9" a="1"/>
  <c r="H112" i="9" s="1"/>
  <c r="E112" i="9" a="1"/>
  <c r="E112" i="9" s="1"/>
  <c r="F112" i="9" a="1"/>
  <c r="F112" i="9" s="1"/>
  <c r="AA410" i="9"/>
  <c r="E314" i="9" a="1"/>
  <c r="E314" i="9" s="1"/>
  <c r="F314" i="9" a="1"/>
  <c r="F314" i="9" s="1"/>
  <c r="H314" i="9" a="1"/>
  <c r="H314" i="9" s="1"/>
  <c r="G314" i="9" a="1"/>
  <c r="G314" i="9" s="1"/>
  <c r="L189" i="9"/>
  <c r="N189" i="9"/>
  <c r="M189" i="9"/>
  <c r="M230" i="9"/>
  <c r="L230" i="9"/>
  <c r="N230" i="9"/>
  <c r="M229" i="9"/>
  <c r="N229" i="9"/>
  <c r="L229" i="9"/>
  <c r="N45" i="9"/>
  <c r="M45" i="9"/>
  <c r="L45" i="9"/>
  <c r="E115" i="9" a="1"/>
  <c r="E115" i="9" s="1"/>
  <c r="H115" i="9" a="1"/>
  <c r="H115" i="9" s="1"/>
  <c r="G115" i="9" a="1"/>
  <c r="G115" i="9" s="1"/>
  <c r="F115" i="9" a="1"/>
  <c r="F115" i="9" s="1"/>
  <c r="A39" i="1"/>
  <c r="B17" i="21" s="1"/>
  <c r="B40" i="1"/>
  <c r="AA408" i="9"/>
  <c r="D168" i="20"/>
  <c r="C169" i="20"/>
  <c r="D108" i="20"/>
  <c r="C109" i="20"/>
  <c r="D180" i="20"/>
  <c r="C181" i="20"/>
  <c r="N310" i="9"/>
  <c r="L310" i="9"/>
  <c r="M310" i="9"/>
  <c r="M223" i="9"/>
  <c r="N223" i="9"/>
  <c r="L223" i="9"/>
  <c r="N194" i="9"/>
  <c r="L194" i="9"/>
  <c r="M194" i="9"/>
  <c r="M197" i="9"/>
  <c r="N197" i="9"/>
  <c r="L197" i="9"/>
  <c r="M196" i="9"/>
  <c r="L196" i="9"/>
  <c r="N196" i="9"/>
  <c r="M235" i="9"/>
  <c r="L235" i="9"/>
  <c r="N235" i="9"/>
  <c r="N228" i="9"/>
  <c r="L228" i="9"/>
  <c r="M228" i="9"/>
  <c r="M231" i="9"/>
  <c r="L231" i="9"/>
  <c r="N231" i="9"/>
  <c r="AA345" i="9"/>
  <c r="M43" i="9"/>
  <c r="N43" i="9"/>
  <c r="L43" i="9"/>
  <c r="M60" i="9"/>
  <c r="L52" i="9"/>
  <c r="M52" i="9"/>
  <c r="N52" i="9"/>
  <c r="D19" i="9" a="1"/>
  <c r="D19" i="9" s="1"/>
  <c r="C19" i="9" a="1"/>
  <c r="C19" i="9" s="1"/>
  <c r="I19" i="9" a="1"/>
  <c r="I19" i="9" s="1"/>
  <c r="F83" i="9" a="1"/>
  <c r="F83" i="9" s="1"/>
  <c r="G83" i="9" a="1"/>
  <c r="G83" i="9" s="1"/>
  <c r="E83" i="9" a="1"/>
  <c r="E83" i="9" s="1"/>
  <c r="H83" i="9" a="1"/>
  <c r="H83" i="9" s="1"/>
  <c r="H81" i="9" a="1"/>
  <c r="H81" i="9" s="1"/>
  <c r="E81" i="9" a="1"/>
  <c r="E81" i="9" s="1"/>
  <c r="G81" i="9" a="1"/>
  <c r="G81" i="9" s="1"/>
  <c r="F81" i="9" a="1"/>
  <c r="F81" i="9" s="1"/>
  <c r="D112" i="20"/>
  <c r="C113" i="20"/>
  <c r="D152" i="20"/>
  <c r="C153" i="20"/>
  <c r="N269" i="9"/>
  <c r="M269" i="9"/>
  <c r="L269" i="9"/>
  <c r="N218" i="9"/>
  <c r="M218" i="9"/>
  <c r="L218" i="9"/>
  <c r="N195" i="9"/>
  <c r="L195" i="9"/>
  <c r="M195" i="9"/>
  <c r="M190" i="9"/>
  <c r="L190" i="9"/>
  <c r="N190" i="9"/>
  <c r="N236" i="9"/>
  <c r="M236" i="9"/>
  <c r="L236" i="9"/>
  <c r="L237" i="9"/>
  <c r="N237" i="9"/>
  <c r="M237" i="9"/>
  <c r="AA341" i="9"/>
  <c r="AA342" i="9"/>
  <c r="L48" i="9"/>
  <c r="N48" i="9"/>
  <c r="M48" i="9"/>
  <c r="N65" i="9"/>
  <c r="M57" i="9"/>
  <c r="L57" i="9"/>
  <c r="N57" i="9"/>
  <c r="E100" i="9" a="1"/>
  <c r="E100" i="9" s="1"/>
  <c r="F100" i="9" a="1"/>
  <c r="F100" i="9" s="1"/>
  <c r="H100" i="9" a="1"/>
  <c r="H100" i="9" s="1"/>
  <c r="G100" i="9" a="1"/>
  <c r="G100" i="9" s="1"/>
  <c r="E108" i="9" a="1"/>
  <c r="E108" i="9" s="1"/>
  <c r="G108" i="9" a="1"/>
  <c r="G108" i="9" s="1"/>
  <c r="F108" i="9" a="1"/>
  <c r="F108" i="9" s="1"/>
  <c r="H108" i="9" a="1"/>
  <c r="H108" i="9" s="1"/>
  <c r="Y407" i="9"/>
  <c r="Y408" i="9" s="1"/>
  <c r="AA407" i="9"/>
  <c r="M220" i="9"/>
  <c r="N220" i="9"/>
  <c r="L220" i="9"/>
  <c r="N193" i="9"/>
  <c r="L193" i="9"/>
  <c r="M193" i="9"/>
  <c r="N188" i="9"/>
  <c r="L188" i="9"/>
  <c r="M188" i="9"/>
  <c r="N234" i="9"/>
  <c r="L234" i="9"/>
  <c r="M234" i="9"/>
  <c r="AA337" i="9"/>
  <c r="Y337" i="9"/>
  <c r="Z337" i="9" s="1"/>
  <c r="M68" i="9"/>
  <c r="N68" i="9"/>
  <c r="L68" i="9"/>
  <c r="L54" i="9"/>
  <c r="N54" i="9"/>
  <c r="M54" i="9"/>
  <c r="D120" i="20"/>
  <c r="C121" i="20"/>
  <c r="D136" i="20"/>
  <c r="C137" i="20"/>
  <c r="D160" i="20"/>
  <c r="C161" i="20"/>
  <c r="AA409" i="9"/>
  <c r="T38" i="1"/>
  <c r="N38" i="1"/>
  <c r="D50" i="5"/>
  <c r="C466" i="6"/>
  <c r="D80" i="5"/>
  <c r="C442" i="6"/>
  <c r="C454" i="6"/>
  <c r="C142" i="6"/>
  <c r="C304" i="6"/>
  <c r="D62" i="5"/>
  <c r="C100" i="6"/>
  <c r="C220" i="6"/>
  <c r="C232" i="6"/>
  <c r="C526" i="6"/>
  <c r="C424" i="6"/>
  <c r="C370" i="6"/>
  <c r="D104" i="5"/>
  <c r="C334" i="6"/>
  <c r="D158" i="5"/>
  <c r="C484" i="6"/>
  <c r="C112" i="6"/>
  <c r="C118" i="6"/>
  <c r="C412" i="6"/>
  <c r="C250" i="6"/>
  <c r="C400" i="6"/>
  <c r="D116" i="5"/>
  <c r="C106" i="6"/>
  <c r="C532" i="6"/>
  <c r="D16" i="21"/>
  <c r="D140" i="5"/>
  <c r="C376" i="6"/>
  <c r="C364" i="6"/>
  <c r="C202" i="6"/>
  <c r="D98" i="5"/>
  <c r="D128" i="5"/>
  <c r="C520" i="6"/>
  <c r="D92" i="5"/>
  <c r="C328" i="6"/>
  <c r="C316" i="6"/>
  <c r="C154" i="6"/>
  <c r="D38" i="5"/>
  <c r="C436" i="6"/>
  <c r="C352" i="6"/>
  <c r="D74" i="5"/>
  <c r="C310" i="6"/>
  <c r="C298" i="6"/>
  <c r="C166" i="6"/>
  <c r="C178" i="6"/>
  <c r="C568" i="6"/>
  <c r="C478" i="6"/>
  <c r="C184" i="6"/>
  <c r="C172" i="6"/>
  <c r="C514" i="6"/>
  <c r="C340" i="6"/>
  <c r="C274" i="6"/>
  <c r="C508" i="6"/>
  <c r="C430" i="6"/>
  <c r="C136" i="6"/>
  <c r="C124" i="6"/>
  <c r="C322" i="6"/>
  <c r="C148" i="6"/>
  <c r="C448" i="6"/>
  <c r="C160" i="6"/>
  <c r="C280" i="6"/>
  <c r="C268" i="6"/>
  <c r="C292" i="6"/>
  <c r="D146" i="5"/>
  <c r="C556" i="6"/>
  <c r="C286" i="6"/>
  <c r="D68" i="5"/>
  <c r="D56" i="5"/>
  <c r="D134" i="5"/>
  <c r="C226" i="6"/>
  <c r="C544" i="6"/>
  <c r="C238" i="6"/>
  <c r="C550" i="6"/>
  <c r="C538" i="6"/>
  <c r="C388" i="6"/>
  <c r="C130" i="6"/>
  <c r="C472" i="6"/>
  <c r="C382" i="6"/>
  <c r="D164" i="5"/>
  <c r="D152" i="5"/>
  <c r="C214" i="6"/>
  <c r="C562" i="6"/>
  <c r="C394" i="6"/>
  <c r="C496" i="6"/>
  <c r="C346" i="6"/>
  <c r="C190" i="6"/>
  <c r="D86" i="5"/>
  <c r="C256" i="6"/>
  <c r="C418" i="6"/>
  <c r="C208" i="6"/>
  <c r="C262" i="6"/>
  <c r="C502" i="6"/>
  <c r="C94" i="6"/>
  <c r="D110" i="5"/>
  <c r="D122" i="5"/>
  <c r="C244" i="6"/>
  <c r="C490" i="6"/>
  <c r="C406" i="6"/>
  <c r="C358" i="6"/>
  <c r="C460" i="6"/>
  <c r="C196" i="6"/>
  <c r="D102" i="20"/>
  <c r="C103" i="20"/>
  <c r="D116" i="20"/>
  <c r="C117" i="20"/>
  <c r="C14" i="20"/>
  <c r="D14" i="20" s="1"/>
  <c r="D13" i="20"/>
  <c r="D98" i="20"/>
  <c r="C99" i="20"/>
  <c r="D99" i="20" s="1"/>
  <c r="D172" i="20"/>
  <c r="C173" i="20"/>
  <c r="S19" i="10"/>
  <c r="G99" i="21"/>
  <c r="G137" i="21"/>
  <c r="N268" i="9"/>
  <c r="M268" i="9"/>
  <c r="L268" i="9"/>
  <c r="G311" i="9" a="1"/>
  <c r="G311" i="9" s="1"/>
  <c r="E311" i="9" a="1"/>
  <c r="E311" i="9" s="1"/>
  <c r="F311" i="9" a="1"/>
  <c r="F311" i="9" s="1"/>
  <c r="H311" i="9" a="1"/>
  <c r="H311" i="9" s="1"/>
  <c r="N227" i="9"/>
  <c r="M227" i="9"/>
  <c r="L227" i="9"/>
  <c r="N192" i="9"/>
  <c r="M192" i="9"/>
  <c r="L192" i="9"/>
  <c r="L191" i="9"/>
  <c r="M191" i="9"/>
  <c r="N191" i="9"/>
  <c r="N233" i="9"/>
  <c r="M233" i="9"/>
  <c r="L233" i="9"/>
  <c r="N232" i="9"/>
  <c r="M232" i="9"/>
  <c r="L232" i="9"/>
  <c r="AA338" i="9"/>
  <c r="N40" i="9"/>
  <c r="M40" i="9"/>
  <c r="L40" i="9"/>
  <c r="M46" i="9"/>
  <c r="L46" i="9"/>
  <c r="N46" i="9"/>
  <c r="L63" i="9"/>
  <c r="N63" i="9"/>
  <c r="M63" i="9"/>
  <c r="N49" i="9"/>
  <c r="L49" i="9"/>
  <c r="M49" i="9"/>
  <c r="L51" i="9"/>
  <c r="N51" i="9"/>
  <c r="M51" i="9"/>
  <c r="F7" i="16" a="1"/>
  <c r="F7" i="16" s="1"/>
  <c r="C8" i="19" a="1"/>
  <c r="C8" i="19" s="1"/>
  <c r="C7" i="19" a="1"/>
  <c r="C7" i="19" s="1"/>
  <c r="G422" i="9" l="1" a="1"/>
  <c r="G422" i="9" s="1"/>
  <c r="M280" i="9"/>
  <c r="L280" i="9"/>
  <c r="N280" i="9"/>
  <c r="X545" i="9"/>
  <c r="Z545" i="9"/>
  <c r="AA545" i="9"/>
  <c r="X537" i="9"/>
  <c r="Z537" i="9"/>
  <c r="AA537" i="9"/>
  <c r="C43" i="20"/>
  <c r="D43" i="20" s="1"/>
  <c r="D42" i="20"/>
  <c r="M284" i="9"/>
  <c r="N284" i="9"/>
  <c r="L284" i="9"/>
  <c r="Z540" i="9"/>
  <c r="AA540" i="9"/>
  <c r="X540" i="9"/>
  <c r="Z546" i="9"/>
  <c r="AA546" i="9"/>
  <c r="X546" i="9"/>
  <c r="B128" i="9"/>
  <c r="B123" i="9"/>
  <c r="B119" i="9"/>
  <c r="B125" i="9"/>
  <c r="B121" i="9"/>
  <c r="B122" i="9"/>
  <c r="B120" i="9"/>
  <c r="B127" i="9"/>
  <c r="B124" i="9"/>
  <c r="B126" i="9"/>
  <c r="C21" i="20"/>
  <c r="D20" i="20"/>
  <c r="L20" i="9"/>
  <c r="N286" i="9"/>
  <c r="M286" i="9"/>
  <c r="L286" i="9"/>
  <c r="Z541" i="9"/>
  <c r="X541" i="9"/>
  <c r="AA541" i="9"/>
  <c r="AA542" i="9"/>
  <c r="X542" i="9"/>
  <c r="Z542" i="9"/>
  <c r="AA538" i="9"/>
  <c r="Z538" i="9"/>
  <c r="X538" i="9"/>
  <c r="B187" i="9"/>
  <c r="B180" i="9"/>
  <c r="B178" i="9"/>
  <c r="B181" i="9"/>
  <c r="B186" i="9"/>
  <c r="B182" i="9"/>
  <c r="B183" i="9"/>
  <c r="B179" i="9"/>
  <c r="B185" i="9"/>
  <c r="B184" i="9"/>
  <c r="F430" i="9" a="1"/>
  <c r="F430" i="9" s="1"/>
  <c r="E430" i="9" a="1"/>
  <c r="E430" i="9" s="1"/>
  <c r="V430" i="9" a="1"/>
  <c r="V430" i="9" s="1"/>
  <c r="U430" i="9" a="1"/>
  <c r="U430" i="9" s="1"/>
  <c r="H430" i="9" a="1"/>
  <c r="H430" i="9" s="1"/>
  <c r="B304" i="9"/>
  <c r="B302" i="9"/>
  <c r="B301" i="9"/>
  <c r="B305" i="9"/>
  <c r="B307" i="9"/>
  <c r="B303" i="9"/>
  <c r="B300" i="9"/>
  <c r="B299" i="9"/>
  <c r="B306" i="9"/>
  <c r="B298" i="9"/>
  <c r="N279" i="9"/>
  <c r="L279" i="9"/>
  <c r="M279" i="9"/>
  <c r="L287" i="9"/>
  <c r="M287" i="9"/>
  <c r="N287" i="9"/>
  <c r="Z539" i="9"/>
  <c r="X539" i="9"/>
  <c r="AA539" i="9"/>
  <c r="AA544" i="9"/>
  <c r="Z544" i="9"/>
  <c r="X544" i="9"/>
  <c r="AA543" i="9"/>
  <c r="X543" i="9"/>
  <c r="Z543" i="9"/>
  <c r="B150" i="9"/>
  <c r="B155" i="9"/>
  <c r="B153" i="9"/>
  <c r="B158" i="9"/>
  <c r="B149" i="9"/>
  <c r="B154" i="9"/>
  <c r="B156" i="9"/>
  <c r="B151" i="9"/>
  <c r="B157" i="9"/>
  <c r="B152" i="9"/>
  <c r="V504" i="9" a="1"/>
  <c r="V504" i="9" s="1"/>
  <c r="G418" i="9" a="1"/>
  <c r="G418" i="9" s="1"/>
  <c r="G499" i="9" a="1"/>
  <c r="G499" i="9" s="1"/>
  <c r="E404" i="9" a="1"/>
  <c r="E404" i="9" s="1"/>
  <c r="F404" i="9" a="1"/>
  <c r="F404" i="9" s="1"/>
  <c r="E504" i="9" a="1"/>
  <c r="E504" i="9" s="1"/>
  <c r="U451" i="9" a="1"/>
  <c r="U451" i="9" s="1"/>
  <c r="G433" i="9" a="1"/>
  <c r="G433" i="9" s="1"/>
  <c r="F504" i="9" a="1"/>
  <c r="F504" i="9" s="1"/>
  <c r="H451" i="9" a="1"/>
  <c r="H451" i="9" s="1"/>
  <c r="H404" i="9" a="1"/>
  <c r="H404" i="9" s="1"/>
  <c r="V404" i="9" a="1"/>
  <c r="V404" i="9" s="1"/>
  <c r="E451" i="9" a="1"/>
  <c r="E451" i="9" s="1"/>
  <c r="F451" i="9" a="1"/>
  <c r="F451" i="9" s="1"/>
  <c r="G470" i="9" a="1"/>
  <c r="G470" i="9" s="1"/>
  <c r="E450" i="9" a="1"/>
  <c r="E450" i="9" s="1"/>
  <c r="H327" i="9" a="1"/>
  <c r="H327" i="9" s="1"/>
  <c r="U327" i="9" a="1"/>
  <c r="U327" i="9" s="1"/>
  <c r="F450" i="9" a="1"/>
  <c r="F450" i="9" s="1"/>
  <c r="U450" i="9" a="1"/>
  <c r="U450" i="9" s="1"/>
  <c r="U328" i="9" a="1"/>
  <c r="U328" i="9" s="1"/>
  <c r="E327" i="9" a="1"/>
  <c r="E327" i="9" s="1"/>
  <c r="G327" i="9" s="1" a="1"/>
  <c r="G327" i="9" s="1"/>
  <c r="G399" i="9" a="1"/>
  <c r="G399" i="9" s="1"/>
  <c r="V453" i="9" a="1"/>
  <c r="V453" i="9" s="1"/>
  <c r="U398" i="9" a="1"/>
  <c r="U398" i="9" s="1"/>
  <c r="F453" i="9" a="1"/>
  <c r="F453" i="9" s="1"/>
  <c r="G453" i="9" s="1" a="1"/>
  <c r="G453" i="9" s="1"/>
  <c r="H453" i="9" a="1"/>
  <c r="H453" i="9" s="1"/>
  <c r="G464" i="9" a="1"/>
  <c r="G464" i="9" s="1"/>
  <c r="G474" i="9" a="1"/>
  <c r="G474" i="9" s="1"/>
  <c r="G353" i="9" a="1"/>
  <c r="G353" i="9" s="1"/>
  <c r="G481" i="9" a="1"/>
  <c r="G481" i="9" s="1"/>
  <c r="G348" i="9" a="1"/>
  <c r="G348" i="9" s="1"/>
  <c r="G356" i="9" a="1"/>
  <c r="G356" i="9" s="1"/>
  <c r="H350" i="9" a="1"/>
  <c r="H350" i="9" s="1"/>
  <c r="E529" i="9" a="1"/>
  <c r="E529" i="9" s="1"/>
  <c r="G529" i="9" s="1" a="1"/>
  <c r="G529" i="9" s="1"/>
  <c r="E350" i="9" a="1"/>
  <c r="E350" i="9" s="1"/>
  <c r="F328" i="9" a="1"/>
  <c r="F328" i="9" s="1"/>
  <c r="U354" i="9" a="1"/>
  <c r="U354" i="9" s="1"/>
  <c r="U350" i="9" a="1"/>
  <c r="U350" i="9" s="1"/>
  <c r="E328" i="9" a="1"/>
  <c r="E328" i="9" s="1"/>
  <c r="V327" i="9" a="1"/>
  <c r="V327" i="9" s="1"/>
  <c r="U397" i="9" a="1"/>
  <c r="U397" i="9" s="1"/>
  <c r="E354" i="9" a="1"/>
  <c r="E354" i="9" s="1"/>
  <c r="E517" i="9" a="1"/>
  <c r="E517" i="9" s="1"/>
  <c r="V328" i="9" a="1"/>
  <c r="V328" i="9" s="1"/>
  <c r="F350" i="9" a="1"/>
  <c r="F350" i="9" s="1"/>
  <c r="F354" i="9" a="1"/>
  <c r="F354" i="9" s="1"/>
  <c r="V354" i="9" a="1"/>
  <c r="V354" i="9" s="1"/>
  <c r="V529" i="9" a="1"/>
  <c r="V529" i="9" s="1"/>
  <c r="H520" i="9" a="1"/>
  <c r="H520" i="9" s="1"/>
  <c r="G486" i="9" a="1"/>
  <c r="G486" i="9" s="1"/>
  <c r="V398" i="9" a="1"/>
  <c r="V398" i="9" s="1"/>
  <c r="H529" i="9" a="1"/>
  <c r="H529" i="9" s="1"/>
  <c r="Y358" i="9"/>
  <c r="H272" i="9" a="1"/>
  <c r="H272" i="9" s="1"/>
  <c r="H212" i="9" a="1"/>
  <c r="H212" i="9" s="1"/>
  <c r="F278" i="9" a="1"/>
  <c r="F278" i="9" s="1"/>
  <c r="E285" i="9" a="1"/>
  <c r="E285" i="9" s="1"/>
  <c r="H278" i="9" a="1"/>
  <c r="H278" i="9" s="1"/>
  <c r="G285" i="9" a="1"/>
  <c r="G285" i="9" s="1"/>
  <c r="E272" i="9" a="1"/>
  <c r="E272" i="9" s="1"/>
  <c r="F272" i="9" a="1"/>
  <c r="F272" i="9" s="1"/>
  <c r="M65" i="9"/>
  <c r="F65" i="9" s="1" a="1"/>
  <c r="F65" i="9" s="1"/>
  <c r="L60" i="9"/>
  <c r="L66" i="9"/>
  <c r="N66" i="9"/>
  <c r="V397" i="9" a="1"/>
  <c r="V397" i="9" s="1"/>
  <c r="C28" i="20"/>
  <c r="D27" i="20"/>
  <c r="V333" i="9" a="1"/>
  <c r="V333" i="9" s="1"/>
  <c r="K198" i="9"/>
  <c r="H397" i="9" a="1"/>
  <c r="H397" i="9" s="1"/>
  <c r="E397" i="9" a="1"/>
  <c r="E397" i="9" s="1"/>
  <c r="G397" i="9" s="1" a="1"/>
  <c r="G397" i="9" s="1"/>
  <c r="H447" i="9" a="1"/>
  <c r="H447" i="9" s="1"/>
  <c r="E447" i="9" a="1"/>
  <c r="E447" i="9" s="1"/>
  <c r="V447" i="9" a="1"/>
  <c r="V447" i="9" s="1"/>
  <c r="U447" i="9" a="1"/>
  <c r="U447" i="9" s="1"/>
  <c r="F447" i="9" a="1"/>
  <c r="F447" i="9" s="1"/>
  <c r="B840" i="19"/>
  <c r="A841" i="19" a="1"/>
  <c r="A841" i="19" s="1"/>
  <c r="B841" i="19" s="1"/>
  <c r="G355" i="9" a="1"/>
  <c r="G355" i="9" s="1"/>
  <c r="E506" i="9" a="1"/>
  <c r="E506" i="9" s="1"/>
  <c r="G440" i="9" a="1"/>
  <c r="G440" i="9" s="1"/>
  <c r="F506" i="9" a="1"/>
  <c r="F506" i="9" s="1"/>
  <c r="U529" i="9" a="1"/>
  <c r="U529" i="9" s="1"/>
  <c r="F398" i="9" a="1"/>
  <c r="F398" i="9" s="1"/>
  <c r="G398" i="9" s="1" a="1"/>
  <c r="G398" i="9" s="1"/>
  <c r="H398" i="9" a="1"/>
  <c r="H398" i="9" s="1"/>
  <c r="U506" i="9" a="1"/>
  <c r="U506" i="9" s="1"/>
  <c r="F333" i="9" a="1"/>
  <c r="F333" i="9" s="1"/>
  <c r="G512" i="9" a="1"/>
  <c r="G512" i="9" s="1"/>
  <c r="V506" i="9" a="1"/>
  <c r="V506" i="9" s="1"/>
  <c r="G462" i="9" a="1"/>
  <c r="G462" i="9" s="1"/>
  <c r="H527" i="9" a="1"/>
  <c r="H527" i="9" s="1"/>
  <c r="G479" i="9" a="1"/>
  <c r="G479" i="9" s="1"/>
  <c r="F517" i="9" a="1"/>
  <c r="F517" i="9" s="1"/>
  <c r="G484" i="9" a="1"/>
  <c r="G484" i="9" s="1"/>
  <c r="U517" i="9" a="1"/>
  <c r="U517" i="9" s="1"/>
  <c r="V517" i="9" a="1"/>
  <c r="V517" i="9" s="1"/>
  <c r="G451" i="9" a="1"/>
  <c r="G451" i="9" s="1"/>
  <c r="U333" i="9" a="1"/>
  <c r="U333" i="9" s="1"/>
  <c r="F402" i="9" a="1"/>
  <c r="F402" i="9" s="1"/>
  <c r="U402" i="9" a="1"/>
  <c r="U402" i="9" s="1"/>
  <c r="V402" i="9" a="1"/>
  <c r="V402" i="9" s="1"/>
  <c r="E402" i="9" a="1"/>
  <c r="E402" i="9" s="1"/>
  <c r="H402" i="9" a="1"/>
  <c r="H402" i="9" s="1"/>
  <c r="G403" i="9" a="1"/>
  <c r="G403" i="9" s="1"/>
  <c r="E333" i="9" a="1"/>
  <c r="E333" i="9" s="1"/>
  <c r="G443" i="9" a="1"/>
  <c r="G443" i="9" s="1"/>
  <c r="F522" i="9" a="1"/>
  <c r="F522" i="9" s="1"/>
  <c r="G431" i="9" a="1"/>
  <c r="G431" i="9" s="1"/>
  <c r="G490" i="9" a="1"/>
  <c r="G490" i="9" s="1"/>
  <c r="U520" i="9" a="1"/>
  <c r="U520" i="9" s="1"/>
  <c r="V520" i="9" a="1"/>
  <c r="V520" i="9" s="1"/>
  <c r="V522" i="9" a="1"/>
  <c r="V522" i="9" s="1"/>
  <c r="H522" i="9" a="1"/>
  <c r="H522" i="9" s="1"/>
  <c r="F520" i="9" a="1"/>
  <c r="F520" i="9" s="1"/>
  <c r="G520" i="9" s="1" a="1"/>
  <c r="G520" i="9" s="1"/>
  <c r="E522" i="9" a="1"/>
  <c r="E522" i="9" s="1"/>
  <c r="G522" i="9" s="1" a="1"/>
  <c r="G522" i="9" s="1"/>
  <c r="G444" i="9" a="1"/>
  <c r="G444" i="9" s="1"/>
  <c r="G423" i="9" a="1"/>
  <c r="G423" i="9" s="1"/>
  <c r="V527" i="9" a="1"/>
  <c r="V527" i="9" s="1"/>
  <c r="G532" i="9" a="1"/>
  <c r="G532" i="9" s="1"/>
  <c r="G507" i="9" a="1"/>
  <c r="G507" i="9" s="1"/>
  <c r="E527" i="9" a="1"/>
  <c r="E527" i="9" s="1"/>
  <c r="F527" i="9" a="1"/>
  <c r="F527" i="9" s="1"/>
  <c r="G349" i="9" a="1"/>
  <c r="G349" i="9" s="1"/>
  <c r="G400" i="9" a="1"/>
  <c r="G400" i="9" s="1"/>
  <c r="G446" i="9" a="1"/>
  <c r="G446" i="9" s="1"/>
  <c r="G439" i="9" a="1"/>
  <c r="G439" i="9" s="1"/>
  <c r="G441" i="9" a="1"/>
  <c r="G441" i="9" s="1"/>
  <c r="G483" i="9" a="1"/>
  <c r="G483" i="9" s="1"/>
  <c r="G496" i="9" a="1"/>
  <c r="G496" i="9" s="1"/>
  <c r="G482" i="9" a="1"/>
  <c r="G482" i="9" s="1"/>
  <c r="Y338" i="9"/>
  <c r="Y339" i="9" s="1"/>
  <c r="Z339" i="9" s="1"/>
  <c r="G417" i="9" a="1"/>
  <c r="G417" i="9" s="1"/>
  <c r="G510" i="9" a="1"/>
  <c r="G510" i="9" s="1"/>
  <c r="G525" i="9" a="1"/>
  <c r="G525" i="9" s="1"/>
  <c r="G425" i="9" a="1"/>
  <c r="G425" i="9" s="1"/>
  <c r="L261" i="9"/>
  <c r="N261" i="9"/>
  <c r="M261" i="9"/>
  <c r="L266" i="9"/>
  <c r="N266" i="9"/>
  <c r="M266" i="9"/>
  <c r="M265" i="9"/>
  <c r="L265" i="9"/>
  <c r="N265" i="9"/>
  <c r="AA396" i="9"/>
  <c r="Y397" i="9"/>
  <c r="Y398" i="9" s="1"/>
  <c r="Y399" i="9" s="1"/>
  <c r="Y400" i="9" s="1"/>
  <c r="Y401" i="9" s="1"/>
  <c r="Y402" i="9" s="1"/>
  <c r="Y403" i="9" s="1"/>
  <c r="Y404" i="9" s="1"/>
  <c r="Y405" i="9" s="1"/>
  <c r="Y406" i="9" s="1"/>
  <c r="G531" i="9" a="1"/>
  <c r="G531" i="9" s="1"/>
  <c r="E275" i="9" a="1"/>
  <c r="E275" i="9" s="1"/>
  <c r="G275" i="9" a="1"/>
  <c r="G275" i="9" s="1"/>
  <c r="F275" i="9" a="1"/>
  <c r="F275" i="9" s="1"/>
  <c r="H275" i="9" a="1"/>
  <c r="H275" i="9" s="1"/>
  <c r="U334" i="9" a="1"/>
  <c r="U334" i="9" s="1"/>
  <c r="F334" i="9" a="1"/>
  <c r="F334" i="9" s="1"/>
  <c r="H334" i="9" a="1"/>
  <c r="H334" i="9" s="1"/>
  <c r="V334" i="9" a="1"/>
  <c r="V334" i="9" s="1"/>
  <c r="E334" i="9" a="1"/>
  <c r="E334" i="9" s="1"/>
  <c r="F456" i="9" a="1"/>
  <c r="F456" i="9" s="1"/>
  <c r="E456" i="9" a="1"/>
  <c r="E456" i="9" s="1"/>
  <c r="U456" i="9" a="1"/>
  <c r="U456" i="9" s="1"/>
  <c r="V456" i="9" a="1"/>
  <c r="V456" i="9" s="1"/>
  <c r="H456" i="9" a="1"/>
  <c r="H456" i="9" s="1"/>
  <c r="G273" i="9" a="1"/>
  <c r="G273" i="9" s="1"/>
  <c r="H273" i="9" a="1"/>
  <c r="H273" i="9" s="1"/>
  <c r="E273" i="9" a="1"/>
  <c r="E273" i="9" s="1"/>
  <c r="F273" i="9" a="1"/>
  <c r="F273" i="9" s="1"/>
  <c r="AA368" i="9"/>
  <c r="U330" i="9" a="1"/>
  <c r="U330" i="9" s="1"/>
  <c r="E330" i="9" a="1"/>
  <c r="E330" i="9" s="1"/>
  <c r="H330" i="9" a="1"/>
  <c r="H330" i="9" s="1"/>
  <c r="V330" i="9" a="1"/>
  <c r="V330" i="9" s="1"/>
  <c r="F330" i="9" a="1"/>
  <c r="F330" i="9" s="1"/>
  <c r="H50" i="9" a="1"/>
  <c r="H50" i="9" s="1"/>
  <c r="F50" i="9" a="1"/>
  <c r="F50" i="9" s="1"/>
  <c r="E50" i="9" a="1"/>
  <c r="E50" i="9" s="1"/>
  <c r="G50" i="9" a="1"/>
  <c r="G50" i="9" s="1"/>
  <c r="V449" i="9" a="1"/>
  <c r="V449" i="9" s="1"/>
  <c r="H449" i="9" a="1"/>
  <c r="H449" i="9" s="1"/>
  <c r="F449" i="9" a="1"/>
  <c r="F449" i="9" s="1"/>
  <c r="E449" i="9" a="1"/>
  <c r="E449" i="9" s="1"/>
  <c r="U449" i="9" a="1"/>
  <c r="U449" i="9" s="1"/>
  <c r="G211" i="9" a="1"/>
  <c r="G211" i="9" s="1"/>
  <c r="F211" i="9" a="1"/>
  <c r="F211" i="9" s="1"/>
  <c r="E211" i="9" a="1"/>
  <c r="E211" i="9" s="1"/>
  <c r="H211" i="9" a="1"/>
  <c r="H211" i="9" s="1"/>
  <c r="C81" i="12"/>
  <c r="S63" i="21" a="1"/>
  <c r="S63" i="21" s="1"/>
  <c r="T63" i="21" a="1"/>
  <c r="T63" i="21" s="1"/>
  <c r="R63" i="21" a="1"/>
  <c r="R63" i="21" s="1"/>
  <c r="L64" i="9"/>
  <c r="M64" i="9"/>
  <c r="N64" i="9"/>
  <c r="G53" i="9" a="1"/>
  <c r="G53" i="9" s="1"/>
  <c r="H53" i="9" a="1"/>
  <c r="H53" i="9" s="1"/>
  <c r="F53" i="9" a="1"/>
  <c r="F53" i="9" s="1"/>
  <c r="E53" i="9" a="1"/>
  <c r="E53" i="9" s="1"/>
  <c r="E271" i="9" a="1"/>
  <c r="E271" i="9" s="1"/>
  <c r="G271" i="9" a="1"/>
  <c r="G271" i="9" s="1"/>
  <c r="F271" i="9" a="1"/>
  <c r="F271" i="9" s="1"/>
  <c r="H271" i="9" a="1"/>
  <c r="H271" i="9" s="1"/>
  <c r="N262" i="9"/>
  <c r="L262" i="9"/>
  <c r="M262" i="9"/>
  <c r="N267" i="9"/>
  <c r="M267" i="9"/>
  <c r="L267" i="9"/>
  <c r="F317" i="9" a="1"/>
  <c r="F317" i="9" s="1"/>
  <c r="H317" i="9" a="1"/>
  <c r="H317" i="9" s="1"/>
  <c r="E317" i="9" a="1"/>
  <c r="E317" i="9" s="1"/>
  <c r="G317" i="9" a="1"/>
  <c r="G317" i="9" s="1"/>
  <c r="B177" i="9"/>
  <c r="B168" i="9"/>
  <c r="B173" i="9"/>
  <c r="B169" i="9"/>
  <c r="B171" i="9"/>
  <c r="B170" i="9"/>
  <c r="B172" i="9"/>
  <c r="B175" i="9"/>
  <c r="B176" i="9"/>
  <c r="B174" i="9"/>
  <c r="AA388" i="9"/>
  <c r="AA389" i="9"/>
  <c r="F497" i="9" a="1"/>
  <c r="F497" i="9" s="1"/>
  <c r="H497" i="9" a="1"/>
  <c r="H497" i="9" s="1"/>
  <c r="V497" i="9" a="1"/>
  <c r="V497" i="9" s="1"/>
  <c r="E497" i="9" a="1"/>
  <c r="E497" i="9" s="1"/>
  <c r="U497" i="9" a="1"/>
  <c r="U497" i="9" s="1"/>
  <c r="V523" i="9" a="1"/>
  <c r="V523" i="9" s="1"/>
  <c r="E523" i="9" a="1"/>
  <c r="E523" i="9" s="1"/>
  <c r="U523" i="9" a="1"/>
  <c r="U523" i="9" s="1"/>
  <c r="F523" i="9" a="1"/>
  <c r="F523" i="9" s="1"/>
  <c r="H523" i="9" a="1"/>
  <c r="H523" i="9" s="1"/>
  <c r="F316" i="9" a="1"/>
  <c r="F316" i="9" s="1"/>
  <c r="G316" i="9" a="1"/>
  <c r="G316" i="9" s="1"/>
  <c r="H316" i="9" a="1"/>
  <c r="H316" i="9" s="1"/>
  <c r="E316" i="9" a="1"/>
  <c r="E316" i="9" s="1"/>
  <c r="AA367" i="9"/>
  <c r="Y367" i="9"/>
  <c r="Z367" i="9" s="1"/>
  <c r="V491" i="9" a="1"/>
  <c r="V491" i="9" s="1"/>
  <c r="U491" i="9" a="1"/>
  <c r="U491" i="9" s="1"/>
  <c r="E491" i="9" a="1"/>
  <c r="E491" i="9" s="1"/>
  <c r="F491" i="9" a="1"/>
  <c r="F491" i="9" s="1"/>
  <c r="H491" i="9" a="1"/>
  <c r="H491" i="9" s="1"/>
  <c r="E309" i="9" a="1"/>
  <c r="E309" i="9" s="1"/>
  <c r="F309" i="9" a="1"/>
  <c r="F309" i="9" s="1"/>
  <c r="H309" i="9" a="1"/>
  <c r="H309" i="9" s="1"/>
  <c r="G309" i="9" a="1"/>
  <c r="G309" i="9" s="1"/>
  <c r="B96" i="9"/>
  <c r="B95" i="9"/>
  <c r="B90" i="9"/>
  <c r="B94" i="9"/>
  <c r="B92" i="9"/>
  <c r="B89" i="9"/>
  <c r="B93" i="9"/>
  <c r="B91" i="9"/>
  <c r="B97" i="9"/>
  <c r="B98" i="9"/>
  <c r="E281" i="9" a="1"/>
  <c r="E281" i="9" s="1"/>
  <c r="H281" i="9" a="1"/>
  <c r="H281" i="9" s="1"/>
  <c r="G281" i="9" a="1"/>
  <c r="G281" i="9" s="1"/>
  <c r="F281" i="9" a="1"/>
  <c r="F281" i="9" s="1"/>
  <c r="N67" i="9"/>
  <c r="L67" i="9"/>
  <c r="M67" i="9"/>
  <c r="G313" i="9" a="1"/>
  <c r="G313" i="9" s="1"/>
  <c r="F313" i="9" a="1"/>
  <c r="F313" i="9" s="1"/>
  <c r="E313" i="9" a="1"/>
  <c r="E313" i="9" s="1"/>
  <c r="H313" i="9" a="1"/>
  <c r="H313" i="9" s="1"/>
  <c r="F282" i="9" a="1"/>
  <c r="F282" i="9" s="1"/>
  <c r="E282" i="9" a="1"/>
  <c r="E282" i="9" s="1"/>
  <c r="G282" i="9" a="1"/>
  <c r="G282" i="9" s="1"/>
  <c r="H282" i="9" a="1"/>
  <c r="H282" i="9" s="1"/>
  <c r="G488" i="9" a="1"/>
  <c r="G488" i="9" s="1"/>
  <c r="G420" i="9" a="1"/>
  <c r="G420" i="9" s="1"/>
  <c r="L10" i="9"/>
  <c r="I10" i="9" s="1" a="1"/>
  <c r="I10" i="9" s="1"/>
  <c r="K11" i="9"/>
  <c r="G352" i="9" a="1"/>
  <c r="G352" i="9" s="1"/>
  <c r="N264" i="9"/>
  <c r="L264" i="9"/>
  <c r="M264" i="9"/>
  <c r="M260" i="9"/>
  <c r="L260" i="9"/>
  <c r="N260" i="9"/>
  <c r="G526" i="9" a="1"/>
  <c r="G526" i="9" s="1"/>
  <c r="U502" i="9" a="1"/>
  <c r="U502" i="9" s="1"/>
  <c r="F502" i="9" a="1"/>
  <c r="F502" i="9" s="1"/>
  <c r="E502" i="9" a="1"/>
  <c r="E502" i="9" s="1"/>
  <c r="H502" i="9" a="1"/>
  <c r="H502" i="9" s="1"/>
  <c r="V502" i="9" a="1"/>
  <c r="V502" i="9" s="1"/>
  <c r="B38" i="9"/>
  <c r="B33" i="9"/>
  <c r="N33" i="9" s="1"/>
  <c r="B37" i="9"/>
  <c r="N37" i="9" s="1"/>
  <c r="B35" i="9"/>
  <c r="N35" i="9" s="1"/>
  <c r="B29" i="9"/>
  <c r="B31" i="9"/>
  <c r="B30" i="9"/>
  <c r="B32" i="9"/>
  <c r="B36" i="9"/>
  <c r="N36" i="9" s="1"/>
  <c r="B34" i="9"/>
  <c r="N34" i="9" s="1"/>
  <c r="AA391" i="9"/>
  <c r="AA390" i="9"/>
  <c r="AA387" i="9"/>
  <c r="Y387" i="9"/>
  <c r="Z387" i="9" s="1"/>
  <c r="E335" i="9" a="1"/>
  <c r="E335" i="9" s="1"/>
  <c r="F335" i="9" a="1"/>
  <c r="F335" i="9" s="1"/>
  <c r="V335" i="9" a="1"/>
  <c r="V335" i="9" s="1"/>
  <c r="H335" i="9" a="1"/>
  <c r="H335" i="9" s="1"/>
  <c r="U335" i="9" a="1"/>
  <c r="U335" i="9" s="1"/>
  <c r="G530" i="9" a="1"/>
  <c r="G530" i="9" s="1"/>
  <c r="N59" i="9"/>
  <c r="L59" i="9"/>
  <c r="M59" i="9"/>
  <c r="N61" i="9"/>
  <c r="M61" i="9"/>
  <c r="L61" i="9"/>
  <c r="H329" i="9" a="1"/>
  <c r="H329" i="9" s="1"/>
  <c r="E329" i="9" a="1"/>
  <c r="E329" i="9" s="1"/>
  <c r="V329" i="9" a="1"/>
  <c r="V329" i="9" s="1"/>
  <c r="U329" i="9" a="1"/>
  <c r="U329" i="9" s="1"/>
  <c r="F329" i="9" a="1"/>
  <c r="F329" i="9" s="1"/>
  <c r="H308" i="9" a="1"/>
  <c r="H308" i="9" s="1"/>
  <c r="F308" i="9" a="1"/>
  <c r="F308" i="9" s="1"/>
  <c r="E308" i="9" a="1"/>
  <c r="E308" i="9" s="1"/>
  <c r="G308" i="9" a="1"/>
  <c r="G308" i="9" s="1"/>
  <c r="G215" i="9" a="1"/>
  <c r="G215" i="9" s="1"/>
  <c r="H215" i="9" a="1"/>
  <c r="H215" i="9" s="1"/>
  <c r="F215" i="9" a="1"/>
  <c r="F215" i="9" s="1"/>
  <c r="E215" i="9" a="1"/>
  <c r="E215" i="9" s="1"/>
  <c r="G428" i="9" a="1"/>
  <c r="G428" i="9" s="1"/>
  <c r="L259" i="9"/>
  <c r="N259" i="9"/>
  <c r="M259" i="9"/>
  <c r="L258" i="9"/>
  <c r="M258" i="9"/>
  <c r="N258" i="9"/>
  <c r="M263" i="9"/>
  <c r="L263" i="9"/>
  <c r="N263" i="9"/>
  <c r="F315" i="9" a="1"/>
  <c r="F315" i="9" s="1"/>
  <c r="G315" i="9" a="1"/>
  <c r="G315" i="9" s="1"/>
  <c r="E315" i="9" a="1"/>
  <c r="E315" i="9" s="1"/>
  <c r="H315" i="9" a="1"/>
  <c r="H315" i="9" s="1"/>
  <c r="C72" i="20"/>
  <c r="D72" i="20" s="1"/>
  <c r="D71" i="20"/>
  <c r="C275" i="9" s="1" a="1"/>
  <c r="C275" i="9" s="1"/>
  <c r="H312" i="9" a="1"/>
  <c r="H312" i="9" s="1"/>
  <c r="F312" i="9" a="1"/>
  <c r="F312" i="9" s="1"/>
  <c r="E312" i="9" a="1"/>
  <c r="E312" i="9" s="1"/>
  <c r="G312" i="9" a="1"/>
  <c r="G312" i="9" s="1"/>
  <c r="AA376" i="9"/>
  <c r="Y377" i="9"/>
  <c r="H518" i="9" a="1"/>
  <c r="H518" i="9" s="1"/>
  <c r="E518" i="9" a="1"/>
  <c r="E518" i="9" s="1"/>
  <c r="U518" i="9" a="1"/>
  <c r="U518" i="9" s="1"/>
  <c r="F518" i="9" a="1"/>
  <c r="F518" i="9" s="1"/>
  <c r="V518" i="9" a="1"/>
  <c r="V518" i="9" s="1"/>
  <c r="U434" i="9" a="1"/>
  <c r="U434" i="9" s="1"/>
  <c r="F434" i="9" a="1"/>
  <c r="F434" i="9" s="1"/>
  <c r="V434" i="9" a="1"/>
  <c r="V434" i="9" s="1"/>
  <c r="H434" i="9" a="1"/>
  <c r="H434" i="9" s="1"/>
  <c r="E434" i="9" a="1"/>
  <c r="E434" i="9" s="1"/>
  <c r="E276" i="9" a="1"/>
  <c r="E276" i="9" s="1"/>
  <c r="F276" i="9" a="1"/>
  <c r="F276" i="9" s="1"/>
  <c r="G276" i="9" a="1"/>
  <c r="G276" i="9" s="1"/>
  <c r="H276" i="9" a="1"/>
  <c r="H276" i="9" s="1"/>
  <c r="L62" i="9"/>
  <c r="N62" i="9"/>
  <c r="M62" i="9"/>
  <c r="F331" i="9" a="1"/>
  <c r="F331" i="9" s="1"/>
  <c r="H331" i="9" a="1"/>
  <c r="H331" i="9" s="1"/>
  <c r="U331" i="9" a="1"/>
  <c r="U331" i="9" s="1"/>
  <c r="V331" i="9" a="1"/>
  <c r="V331" i="9" s="1"/>
  <c r="E331" i="9" a="1"/>
  <c r="E331" i="9" s="1"/>
  <c r="G331" i="9" s="1" a="1"/>
  <c r="G331" i="9" s="1"/>
  <c r="U500" i="9" a="1"/>
  <c r="U500" i="9" s="1"/>
  <c r="E500" i="9" a="1"/>
  <c r="E500" i="9" s="1"/>
  <c r="V500" i="9" a="1"/>
  <c r="V500" i="9" s="1"/>
  <c r="H500" i="9" a="1"/>
  <c r="H500" i="9" s="1"/>
  <c r="F500" i="9" a="1"/>
  <c r="F500" i="9" s="1"/>
  <c r="V436" i="9" a="1"/>
  <c r="V436" i="9" s="1"/>
  <c r="E436" i="9" a="1"/>
  <c r="E436" i="9" s="1"/>
  <c r="U436" i="9" a="1"/>
  <c r="U436" i="9" s="1"/>
  <c r="F436" i="9" a="1"/>
  <c r="F436" i="9" s="1"/>
  <c r="H436" i="9" a="1"/>
  <c r="H436" i="9" s="1"/>
  <c r="H455" i="9" a="1"/>
  <c r="H455" i="9" s="1"/>
  <c r="V455" i="9" a="1"/>
  <c r="V455" i="9" s="1"/>
  <c r="F455" i="9" a="1"/>
  <c r="F455" i="9" s="1"/>
  <c r="U455" i="9" a="1"/>
  <c r="U455" i="9" s="1"/>
  <c r="E455" i="9" a="1"/>
  <c r="E455" i="9" s="1"/>
  <c r="B243" i="9"/>
  <c r="B238" i="9"/>
  <c r="B239" i="9"/>
  <c r="B245" i="9"/>
  <c r="B247" i="9"/>
  <c r="B241" i="9"/>
  <c r="B246" i="9"/>
  <c r="B244" i="9"/>
  <c r="B242" i="9"/>
  <c r="B240" i="9"/>
  <c r="G478" i="9" a="1"/>
  <c r="G478" i="9" s="1"/>
  <c r="G445" i="9" a="1"/>
  <c r="G445" i="9" s="1"/>
  <c r="G501" i="9" a="1"/>
  <c r="G501" i="9" s="1"/>
  <c r="G452" i="9" a="1"/>
  <c r="G452" i="9" s="1"/>
  <c r="G533" i="9" a="1"/>
  <c r="G533" i="9" s="1"/>
  <c r="G437" i="9" a="1"/>
  <c r="G437" i="9" s="1"/>
  <c r="Z407" i="9"/>
  <c r="Y409" i="9"/>
  <c r="Z408" i="9"/>
  <c r="D117" i="20"/>
  <c r="C118" i="20"/>
  <c r="D118" i="20" s="1"/>
  <c r="D161" i="20"/>
  <c r="C162" i="20"/>
  <c r="D121" i="20"/>
  <c r="C122" i="20"/>
  <c r="D122" i="20" s="1"/>
  <c r="H68" i="9" a="1"/>
  <c r="H68" i="9" s="1"/>
  <c r="E68" i="9" a="1"/>
  <c r="E68" i="9" s="1"/>
  <c r="F68" i="9" a="1"/>
  <c r="F68" i="9" s="1"/>
  <c r="G68" i="9" a="1"/>
  <c r="G68" i="9" s="1"/>
  <c r="E65" i="9" a="1"/>
  <c r="E65" i="9" s="1"/>
  <c r="H65" i="9" a="1"/>
  <c r="H65" i="9" s="1"/>
  <c r="G237" i="9" a="1"/>
  <c r="G237" i="9" s="1"/>
  <c r="E237" i="9" a="1"/>
  <c r="E237" i="9" s="1"/>
  <c r="F237" i="9" a="1"/>
  <c r="F237" i="9" s="1"/>
  <c r="H237" i="9" a="1"/>
  <c r="H237" i="9" s="1"/>
  <c r="I236" i="9" a="1"/>
  <c r="I236" i="9" s="1"/>
  <c r="D153" i="20"/>
  <c r="C154" i="20"/>
  <c r="F29" i="16" a="1"/>
  <c r="F29" i="16" s="1"/>
  <c r="D20" i="9" a="1"/>
  <c r="D20" i="9" s="1"/>
  <c r="C20" i="9" a="1"/>
  <c r="C20" i="9" s="1"/>
  <c r="I20" i="9" a="1"/>
  <c r="I20" i="9" s="1"/>
  <c r="H228" i="9" a="1"/>
  <c r="H228" i="9" s="1"/>
  <c r="F228" i="9" a="1"/>
  <c r="F228" i="9" s="1"/>
  <c r="E228" i="9" a="1"/>
  <c r="E228" i="9" s="1"/>
  <c r="G228" i="9" a="1"/>
  <c r="G228" i="9" s="1"/>
  <c r="K199" i="9"/>
  <c r="L198" i="9"/>
  <c r="E223" i="9" a="1"/>
  <c r="E223" i="9" s="1"/>
  <c r="G223" i="9" a="1"/>
  <c r="G223" i="9" s="1"/>
  <c r="H223" i="9" a="1"/>
  <c r="H223" i="9" s="1"/>
  <c r="F223" i="9" a="1"/>
  <c r="F223" i="9" s="1"/>
  <c r="E310" i="9" a="1"/>
  <c r="E310" i="9" s="1"/>
  <c r="H310" i="9" a="1"/>
  <c r="H310" i="9" s="1"/>
  <c r="G310" i="9" a="1"/>
  <c r="G310" i="9" s="1"/>
  <c r="F310" i="9" a="1"/>
  <c r="F310" i="9" s="1"/>
  <c r="E39" i="1"/>
  <c r="D45" i="5" s="1"/>
  <c r="H51" i="9" a="1"/>
  <c r="H51" i="9" s="1"/>
  <c r="E51" i="9" a="1"/>
  <c r="E51" i="9" s="1"/>
  <c r="F51" i="9" a="1"/>
  <c r="F51" i="9" s="1"/>
  <c r="G51" i="9" a="1"/>
  <c r="G51" i="9" s="1"/>
  <c r="G227" i="9" a="1"/>
  <c r="G227" i="9" s="1"/>
  <c r="F227" i="9" a="1"/>
  <c r="F227" i="9" s="1"/>
  <c r="E227" i="9" a="1"/>
  <c r="E227" i="9" s="1"/>
  <c r="H227" i="9" a="1"/>
  <c r="H227" i="9" s="1"/>
  <c r="G49" i="9" a="1"/>
  <c r="G49" i="9" s="1"/>
  <c r="F49" i="9" a="1"/>
  <c r="F49" i="9" s="1"/>
  <c r="E49" i="9" a="1"/>
  <c r="E49" i="9" s="1"/>
  <c r="H49" i="9" a="1"/>
  <c r="H49" i="9" s="1"/>
  <c r="F268" i="9" a="1"/>
  <c r="F268" i="9" s="1"/>
  <c r="H268" i="9" a="1"/>
  <c r="H268" i="9" s="1"/>
  <c r="E268" i="9" a="1"/>
  <c r="E268" i="9" s="1"/>
  <c r="G268" i="9" a="1"/>
  <c r="G268" i="9" s="1"/>
  <c r="B254" i="9"/>
  <c r="B253" i="9"/>
  <c r="B255" i="9"/>
  <c r="B250" i="9"/>
  <c r="B252" i="9"/>
  <c r="B251" i="9"/>
  <c r="B249" i="9"/>
  <c r="B248" i="9"/>
  <c r="B257" i="9"/>
  <c r="B256" i="9"/>
  <c r="B77" i="16" a="1"/>
  <c r="B77" i="16" s="1"/>
  <c r="B78" i="16" s="1" a="1"/>
  <c r="B78" i="16" s="1"/>
  <c r="E57" i="9" a="1"/>
  <c r="E57" i="9" s="1"/>
  <c r="F57" i="9" a="1"/>
  <c r="F57" i="9" s="1"/>
  <c r="G57" i="9" a="1"/>
  <c r="G57" i="9" s="1"/>
  <c r="H57" i="9" a="1"/>
  <c r="H57" i="9" s="1"/>
  <c r="G236" i="9" a="1"/>
  <c r="G236" i="9" s="1"/>
  <c r="E236" i="9" a="1"/>
  <c r="E236" i="9" s="1"/>
  <c r="F236" i="9" a="1"/>
  <c r="F236" i="9" s="1"/>
  <c r="H236" i="9" a="1"/>
  <c r="H236" i="9" s="1"/>
  <c r="H190" i="9" a="1"/>
  <c r="H190" i="9" s="1"/>
  <c r="F190" i="9" a="1"/>
  <c r="F190" i="9" s="1"/>
  <c r="G190" i="9" a="1"/>
  <c r="G190" i="9" s="1"/>
  <c r="E190" i="9" a="1"/>
  <c r="E190" i="9" s="1"/>
  <c r="H218" i="9" a="1"/>
  <c r="H218" i="9" s="1"/>
  <c r="E218" i="9" a="1"/>
  <c r="E218" i="9" s="1"/>
  <c r="G218" i="9" a="1"/>
  <c r="G218" i="9" s="1"/>
  <c r="F218" i="9" a="1"/>
  <c r="F218" i="9" s="1"/>
  <c r="H269" i="9" a="1"/>
  <c r="H269" i="9" s="1"/>
  <c r="F269" i="9" a="1"/>
  <c r="F269" i="9" s="1"/>
  <c r="E269" i="9" a="1"/>
  <c r="E269" i="9" s="1"/>
  <c r="G269" i="9" a="1"/>
  <c r="G269" i="9" s="1"/>
  <c r="F52" i="9" a="1"/>
  <c r="F52" i="9" s="1"/>
  <c r="H52" i="9" a="1"/>
  <c r="H52" i="9" s="1"/>
  <c r="G52" i="9" a="1"/>
  <c r="G52" i="9" s="1"/>
  <c r="E52" i="9" a="1"/>
  <c r="E52" i="9" s="1"/>
  <c r="G43" i="9" a="1"/>
  <c r="G43" i="9" s="1"/>
  <c r="F43" i="9" a="1"/>
  <c r="F43" i="9" s="1"/>
  <c r="E43" i="9" a="1"/>
  <c r="E43" i="9" s="1"/>
  <c r="H43" i="9" a="1"/>
  <c r="H43" i="9" s="1"/>
  <c r="C235" i="9" a="1"/>
  <c r="C235" i="9" s="1"/>
  <c r="I197" i="9" a="1"/>
  <c r="I197" i="9" s="1"/>
  <c r="F194" i="9" a="1"/>
  <c r="F194" i="9" s="1"/>
  <c r="G194" i="9" a="1"/>
  <c r="G194" i="9" s="1"/>
  <c r="E194" i="9" a="1"/>
  <c r="E194" i="9" s="1"/>
  <c r="H194" i="9" a="1"/>
  <c r="H194" i="9" s="1"/>
  <c r="D109" i="20"/>
  <c r="C110" i="20"/>
  <c r="D110" i="20" s="1"/>
  <c r="H189" i="9" a="1"/>
  <c r="H189" i="9" s="1"/>
  <c r="E189" i="9" a="1"/>
  <c r="E189" i="9" s="1"/>
  <c r="G189" i="9" a="1"/>
  <c r="G189" i="9" s="1"/>
  <c r="F189" i="9" a="1"/>
  <c r="F189" i="9" s="1"/>
  <c r="F30" i="16" a="1"/>
  <c r="F30" i="16" s="1"/>
  <c r="F31" i="16" s="1" a="1"/>
  <c r="F31" i="16" s="1"/>
  <c r="E46" i="9" a="1"/>
  <c r="E46" i="9" s="1"/>
  <c r="F46" i="9" a="1"/>
  <c r="F46" i="9" s="1"/>
  <c r="G46" i="9" a="1"/>
  <c r="G46" i="9" s="1"/>
  <c r="H46" i="9" a="1"/>
  <c r="H46" i="9" s="1"/>
  <c r="G40" i="9" a="1"/>
  <c r="G40" i="9" s="1"/>
  <c r="H40" i="9" a="1"/>
  <c r="H40" i="9" s="1"/>
  <c r="E40" i="9" a="1"/>
  <c r="E40" i="9" s="1"/>
  <c r="F40" i="9" a="1"/>
  <c r="F40" i="9" s="1"/>
  <c r="I192" i="9" a="1"/>
  <c r="I192" i="9" s="1"/>
  <c r="D173" i="20"/>
  <c r="C174" i="20"/>
  <c r="D174" i="20" s="1"/>
  <c r="D103" i="20"/>
  <c r="C104" i="20"/>
  <c r="I9" i="9" a="1"/>
  <c r="I9" i="9" s="1"/>
  <c r="D137" i="20"/>
  <c r="C138" i="20"/>
  <c r="E54" i="9" a="1"/>
  <c r="E54" i="9" s="1"/>
  <c r="H54" i="9" a="1"/>
  <c r="H54" i="9" s="1"/>
  <c r="G54" i="9" a="1"/>
  <c r="G54" i="9" s="1"/>
  <c r="F54" i="9" a="1"/>
  <c r="F54" i="9" s="1"/>
  <c r="F220" i="9" a="1"/>
  <c r="F220" i="9" s="1"/>
  <c r="E220" i="9" a="1"/>
  <c r="E220" i="9" s="1"/>
  <c r="G220" i="9" a="1"/>
  <c r="G220" i="9" s="1"/>
  <c r="H220" i="9" a="1"/>
  <c r="H220" i="9" s="1"/>
  <c r="E48" i="9" a="1"/>
  <c r="E48" i="9" s="1"/>
  <c r="G48" i="9" a="1"/>
  <c r="G48" i="9" s="1"/>
  <c r="F48" i="9" a="1"/>
  <c r="F48" i="9" s="1"/>
  <c r="H48" i="9" a="1"/>
  <c r="H48" i="9" s="1"/>
  <c r="D113" i="20"/>
  <c r="C114" i="20"/>
  <c r="D114" i="20" s="1"/>
  <c r="M19" i="9"/>
  <c r="E231" i="9" a="1"/>
  <c r="E231" i="9" s="1"/>
  <c r="G231" i="9" a="1"/>
  <c r="G231" i="9" s="1"/>
  <c r="F231" i="9" a="1"/>
  <c r="F231" i="9" s="1"/>
  <c r="H231" i="9" a="1"/>
  <c r="H231" i="9" s="1"/>
  <c r="H235" i="9" a="1"/>
  <c r="H235" i="9" s="1"/>
  <c r="F235" i="9" a="1"/>
  <c r="F235" i="9" s="1"/>
  <c r="E235" i="9" a="1"/>
  <c r="E235" i="9" s="1"/>
  <c r="G235" i="9" a="1"/>
  <c r="G235" i="9" s="1"/>
  <c r="E196" i="9" a="1"/>
  <c r="E196" i="9" s="1"/>
  <c r="G196" i="9" a="1"/>
  <c r="G196" i="9" s="1"/>
  <c r="H196" i="9" a="1"/>
  <c r="H196" i="9" s="1"/>
  <c r="F196" i="9" a="1"/>
  <c r="F196" i="9" s="1"/>
  <c r="C194" i="9" a="1"/>
  <c r="C194" i="9" s="1"/>
  <c r="C223" i="9" a="1"/>
  <c r="C223" i="9" s="1"/>
  <c r="E45" i="9" a="1"/>
  <c r="E45" i="9" s="1"/>
  <c r="F45" i="9" a="1"/>
  <c r="F45" i="9" s="1"/>
  <c r="G45" i="9" a="1"/>
  <c r="G45" i="9" s="1"/>
  <c r="H45" i="9" a="1"/>
  <c r="H45" i="9" s="1"/>
  <c r="F8" i="16" a="1"/>
  <c r="F8" i="16" s="1"/>
  <c r="E63" i="9" a="1"/>
  <c r="E63" i="9" s="1"/>
  <c r="G63" i="9" a="1"/>
  <c r="G63" i="9" s="1"/>
  <c r="H63" i="9" a="1"/>
  <c r="H63" i="9" s="1"/>
  <c r="F63" i="9" a="1"/>
  <c r="F63" i="9" s="1"/>
  <c r="D232" i="9" a="1"/>
  <c r="D232" i="9" s="1"/>
  <c r="C9" i="19" a="1"/>
  <c r="C9" i="19" s="1"/>
  <c r="C10" i="19" s="1" a="1"/>
  <c r="C10" i="19" s="1"/>
  <c r="H232" i="9" a="1"/>
  <c r="H232" i="9" s="1"/>
  <c r="E232" i="9" a="1"/>
  <c r="E232" i="9" s="1"/>
  <c r="F232" i="9" a="1"/>
  <c r="F232" i="9" s="1"/>
  <c r="G232" i="9" a="1"/>
  <c r="G232" i="9" s="1"/>
  <c r="G233" i="9" a="1"/>
  <c r="G233" i="9" s="1"/>
  <c r="H233" i="9" a="1"/>
  <c r="H233" i="9" s="1"/>
  <c r="F233" i="9" a="1"/>
  <c r="F233" i="9" s="1"/>
  <c r="E233" i="9" a="1"/>
  <c r="E233" i="9" s="1"/>
  <c r="G191" i="9" a="1"/>
  <c r="G191" i="9" s="1"/>
  <c r="E191" i="9" a="1"/>
  <c r="E191" i="9" s="1"/>
  <c r="H191" i="9" a="1"/>
  <c r="H191" i="9" s="1"/>
  <c r="F191" i="9" a="1"/>
  <c r="F191" i="9" s="1"/>
  <c r="H192" i="9" a="1"/>
  <c r="H192" i="9" s="1"/>
  <c r="E192" i="9" a="1"/>
  <c r="E192" i="9" s="1"/>
  <c r="G192" i="9" a="1"/>
  <c r="G192" i="9" s="1"/>
  <c r="F192" i="9" a="1"/>
  <c r="F192" i="9" s="1"/>
  <c r="I227" i="9" a="1"/>
  <c r="I227" i="9" s="1"/>
  <c r="C9" i="9" a="1"/>
  <c r="C9" i="9" s="1"/>
  <c r="F234" i="9" a="1"/>
  <c r="F234" i="9" s="1"/>
  <c r="H234" i="9" a="1"/>
  <c r="H234" i="9" s="1"/>
  <c r="G234" i="9" a="1"/>
  <c r="G234" i="9" s="1"/>
  <c r="E234" i="9" a="1"/>
  <c r="E234" i="9" s="1"/>
  <c r="F188" i="9" a="1"/>
  <c r="F188" i="9" s="1"/>
  <c r="G188" i="9" a="1"/>
  <c r="G188" i="9" s="1"/>
  <c r="E188" i="9" a="1"/>
  <c r="E188" i="9" s="1"/>
  <c r="H188" i="9" a="1"/>
  <c r="H188" i="9" s="1"/>
  <c r="F193" i="9" a="1"/>
  <c r="F193" i="9" s="1"/>
  <c r="H193" i="9" a="1"/>
  <c r="H193" i="9" s="1"/>
  <c r="E193" i="9" a="1"/>
  <c r="E193" i="9" s="1"/>
  <c r="G193" i="9" a="1"/>
  <c r="G193" i="9" s="1"/>
  <c r="G195" i="9" a="1"/>
  <c r="G195" i="9" s="1"/>
  <c r="F195" i="9" a="1"/>
  <c r="F195" i="9" s="1"/>
  <c r="E195" i="9" a="1"/>
  <c r="E195" i="9" s="1"/>
  <c r="H195" i="9" a="1"/>
  <c r="H195" i="9" s="1"/>
  <c r="K22" i="9"/>
  <c r="L21" i="9"/>
  <c r="F66" i="9" a="1"/>
  <c r="F66" i="9" s="1"/>
  <c r="H66" i="9" a="1"/>
  <c r="H66" i="9" s="1"/>
  <c r="E66" i="9" a="1"/>
  <c r="E66" i="9" s="1"/>
  <c r="G66" i="9" a="1"/>
  <c r="G66" i="9" s="1"/>
  <c r="F60" i="9" a="1"/>
  <c r="F60" i="9" s="1"/>
  <c r="E60" i="9" a="1"/>
  <c r="E60" i="9" s="1"/>
  <c r="G60" i="9" a="1"/>
  <c r="G60" i="9" s="1"/>
  <c r="H60" i="9" a="1"/>
  <c r="H60" i="9" s="1"/>
  <c r="F197" i="9" a="1"/>
  <c r="F197" i="9" s="1"/>
  <c r="H197" i="9" a="1"/>
  <c r="H197" i="9" s="1"/>
  <c r="E197" i="9" a="1"/>
  <c r="E197" i="9" s="1"/>
  <c r="G197" i="9" a="1"/>
  <c r="G197" i="9" s="1"/>
  <c r="D181" i="20"/>
  <c r="C182" i="20"/>
  <c r="D182" i="20" s="1"/>
  <c r="D169" i="20"/>
  <c r="C170" i="20"/>
  <c r="D170" i="20" s="1"/>
  <c r="B41" i="1"/>
  <c r="G229" i="9" a="1"/>
  <c r="G229" i="9" s="1"/>
  <c r="E229" i="9" a="1"/>
  <c r="E229" i="9" s="1"/>
  <c r="F229" i="9" a="1"/>
  <c r="F229" i="9" s="1"/>
  <c r="H229" i="9" a="1"/>
  <c r="H229" i="9" s="1"/>
  <c r="H230" i="9" a="1"/>
  <c r="H230" i="9" s="1"/>
  <c r="F230" i="9" a="1"/>
  <c r="F230" i="9" s="1"/>
  <c r="G230" i="9" a="1"/>
  <c r="G230" i="9" s="1"/>
  <c r="E230" i="9" a="1"/>
  <c r="E230" i="9" s="1"/>
  <c r="D189" i="9" a="1"/>
  <c r="D189" i="9" s="1"/>
  <c r="D9" i="9" a="1"/>
  <c r="D9" i="9" s="1"/>
  <c r="G350" i="9" l="1" a="1"/>
  <c r="G350" i="9" s="1"/>
  <c r="G404" i="9" a="1"/>
  <c r="G404" i="9" s="1"/>
  <c r="I189" i="9" a="1"/>
  <c r="I189" i="9" s="1"/>
  <c r="D227" i="9" a="1"/>
  <c r="D227" i="9" s="1"/>
  <c r="I232" i="9" a="1"/>
  <c r="I232" i="9" s="1"/>
  <c r="D230" i="9" a="1"/>
  <c r="D230" i="9" s="1"/>
  <c r="I223" i="9" a="1"/>
  <c r="I223" i="9" s="1"/>
  <c r="D194" i="9" a="1"/>
  <c r="D194" i="9" s="1"/>
  <c r="C237" i="9" a="1"/>
  <c r="C237" i="9" s="1"/>
  <c r="C192" i="9" a="1"/>
  <c r="C192" i="9" s="1"/>
  <c r="I229" i="9" a="1"/>
  <c r="I229" i="9" s="1"/>
  <c r="C310" i="9" a="1"/>
  <c r="C310" i="9" s="1"/>
  <c r="D196" i="9" a="1"/>
  <c r="D196" i="9" s="1"/>
  <c r="C228" i="9" a="1"/>
  <c r="C228" i="9" s="1"/>
  <c r="D313" i="9" a="1"/>
  <c r="D313" i="9" s="1"/>
  <c r="C289" i="9" a="1"/>
  <c r="C289" i="9" s="1"/>
  <c r="M156" i="9"/>
  <c r="L156" i="9"/>
  <c r="N156" i="9"/>
  <c r="M153" i="9"/>
  <c r="N153" i="9"/>
  <c r="L153" i="9"/>
  <c r="H543" i="9" a="1"/>
  <c r="H543" i="9" s="1"/>
  <c r="V543" i="9" a="1"/>
  <c r="V543" i="9" s="1"/>
  <c r="F543" i="9" a="1"/>
  <c r="F543" i="9" s="1"/>
  <c r="U543" i="9" a="1"/>
  <c r="U543" i="9" s="1"/>
  <c r="E543" i="9" a="1"/>
  <c r="E543" i="9" s="1"/>
  <c r="G543" i="9" s="1" a="1"/>
  <c r="G543" i="9" s="1"/>
  <c r="N299" i="9"/>
  <c r="L299" i="9"/>
  <c r="M299" i="9"/>
  <c r="N305" i="9"/>
  <c r="M305" i="9"/>
  <c r="L305" i="9"/>
  <c r="L183" i="9"/>
  <c r="D183" i="9" s="1" a="1"/>
  <c r="D183" i="9" s="1"/>
  <c r="N183" i="9"/>
  <c r="M183" i="9"/>
  <c r="M178" i="9"/>
  <c r="L178" i="9"/>
  <c r="N178" i="9"/>
  <c r="M127" i="9"/>
  <c r="L127" i="9"/>
  <c r="N127" i="9"/>
  <c r="M125" i="9"/>
  <c r="L125" i="9"/>
  <c r="N125" i="9"/>
  <c r="H546" i="9" a="1"/>
  <c r="H546" i="9" s="1"/>
  <c r="F546" i="9" a="1"/>
  <c r="F546" i="9" s="1"/>
  <c r="U546" i="9" a="1"/>
  <c r="U546" i="9" s="1"/>
  <c r="V546" i="9" a="1"/>
  <c r="V546" i="9" s="1"/>
  <c r="E546" i="9" a="1"/>
  <c r="E546" i="9" s="1"/>
  <c r="E284" i="9" a="1"/>
  <c r="E284" i="9" s="1"/>
  <c r="F284" i="9" a="1"/>
  <c r="F284" i="9" s="1"/>
  <c r="H284" i="9" a="1"/>
  <c r="H284" i="9" s="1"/>
  <c r="G284" i="9" a="1"/>
  <c r="G284" i="9" s="1"/>
  <c r="F545" i="9" a="1"/>
  <c r="F545" i="9" s="1"/>
  <c r="U545" i="9" a="1"/>
  <c r="U545" i="9" s="1"/>
  <c r="H545" i="9" a="1"/>
  <c r="H545" i="9" s="1"/>
  <c r="V545" i="9" a="1"/>
  <c r="V545" i="9" s="1"/>
  <c r="E545" i="9" a="1"/>
  <c r="E545" i="9" s="1"/>
  <c r="G545" i="9" s="1" a="1"/>
  <c r="G545" i="9" s="1"/>
  <c r="D223" i="9" a="1"/>
  <c r="D223" i="9" s="1"/>
  <c r="I237" i="9" a="1"/>
  <c r="I237" i="9" s="1"/>
  <c r="D233" i="9" a="1"/>
  <c r="D233" i="9" s="1"/>
  <c r="C230" i="9" a="1"/>
  <c r="C230" i="9" s="1"/>
  <c r="C229" i="9" a="1"/>
  <c r="C229" i="9" s="1"/>
  <c r="I196" i="9" a="1"/>
  <c r="I196" i="9" s="1"/>
  <c r="I228" i="9" a="1"/>
  <c r="I228" i="9" s="1"/>
  <c r="I269" i="9" a="1"/>
  <c r="I269" i="9" s="1"/>
  <c r="I268" i="9" a="1"/>
  <c r="I268" i="9" s="1"/>
  <c r="L152" i="9"/>
  <c r="M152" i="9"/>
  <c r="N152" i="9"/>
  <c r="N154" i="9"/>
  <c r="M154" i="9"/>
  <c r="L154" i="9"/>
  <c r="M155" i="9"/>
  <c r="N155" i="9"/>
  <c r="L155" i="9"/>
  <c r="H287" i="9" a="1"/>
  <c r="H287" i="9" s="1"/>
  <c r="F287" i="9" a="1"/>
  <c r="F287" i="9" s="1"/>
  <c r="G287" i="9" a="1"/>
  <c r="G287" i="9" s="1"/>
  <c r="E287" i="9" a="1"/>
  <c r="E287" i="9" s="1"/>
  <c r="N300" i="9"/>
  <c r="M300" i="9"/>
  <c r="L300" i="9"/>
  <c r="N301" i="9"/>
  <c r="L301" i="9"/>
  <c r="M301" i="9"/>
  <c r="L184" i="9"/>
  <c r="N184" i="9"/>
  <c r="M184" i="9"/>
  <c r="N182" i="9"/>
  <c r="L182" i="9"/>
  <c r="M182" i="9"/>
  <c r="N180" i="9"/>
  <c r="L180" i="9"/>
  <c r="M180" i="9"/>
  <c r="F286" i="9" a="1"/>
  <c r="F286" i="9" s="1"/>
  <c r="H286" i="9" a="1"/>
  <c r="H286" i="9" s="1"/>
  <c r="E286" i="9" a="1"/>
  <c r="E286" i="9" s="1"/>
  <c r="G286" i="9" a="1"/>
  <c r="G286" i="9" s="1"/>
  <c r="C22" i="20"/>
  <c r="D21" i="20"/>
  <c r="L120" i="9"/>
  <c r="M120" i="9"/>
  <c r="N120" i="9"/>
  <c r="L119" i="9"/>
  <c r="M119" i="9"/>
  <c r="N119" i="9"/>
  <c r="E537" i="9" a="1"/>
  <c r="E537" i="9" s="1"/>
  <c r="V537" i="9" a="1"/>
  <c r="V537" i="9" s="1"/>
  <c r="F537" i="9" a="1"/>
  <c r="F537" i="9" s="1"/>
  <c r="G537" i="9" s="1" a="1"/>
  <c r="G537" i="9" s="1"/>
  <c r="H537" i="9" a="1"/>
  <c r="H537" i="9" s="1"/>
  <c r="U537" i="9" a="1"/>
  <c r="U537" i="9" s="1"/>
  <c r="C189" i="9" a="1"/>
  <c r="C189" i="9" s="1"/>
  <c r="C227" i="9" a="1"/>
  <c r="C227" i="9" s="1"/>
  <c r="C232" i="9" a="1"/>
  <c r="C232" i="9" s="1"/>
  <c r="I230" i="9" a="1"/>
  <c r="I230" i="9" s="1"/>
  <c r="I194" i="9" a="1"/>
  <c r="I194" i="9" s="1"/>
  <c r="D237" i="9" a="1"/>
  <c r="D237" i="9" s="1"/>
  <c r="D192" i="9" a="1"/>
  <c r="D192" i="9" s="1"/>
  <c r="I233" i="9" a="1"/>
  <c r="I233" i="9" s="1"/>
  <c r="C196" i="9" a="1"/>
  <c r="C196" i="9" s="1"/>
  <c r="D231" i="9" a="1"/>
  <c r="D231" i="9" s="1"/>
  <c r="D218" i="9" a="1"/>
  <c r="D218" i="9" s="1"/>
  <c r="C193" i="9" a="1"/>
  <c r="C193" i="9" s="1"/>
  <c r="L157" i="9"/>
  <c r="M157" i="9"/>
  <c r="N157" i="9"/>
  <c r="L149" i="9"/>
  <c r="M149" i="9"/>
  <c r="N149" i="9"/>
  <c r="M150" i="9"/>
  <c r="L150" i="9"/>
  <c r="N150" i="9"/>
  <c r="H544" i="9" a="1"/>
  <c r="H544" i="9" s="1"/>
  <c r="F544" i="9" a="1"/>
  <c r="F544" i="9" s="1"/>
  <c r="U544" i="9" a="1"/>
  <c r="U544" i="9" s="1"/>
  <c r="E544" i="9" a="1"/>
  <c r="E544" i="9" s="1"/>
  <c r="V544" i="9" a="1"/>
  <c r="V544" i="9" s="1"/>
  <c r="U539" i="9" a="1"/>
  <c r="U539" i="9" s="1"/>
  <c r="V539" i="9" a="1"/>
  <c r="V539" i="9" s="1"/>
  <c r="F539" i="9" a="1"/>
  <c r="F539" i="9" s="1"/>
  <c r="E539" i="9" a="1"/>
  <c r="E539" i="9" s="1"/>
  <c r="H539" i="9" a="1"/>
  <c r="H539" i="9" s="1"/>
  <c r="N298" i="9"/>
  <c r="M298" i="9"/>
  <c r="L298" i="9"/>
  <c r="N303" i="9"/>
  <c r="M303" i="9"/>
  <c r="L303" i="9"/>
  <c r="I303" i="9" s="1" a="1"/>
  <c r="I303" i="9" s="1"/>
  <c r="N302" i="9"/>
  <c r="M302" i="9"/>
  <c r="L302" i="9"/>
  <c r="N185" i="9"/>
  <c r="M185" i="9"/>
  <c r="L185" i="9"/>
  <c r="L186" i="9"/>
  <c r="N186" i="9"/>
  <c r="M186" i="9"/>
  <c r="M187" i="9"/>
  <c r="L187" i="9"/>
  <c r="N187" i="9"/>
  <c r="F541" i="9" a="1"/>
  <c r="F541" i="9" s="1"/>
  <c r="E541" i="9" a="1"/>
  <c r="E541" i="9" s="1"/>
  <c r="V541" i="9" a="1"/>
  <c r="V541" i="9" s="1"/>
  <c r="U541" i="9" a="1"/>
  <c r="U541" i="9" s="1"/>
  <c r="H541" i="9" a="1"/>
  <c r="H541" i="9" s="1"/>
  <c r="N126" i="9"/>
  <c r="L126" i="9"/>
  <c r="M126" i="9"/>
  <c r="M122" i="9"/>
  <c r="L122" i="9"/>
  <c r="N122" i="9"/>
  <c r="L123" i="9"/>
  <c r="N123" i="9"/>
  <c r="M123" i="9"/>
  <c r="N151" i="9"/>
  <c r="L151" i="9"/>
  <c r="M151" i="9"/>
  <c r="M158" i="9"/>
  <c r="L158" i="9"/>
  <c r="N158" i="9"/>
  <c r="F279" i="9" a="1"/>
  <c r="F279" i="9" s="1"/>
  <c r="G279" i="9" a="1"/>
  <c r="G279" i="9" s="1"/>
  <c r="H279" i="9" a="1"/>
  <c r="H279" i="9" s="1"/>
  <c r="E279" i="9" a="1"/>
  <c r="E279" i="9" s="1"/>
  <c r="L306" i="9"/>
  <c r="C306" i="9" s="1" a="1"/>
  <c r="C306" i="9" s="1"/>
  <c r="M306" i="9"/>
  <c r="N306" i="9"/>
  <c r="M307" i="9"/>
  <c r="L307" i="9"/>
  <c r="N307" i="9"/>
  <c r="N304" i="9"/>
  <c r="L304" i="9"/>
  <c r="M304" i="9"/>
  <c r="G430" i="9" a="1"/>
  <c r="G430" i="9" s="1"/>
  <c r="M179" i="9"/>
  <c r="N179" i="9"/>
  <c r="L179" i="9"/>
  <c r="L181" i="9"/>
  <c r="M181" i="9"/>
  <c r="N181" i="9"/>
  <c r="E538" i="9" a="1"/>
  <c r="E538" i="9" s="1"/>
  <c r="H538" i="9" a="1"/>
  <c r="H538" i="9" s="1"/>
  <c r="U538" i="9" a="1"/>
  <c r="U538" i="9" s="1"/>
  <c r="V538" i="9" a="1"/>
  <c r="V538" i="9" s="1"/>
  <c r="F538" i="9" a="1"/>
  <c r="F538" i="9" s="1"/>
  <c r="H542" i="9" a="1"/>
  <c r="H542" i="9" s="1"/>
  <c r="F542" i="9" a="1"/>
  <c r="F542" i="9" s="1"/>
  <c r="V542" i="9" a="1"/>
  <c r="V542" i="9" s="1"/>
  <c r="U542" i="9" a="1"/>
  <c r="U542" i="9" s="1"/>
  <c r="E542" i="9" a="1"/>
  <c r="E542" i="9" s="1"/>
  <c r="M124" i="9"/>
  <c r="N124" i="9"/>
  <c r="L124" i="9"/>
  <c r="N121" i="9"/>
  <c r="M121" i="9"/>
  <c r="L121" i="9"/>
  <c r="L128" i="9"/>
  <c r="N128" i="9"/>
  <c r="M128" i="9"/>
  <c r="H540" i="9" a="1"/>
  <c r="H540" i="9" s="1"/>
  <c r="E540" i="9" a="1"/>
  <c r="E540" i="9" s="1"/>
  <c r="U540" i="9" a="1"/>
  <c r="U540" i="9" s="1"/>
  <c r="F540" i="9" a="1"/>
  <c r="F540" i="9" s="1"/>
  <c r="V540" i="9" a="1"/>
  <c r="V540" i="9" s="1"/>
  <c r="E280" i="9" a="1"/>
  <c r="E280" i="9" s="1"/>
  <c r="G280" i="9" a="1"/>
  <c r="G280" i="9" s="1"/>
  <c r="F280" i="9" a="1"/>
  <c r="F280" i="9" s="1"/>
  <c r="H280" i="9" a="1"/>
  <c r="H280" i="9" s="1"/>
  <c r="G504" i="9" a="1"/>
  <c r="G504" i="9" s="1"/>
  <c r="G450" i="9" a="1"/>
  <c r="G450" i="9" s="1"/>
  <c r="G506" i="9" a="1"/>
  <c r="G506" i="9" s="1"/>
  <c r="G517" i="9" a="1"/>
  <c r="G517" i="9" s="1"/>
  <c r="G328" i="9" a="1"/>
  <c r="G328" i="9" s="1"/>
  <c r="G354" i="9" a="1"/>
  <c r="G354" i="9" s="1"/>
  <c r="Y340" i="9"/>
  <c r="Y341" i="9" s="1"/>
  <c r="G333" i="9" a="1"/>
  <c r="G333" i="9" s="1"/>
  <c r="Z338" i="9"/>
  <c r="G447" i="9" a="1"/>
  <c r="G447" i="9" s="1"/>
  <c r="Y359" i="9"/>
  <c r="Z358" i="9"/>
  <c r="G65" i="9" a="1"/>
  <c r="G65" i="9" s="1"/>
  <c r="C10" i="9" a="1"/>
  <c r="C10" i="9" s="1"/>
  <c r="M10" i="9" s="1"/>
  <c r="D10" i="9" a="1"/>
  <c r="D10" i="9" s="1"/>
  <c r="D307" i="9" a="1"/>
  <c r="D307" i="9" s="1"/>
  <c r="C190" i="9" a="1"/>
  <c r="C190" i="9" s="1"/>
  <c r="C220" i="9" a="1"/>
  <c r="C220" i="9" s="1"/>
  <c r="D234" i="9" a="1"/>
  <c r="D234" i="9" s="1"/>
  <c r="C278" i="9" a="1"/>
  <c r="C278" i="9" s="1"/>
  <c r="I281" i="9" a="1"/>
  <c r="I281" i="9" s="1"/>
  <c r="D310" i="9" a="1"/>
  <c r="D310" i="9" s="1"/>
  <c r="C197" i="9" a="1"/>
  <c r="C197" i="9" s="1"/>
  <c r="I235" i="9" a="1"/>
  <c r="I235" i="9" s="1"/>
  <c r="C231" i="9" a="1"/>
  <c r="C231" i="9" s="1"/>
  <c r="D303" i="9" a="1"/>
  <c r="D303" i="9" s="1"/>
  <c r="C301" i="9" a="1"/>
  <c r="C301" i="9" s="1"/>
  <c r="I306" i="9" a="1"/>
  <c r="I306" i="9" s="1"/>
  <c r="I218" i="9" a="1"/>
  <c r="I218" i="9" s="1"/>
  <c r="D190" i="9" a="1"/>
  <c r="D190" i="9" s="1"/>
  <c r="I193" i="9" a="1"/>
  <c r="I193" i="9" s="1"/>
  <c r="C314" i="9" a="1"/>
  <c r="C314" i="9" s="1"/>
  <c r="C277" i="9" a="1"/>
  <c r="C277" i="9" s="1"/>
  <c r="D309" i="9" a="1"/>
  <c r="D309" i="9" s="1"/>
  <c r="D317" i="9" a="1"/>
  <c r="D317" i="9" s="1"/>
  <c r="C308" i="9" a="1"/>
  <c r="C308" i="9" s="1"/>
  <c r="I288" i="9" a="1"/>
  <c r="I288" i="9" s="1"/>
  <c r="C226" i="9" a="1"/>
  <c r="C226" i="9" s="1"/>
  <c r="D290" i="9" a="1"/>
  <c r="D290" i="9" s="1"/>
  <c r="D182" i="9" a="1"/>
  <c r="D182" i="9" s="1"/>
  <c r="D178" i="9" a="1"/>
  <c r="D178" i="9" s="1"/>
  <c r="D216" i="9" a="1"/>
  <c r="D216" i="9" s="1"/>
  <c r="I300" i="9" a="1"/>
  <c r="I300" i="9" s="1"/>
  <c r="C271" i="9" a="1"/>
  <c r="C271" i="9" s="1"/>
  <c r="I284" i="9" a="1"/>
  <c r="I284" i="9" s="1"/>
  <c r="I273" i="9" a="1"/>
  <c r="I273" i="9" s="1"/>
  <c r="C291" i="9" a="1"/>
  <c r="C291" i="9" s="1"/>
  <c r="D289" i="9" a="1"/>
  <c r="D289" i="9" s="1"/>
  <c r="D221" i="9" a="1"/>
  <c r="D221" i="9" s="1"/>
  <c r="C293" i="9" a="1"/>
  <c r="C293" i="9" s="1"/>
  <c r="I214" i="9" a="1"/>
  <c r="I214" i="9" s="1"/>
  <c r="D314" i="9" a="1"/>
  <c r="D314" i="9" s="1"/>
  <c r="D215" i="9" a="1"/>
  <c r="D215" i="9" s="1"/>
  <c r="C186" i="9" a="1"/>
  <c r="C186" i="9" s="1"/>
  <c r="D287" i="9" a="1"/>
  <c r="D287" i="9" s="1"/>
  <c r="D214" i="9" a="1"/>
  <c r="D214" i="9" s="1"/>
  <c r="C290" i="9" a="1"/>
  <c r="C290" i="9" s="1"/>
  <c r="C178" i="9" a="1"/>
  <c r="C178" i="9" s="1"/>
  <c r="I279" i="9" a="1"/>
  <c r="I279" i="9" s="1"/>
  <c r="D300" i="9" a="1"/>
  <c r="D300" i="9" s="1"/>
  <c r="I282" i="9" a="1"/>
  <c r="I282" i="9" s="1"/>
  <c r="C273" i="9" a="1"/>
  <c r="C273" i="9" s="1"/>
  <c r="D167" i="9" a="1"/>
  <c r="D167" i="9" s="1"/>
  <c r="I296" i="9" a="1"/>
  <c r="I296" i="9" s="1"/>
  <c r="D296" i="9" a="1"/>
  <c r="D296" i="9" s="1"/>
  <c r="I293" i="9" a="1"/>
  <c r="I293" i="9" s="1"/>
  <c r="D180" i="9" a="1"/>
  <c r="D180" i="9" s="1"/>
  <c r="I314" i="9" a="1"/>
  <c r="I314" i="9" s="1"/>
  <c r="C313" i="9" a="1"/>
  <c r="C313" i="9" s="1"/>
  <c r="C215" i="9" a="1"/>
  <c r="C215" i="9" s="1"/>
  <c r="I191" i="9" a="1"/>
  <c r="I191" i="9" s="1"/>
  <c r="D188" i="9" a="1"/>
  <c r="D188" i="9" s="1"/>
  <c r="D220" i="9" a="1"/>
  <c r="D220" i="9" s="1"/>
  <c r="D236" i="9" a="1"/>
  <c r="D236" i="9" s="1"/>
  <c r="I190" i="9" a="1"/>
  <c r="I190" i="9" s="1"/>
  <c r="D195" i="9" a="1"/>
  <c r="D195" i="9" s="1"/>
  <c r="C307" i="9" a="1"/>
  <c r="C307" i="9" s="1"/>
  <c r="D269" i="9" a="1"/>
  <c r="D269" i="9" s="1"/>
  <c r="D184" i="9" a="1"/>
  <c r="D184" i="9" s="1"/>
  <c r="I183" i="9" a="1"/>
  <c r="I183" i="9" s="1"/>
  <c r="I301" i="9" a="1"/>
  <c r="I301" i="9" s="1"/>
  <c r="C303" i="9" a="1"/>
  <c r="C303" i="9" s="1"/>
  <c r="I231" i="9" a="1"/>
  <c r="I231" i="9" s="1"/>
  <c r="D228" i="9" a="1"/>
  <c r="D228" i="9" s="1"/>
  <c r="D235" i="9" a="1"/>
  <c r="D235" i="9" s="1"/>
  <c r="D197" i="9" a="1"/>
  <c r="D197" i="9" s="1"/>
  <c r="D299" i="9" a="1"/>
  <c r="D299" i="9" s="1"/>
  <c r="I310" i="9" a="1"/>
  <c r="I310" i="9" s="1"/>
  <c r="D229" i="9" a="1"/>
  <c r="D229" i="9" s="1"/>
  <c r="C233" i="9" a="1"/>
  <c r="C233" i="9" s="1"/>
  <c r="D285" i="9" a="1"/>
  <c r="D285" i="9" s="1"/>
  <c r="C312" i="9" a="1"/>
  <c r="C312" i="9" s="1"/>
  <c r="I219" i="9" a="1"/>
  <c r="I219" i="9" s="1"/>
  <c r="I277" i="9" a="1"/>
  <c r="I277" i="9" s="1"/>
  <c r="D211" i="9" a="1"/>
  <c r="D211" i="9" s="1"/>
  <c r="D281" i="9" a="1"/>
  <c r="D281" i="9" s="1"/>
  <c r="I271" i="9" a="1"/>
  <c r="I271" i="9" s="1"/>
  <c r="I274" i="9" a="1"/>
  <c r="I274" i="9" s="1"/>
  <c r="D270" i="9" a="1"/>
  <c r="D270" i="9" s="1"/>
  <c r="C167" i="9" a="1"/>
  <c r="C167" i="9" s="1"/>
  <c r="I216" i="9" a="1"/>
  <c r="I216" i="9" s="1"/>
  <c r="I210" i="9" a="1"/>
  <c r="I210" i="9" s="1"/>
  <c r="D208" i="9" a="1"/>
  <c r="D208" i="9" s="1"/>
  <c r="D268" i="9" a="1"/>
  <c r="D268" i="9" s="1"/>
  <c r="I234" i="9" a="1"/>
  <c r="I234" i="9" s="1"/>
  <c r="D193" i="9" a="1"/>
  <c r="D193" i="9" s="1"/>
  <c r="C236" i="9" a="1"/>
  <c r="C236" i="9" s="1"/>
  <c r="I195" i="9" a="1"/>
  <c r="I195" i="9" s="1"/>
  <c r="C218" i="9" a="1"/>
  <c r="C218" i="9" s="1"/>
  <c r="I307" i="9" a="1"/>
  <c r="I307" i="9" s="1"/>
  <c r="I184" i="9" a="1"/>
  <c r="I184" i="9" s="1"/>
  <c r="D306" i="9" a="1"/>
  <c r="D306" i="9" s="1"/>
  <c r="D301" i="9" a="1"/>
  <c r="D301" i="9" s="1"/>
  <c r="C180" i="9" a="1"/>
  <c r="C180" i="9" s="1"/>
  <c r="C183" i="9" a="1"/>
  <c r="C183" i="9" s="1"/>
  <c r="C184" i="9" a="1"/>
  <c r="C184" i="9" s="1"/>
  <c r="C269" i="9" a="1"/>
  <c r="C269" i="9" s="1"/>
  <c r="C195" i="9" a="1"/>
  <c r="C195" i="9" s="1"/>
  <c r="I188" i="9" a="1"/>
  <c r="I188" i="9" s="1"/>
  <c r="D191" i="9" a="1"/>
  <c r="D191" i="9" s="1"/>
  <c r="I187" i="9" a="1"/>
  <c r="I187" i="9" s="1"/>
  <c r="D280" i="9" a="1"/>
  <c r="D280" i="9" s="1"/>
  <c r="I283" i="9" a="1"/>
  <c r="I283" i="9" s="1"/>
  <c r="I226" i="9" a="1"/>
  <c r="I226" i="9" s="1"/>
  <c r="D315" i="9" a="1"/>
  <c r="D315" i="9" s="1"/>
  <c r="C29" i="20"/>
  <c r="D28" i="20"/>
  <c r="G402" i="9" a="1"/>
  <c r="G402" i="9" s="1"/>
  <c r="G502" i="9" a="1"/>
  <c r="G502" i="9" s="1"/>
  <c r="G456" i="9" a="1"/>
  <c r="G456" i="9" s="1"/>
  <c r="G527" i="9" a="1"/>
  <c r="G527" i="9" s="1"/>
  <c r="G335" i="9" a="1"/>
  <c r="G335" i="9" s="1"/>
  <c r="G334" i="9" a="1"/>
  <c r="G334" i="9" s="1"/>
  <c r="G500" i="9" a="1"/>
  <c r="G500" i="9" s="1"/>
  <c r="G518" i="9" a="1"/>
  <c r="G518" i="9" s="1"/>
  <c r="G497" i="9" a="1"/>
  <c r="G497" i="9" s="1"/>
  <c r="G329" i="9" a="1"/>
  <c r="G329" i="9" s="1"/>
  <c r="G491" i="9" a="1"/>
  <c r="G491" i="9" s="1"/>
  <c r="G523" i="9" a="1"/>
  <c r="G523" i="9" s="1"/>
  <c r="G455" i="9" a="1"/>
  <c r="G455" i="9" s="1"/>
  <c r="G449" i="9" a="1"/>
  <c r="G449" i="9" s="1"/>
  <c r="L242" i="9"/>
  <c r="N242" i="9"/>
  <c r="M242" i="9"/>
  <c r="L243" i="9"/>
  <c r="N243" i="9"/>
  <c r="M243" i="9"/>
  <c r="Y378" i="9"/>
  <c r="Z377" i="9"/>
  <c r="C263" i="9" a="1"/>
  <c r="C263" i="9" s="1"/>
  <c r="D263" i="9" a="1"/>
  <c r="D263" i="9" s="1"/>
  <c r="I263" i="9" a="1"/>
  <c r="I263" i="9" s="1"/>
  <c r="I258" i="9" a="1"/>
  <c r="I258" i="9" s="1"/>
  <c r="D258" i="9" a="1"/>
  <c r="D258" i="9" s="1"/>
  <c r="C258" i="9" a="1"/>
  <c r="C258" i="9" s="1"/>
  <c r="L244" i="9"/>
  <c r="M244" i="9"/>
  <c r="N244" i="9"/>
  <c r="L245" i="9"/>
  <c r="N245" i="9"/>
  <c r="M245" i="9"/>
  <c r="G263" i="9" a="1"/>
  <c r="G263" i="9" s="1"/>
  <c r="F263" i="9" a="1"/>
  <c r="F263" i="9" s="1"/>
  <c r="E263" i="9" a="1"/>
  <c r="E263" i="9" s="1"/>
  <c r="H263" i="9" a="1"/>
  <c r="H263" i="9" s="1"/>
  <c r="F259" i="9" a="1"/>
  <c r="F259" i="9" s="1"/>
  <c r="H259" i="9" a="1"/>
  <c r="H259" i="9" s="1"/>
  <c r="E259" i="9" a="1"/>
  <c r="E259" i="9" s="1"/>
  <c r="G259" i="9" a="1"/>
  <c r="G259" i="9" s="1"/>
  <c r="G59" i="9" a="1"/>
  <c r="G59" i="9" s="1"/>
  <c r="E59" i="9" a="1"/>
  <c r="E59" i="9" s="1"/>
  <c r="H59" i="9" a="1"/>
  <c r="H59" i="9" s="1"/>
  <c r="F59" i="9" a="1"/>
  <c r="F59" i="9" s="1"/>
  <c r="C283" i="9" a="1"/>
  <c r="C283" i="9" s="1"/>
  <c r="I208" i="9" a="1"/>
  <c r="I208" i="9" s="1"/>
  <c r="I297" i="9" a="1"/>
  <c r="I297" i="9" s="1"/>
  <c r="I182" i="9" a="1"/>
  <c r="I182" i="9" s="1"/>
  <c r="I304" i="9" a="1"/>
  <c r="I304" i="9" s="1"/>
  <c r="N31" i="9"/>
  <c r="G264" i="9" a="1"/>
  <c r="G264" i="9" s="1"/>
  <c r="E264" i="9" a="1"/>
  <c r="E264" i="9" s="1"/>
  <c r="F264" i="9" a="1"/>
  <c r="F264" i="9" s="1"/>
  <c r="H264" i="9" a="1"/>
  <c r="H264" i="9" s="1"/>
  <c r="K12" i="9"/>
  <c r="L11" i="9"/>
  <c r="G67" i="9" a="1"/>
  <c r="G67" i="9" s="1"/>
  <c r="H67" i="9" a="1"/>
  <c r="H67" i="9" s="1"/>
  <c r="F67" i="9" a="1"/>
  <c r="F67" i="9" s="1"/>
  <c r="E67" i="9" a="1"/>
  <c r="E67" i="9" s="1"/>
  <c r="L98" i="9"/>
  <c r="M98" i="9"/>
  <c r="N98" i="9"/>
  <c r="M89" i="9"/>
  <c r="L89" i="9"/>
  <c r="N89" i="9"/>
  <c r="L95" i="9"/>
  <c r="M95" i="9"/>
  <c r="N95" i="9"/>
  <c r="C212" i="9" a="1"/>
  <c r="C212" i="9" s="1"/>
  <c r="C209" i="9" a="1"/>
  <c r="C209" i="9" s="1"/>
  <c r="I178" i="9" a="1"/>
  <c r="I178" i="9" s="1"/>
  <c r="D187" i="9" a="1"/>
  <c r="D187" i="9" s="1"/>
  <c r="I167" i="9" a="1"/>
  <c r="I167" i="9" s="1"/>
  <c r="D297" i="9" a="1"/>
  <c r="D297" i="9" s="1"/>
  <c r="I275" i="9" a="1"/>
  <c r="I275" i="9" s="1"/>
  <c r="I186" i="9" a="1"/>
  <c r="I186" i="9" s="1"/>
  <c r="Y388" i="9"/>
  <c r="N175" i="9"/>
  <c r="M175" i="9"/>
  <c r="L175" i="9"/>
  <c r="N169" i="9"/>
  <c r="M169" i="9"/>
  <c r="L169" i="9"/>
  <c r="I315" i="9" a="1"/>
  <c r="I315" i="9" s="1"/>
  <c r="G267" i="9" a="1"/>
  <c r="G267" i="9" s="1"/>
  <c r="F267" i="9" a="1"/>
  <c r="F267" i="9" s="1"/>
  <c r="H267" i="9" a="1"/>
  <c r="H267" i="9" s="1"/>
  <c r="E267" i="9" a="1"/>
  <c r="E267" i="9" s="1"/>
  <c r="I286" i="9" a="1"/>
  <c r="I286" i="9" s="1"/>
  <c r="D311" i="9" a="1"/>
  <c r="D311" i="9" s="1"/>
  <c r="G64" i="9" a="1"/>
  <c r="G64" i="9" s="1"/>
  <c r="E64" i="9" a="1"/>
  <c r="E64" i="9" s="1"/>
  <c r="F64" i="9" a="1"/>
  <c r="F64" i="9" s="1"/>
  <c r="H64" i="9" a="1"/>
  <c r="H64" i="9" s="1"/>
  <c r="C276" i="9" a="1"/>
  <c r="C276" i="9" s="1"/>
  <c r="D225" i="9" a="1"/>
  <c r="D225" i="9" s="1"/>
  <c r="I181" i="9" a="1"/>
  <c r="I181" i="9" s="1"/>
  <c r="I285" i="9" a="1"/>
  <c r="I285" i="9" s="1"/>
  <c r="D277" i="9" a="1"/>
  <c r="D277" i="9" s="1"/>
  <c r="D283" i="9" a="1"/>
  <c r="D283" i="9" s="1"/>
  <c r="I225" i="9" a="1"/>
  <c r="I225" i="9" s="1"/>
  <c r="C316" i="9" a="1"/>
  <c r="C316" i="9" s="1"/>
  <c r="G266" i="9" a="1"/>
  <c r="G266" i="9" s="1"/>
  <c r="H266" i="9" a="1"/>
  <c r="H266" i="9" s="1"/>
  <c r="E266" i="9" a="1"/>
  <c r="E266" i="9" s="1"/>
  <c r="F266" i="9" a="1"/>
  <c r="F266" i="9" s="1"/>
  <c r="I220" i="9" a="1"/>
  <c r="I220" i="9" s="1"/>
  <c r="C188" i="9" a="1"/>
  <c r="C188" i="9" s="1"/>
  <c r="C234" i="9" a="1"/>
  <c r="C234" i="9" s="1"/>
  <c r="C268" i="9" a="1"/>
  <c r="C268" i="9" s="1"/>
  <c r="C191" i="9" a="1"/>
  <c r="C191" i="9" s="1"/>
  <c r="L246" i="9"/>
  <c r="N246" i="9"/>
  <c r="M246" i="9"/>
  <c r="N239" i="9"/>
  <c r="L239" i="9"/>
  <c r="M239" i="9"/>
  <c r="I215" i="9" a="1"/>
  <c r="I215" i="9" s="1"/>
  <c r="G436" i="9" a="1"/>
  <c r="G436" i="9" s="1"/>
  <c r="I313" i="9" a="1"/>
  <c r="I313" i="9" s="1"/>
  <c r="F62" i="9" a="1"/>
  <c r="F62" i="9" s="1"/>
  <c r="E62" i="9" a="1"/>
  <c r="E62" i="9" s="1"/>
  <c r="H62" i="9" a="1"/>
  <c r="H62" i="9" s="1"/>
  <c r="G62" i="9" a="1"/>
  <c r="G62" i="9" s="1"/>
  <c r="G434" i="9" a="1"/>
  <c r="G434" i="9" s="1"/>
  <c r="C187" i="9" a="1"/>
  <c r="C187" i="9" s="1"/>
  <c r="D304" i="9" a="1"/>
  <c r="D304" i="9" s="1"/>
  <c r="D181" i="9" a="1"/>
  <c r="D181" i="9" s="1"/>
  <c r="C214" i="9" a="1"/>
  <c r="C214" i="9" s="1"/>
  <c r="C285" i="9" a="1"/>
  <c r="C285" i="9" s="1"/>
  <c r="C288" i="9" a="1"/>
  <c r="C288" i="9" s="1"/>
  <c r="D273" i="9" a="1"/>
  <c r="D273" i="9" s="1"/>
  <c r="C305" i="9" a="1"/>
  <c r="C305" i="9" s="1"/>
  <c r="I213" i="9" a="1"/>
  <c r="I213" i="9" s="1"/>
  <c r="C222" i="9" a="1"/>
  <c r="C222" i="9" s="1"/>
  <c r="C217" i="9" a="1"/>
  <c r="C217" i="9" s="1"/>
  <c r="C284" i="9" a="1"/>
  <c r="C284" i="9" s="1"/>
  <c r="D274" i="9" a="1"/>
  <c r="D274" i="9" s="1"/>
  <c r="D302" i="9" a="1"/>
  <c r="D302" i="9" s="1"/>
  <c r="I289" i="9" a="1"/>
  <c r="I289" i="9" s="1"/>
  <c r="I305" i="9" a="1"/>
  <c r="I305" i="9" s="1"/>
  <c r="I222" i="9" a="1"/>
  <c r="I222" i="9" s="1"/>
  <c r="C294" i="9" a="1"/>
  <c r="C294" i="9" s="1"/>
  <c r="D217" i="9" a="1"/>
  <c r="D217" i="9" s="1"/>
  <c r="C292" i="9" a="1"/>
  <c r="C292" i="9" s="1"/>
  <c r="I217" i="9" a="1"/>
  <c r="I217" i="9" s="1"/>
  <c r="C213" i="9" a="1"/>
  <c r="C213" i="9" s="1"/>
  <c r="D222" i="9" a="1"/>
  <c r="D222" i="9" s="1"/>
  <c r="I294" i="9" a="1"/>
  <c r="I294" i="9" s="1"/>
  <c r="C270" i="9" a="1"/>
  <c r="C270" i="9" s="1"/>
  <c r="D291" i="9" a="1"/>
  <c r="D291" i="9" s="1"/>
  <c r="D284" i="9" a="1"/>
  <c r="D284" i="9" s="1"/>
  <c r="C302" i="9" a="1"/>
  <c r="C302" i="9" s="1"/>
  <c r="D305" i="9" a="1"/>
  <c r="D305" i="9" s="1"/>
  <c r="D213" i="9" a="1"/>
  <c r="D213" i="9" s="1"/>
  <c r="D294" i="9" a="1"/>
  <c r="D294" i="9" s="1"/>
  <c r="D292" i="9" a="1"/>
  <c r="D292" i="9" s="1"/>
  <c r="I292" i="9" a="1"/>
  <c r="I292" i="9" s="1"/>
  <c r="C297" i="9" a="1"/>
  <c r="C297" i="9" s="1"/>
  <c r="I270" i="9" a="1"/>
  <c r="I270" i="9" s="1"/>
  <c r="C274" i="9" a="1"/>
  <c r="C274" i="9" s="1"/>
  <c r="I302" i="9" a="1"/>
  <c r="I302" i="9" s="1"/>
  <c r="D282" i="9" a="1"/>
  <c r="D282" i="9" s="1"/>
  <c r="D271" i="9" a="1"/>
  <c r="D271" i="9" s="1"/>
  <c r="C281" i="9" a="1"/>
  <c r="C281" i="9" s="1"/>
  <c r="I211" i="9" a="1"/>
  <c r="I211" i="9" s="1"/>
  <c r="C309" i="9" a="1"/>
  <c r="C309" i="9" s="1"/>
  <c r="C219" i="9" a="1"/>
  <c r="C219" i="9" s="1"/>
  <c r="D212" i="9" a="1"/>
  <c r="D212" i="9" s="1"/>
  <c r="C181" i="9" a="1"/>
  <c r="C181" i="9" s="1"/>
  <c r="C224" i="9" a="1"/>
  <c r="C224" i="9" s="1"/>
  <c r="C280" i="9" a="1"/>
  <c r="C280" i="9" s="1"/>
  <c r="D288" i="9" a="1"/>
  <c r="D288" i="9" s="1"/>
  <c r="D312" i="9" a="1"/>
  <c r="D312" i="9" s="1"/>
  <c r="I290" i="9" a="1"/>
  <c r="I290" i="9" s="1"/>
  <c r="K29" i="9"/>
  <c r="L29" i="9" s="1"/>
  <c r="N29" i="9"/>
  <c r="N38" i="9"/>
  <c r="K39" i="9"/>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I264" i="9" a="1"/>
  <c r="I264" i="9" s="1"/>
  <c r="C264" i="9" a="1"/>
  <c r="C264" i="9" s="1"/>
  <c r="D264" i="9" a="1"/>
  <c r="D264" i="9" s="1"/>
  <c r="N97" i="9"/>
  <c r="L97" i="9"/>
  <c r="M97" i="9"/>
  <c r="N92" i="9"/>
  <c r="L92" i="9"/>
  <c r="M92" i="9"/>
  <c r="M96" i="9"/>
  <c r="L96" i="9"/>
  <c r="N96" i="9"/>
  <c r="I209" i="9" a="1"/>
  <c r="I209" i="9" s="1"/>
  <c r="D209" i="9" a="1"/>
  <c r="D209" i="9" s="1"/>
  <c r="I180" i="9" a="1"/>
  <c r="I180" i="9" s="1"/>
  <c r="C272" i="9" a="1"/>
  <c r="C272" i="9" s="1"/>
  <c r="D279" i="9" a="1"/>
  <c r="D279" i="9" s="1"/>
  <c r="D275" i="9" a="1"/>
  <c r="D275" i="9" s="1"/>
  <c r="N172" i="9"/>
  <c r="M172" i="9"/>
  <c r="L172" i="9"/>
  <c r="L173" i="9"/>
  <c r="N173" i="9"/>
  <c r="M173" i="9"/>
  <c r="C315" i="9" a="1"/>
  <c r="C315" i="9" s="1"/>
  <c r="I308" i="9" a="1"/>
  <c r="I308" i="9" s="1"/>
  <c r="I311" i="9" a="1"/>
  <c r="I311" i="9" s="1"/>
  <c r="C82" i="12"/>
  <c r="Q63" i="21" a="1"/>
  <c r="Q63" i="21" s="1"/>
  <c r="U63" i="21" a="1"/>
  <c r="U63" i="21" s="1"/>
  <c r="D293" i="9" a="1"/>
  <c r="D293" i="9" s="1"/>
  <c r="C221" i="9" a="1"/>
  <c r="C221" i="9" s="1"/>
  <c r="D272" i="9" a="1"/>
  <c r="D272" i="9" s="1"/>
  <c r="D219" i="9" a="1"/>
  <c r="D219" i="9" s="1"/>
  <c r="I291" i="9" a="1"/>
  <c r="I291" i="9" s="1"/>
  <c r="G330" i="9" a="1"/>
  <c r="G330" i="9" s="1"/>
  <c r="I261" i="9" a="1"/>
  <c r="I261" i="9" s="1"/>
  <c r="D261" i="9" a="1"/>
  <c r="D261" i="9" s="1"/>
  <c r="C261" i="9" a="1"/>
  <c r="C261" i="9" s="1"/>
  <c r="M240" i="9"/>
  <c r="N240" i="9"/>
  <c r="L240" i="9"/>
  <c r="N241" i="9"/>
  <c r="L241" i="9"/>
  <c r="M241" i="9"/>
  <c r="N238" i="9"/>
  <c r="M238" i="9"/>
  <c r="L238" i="9"/>
  <c r="H258" i="9" a="1"/>
  <c r="H258" i="9" s="1"/>
  <c r="G258" i="9" a="1"/>
  <c r="G258" i="9" s="1"/>
  <c r="E258" i="9" a="1"/>
  <c r="E258" i="9" s="1"/>
  <c r="F258" i="9" a="1"/>
  <c r="F258" i="9" s="1"/>
  <c r="I259" i="9" a="1"/>
  <c r="I259" i="9" s="1"/>
  <c r="C259" i="9" a="1"/>
  <c r="C259" i="9" s="1"/>
  <c r="D259" i="9" a="1"/>
  <c r="D259" i="9" s="1"/>
  <c r="C282" i="9" a="1"/>
  <c r="C282" i="9" s="1"/>
  <c r="C286" i="9" a="1"/>
  <c r="C286" i="9" s="1"/>
  <c r="E61" i="9" a="1"/>
  <c r="E61" i="9" s="1"/>
  <c r="F61" i="9" a="1"/>
  <c r="F61" i="9" s="1"/>
  <c r="G61" i="9" a="1"/>
  <c r="G61" i="9" s="1"/>
  <c r="H61" i="9" a="1"/>
  <c r="H61" i="9" s="1"/>
  <c r="C300" i="9" a="1"/>
  <c r="C300" i="9" s="1"/>
  <c r="C211" i="9" a="1"/>
  <c r="C211" i="9" s="1"/>
  <c r="I309" i="9" a="1"/>
  <c r="I309" i="9" s="1"/>
  <c r="D295" i="9" a="1"/>
  <c r="D295" i="9" s="1"/>
  <c r="I212" i="9" a="1"/>
  <c r="I212" i="9" s="1"/>
  <c r="I295" i="9" a="1"/>
  <c r="I295" i="9" s="1"/>
  <c r="I287" i="9" a="1"/>
  <c r="I287" i="9" s="1"/>
  <c r="C279" i="9" a="1"/>
  <c r="C279" i="9" s="1"/>
  <c r="C182" i="9" a="1"/>
  <c r="C182" i="9" s="1"/>
  <c r="I312" i="9" a="1"/>
  <c r="I312" i="9" s="1"/>
  <c r="N32" i="9"/>
  <c r="C260" i="9" a="1"/>
  <c r="C260" i="9" s="1"/>
  <c r="D260" i="9" a="1"/>
  <c r="D260" i="9" s="1"/>
  <c r="I260" i="9" a="1"/>
  <c r="I260" i="9" s="1"/>
  <c r="N91" i="9"/>
  <c r="L91" i="9"/>
  <c r="M91" i="9"/>
  <c r="L94" i="9"/>
  <c r="M94" i="9"/>
  <c r="N94" i="9"/>
  <c r="C304" i="9" a="1"/>
  <c r="C304" i="9" s="1"/>
  <c r="C296" i="9" a="1"/>
  <c r="C296" i="9" s="1"/>
  <c r="I272" i="9" a="1"/>
  <c r="I272" i="9" s="1"/>
  <c r="C208" i="9" a="1"/>
  <c r="C208" i="9" s="1"/>
  <c r="C210" i="9" a="1"/>
  <c r="C210" i="9" s="1"/>
  <c r="C225" i="9" a="1"/>
  <c r="C225" i="9" s="1"/>
  <c r="D186" i="9" a="1"/>
  <c r="D186" i="9" s="1"/>
  <c r="N174" i="9"/>
  <c r="L174" i="9"/>
  <c r="M174" i="9"/>
  <c r="L170" i="9"/>
  <c r="N170" i="9"/>
  <c r="M170" i="9"/>
  <c r="L168" i="9"/>
  <c r="M168" i="9"/>
  <c r="N168" i="9"/>
  <c r="K168" i="9"/>
  <c r="K169" i="9" s="1"/>
  <c r="K170" i="9" s="1"/>
  <c r="K171" i="9" s="1"/>
  <c r="K172" i="9" s="1"/>
  <c r="K173" i="9" s="1"/>
  <c r="K174" i="9" s="1"/>
  <c r="K175" i="9" s="1"/>
  <c r="K176" i="9" s="1"/>
  <c r="K177" i="9" s="1"/>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H262" i="9" a="1"/>
  <c r="H262" i="9" s="1"/>
  <c r="G262" i="9" a="1"/>
  <c r="G262" i="9" s="1"/>
  <c r="E262" i="9" a="1"/>
  <c r="E262" i="9" s="1"/>
  <c r="F262" i="9" a="1"/>
  <c r="F262" i="9" s="1"/>
  <c r="D308" i="9" a="1"/>
  <c r="D308" i="9" s="1"/>
  <c r="C311" i="9" a="1"/>
  <c r="C311" i="9" s="1"/>
  <c r="D276" i="9" a="1"/>
  <c r="D276" i="9" s="1"/>
  <c r="D226" i="9" a="1"/>
  <c r="D226" i="9" s="1"/>
  <c r="C287" i="9" a="1"/>
  <c r="C287" i="9" s="1"/>
  <c r="D210" i="9" a="1"/>
  <c r="D210" i="9" s="1"/>
  <c r="D278" i="9" a="1"/>
  <c r="D278" i="9" s="1"/>
  <c r="I224" i="9" a="1"/>
  <c r="I224" i="9" s="1"/>
  <c r="Y368" i="9"/>
  <c r="D316" i="9" a="1"/>
  <c r="D316" i="9" s="1"/>
  <c r="C317" i="9" a="1"/>
  <c r="C317" i="9" s="1"/>
  <c r="D265" i="9" a="1"/>
  <c r="D265" i="9" s="1"/>
  <c r="C265" i="9" a="1"/>
  <c r="C265" i="9" s="1"/>
  <c r="I265" i="9" a="1"/>
  <c r="I265" i="9" s="1"/>
  <c r="C266" i="9" a="1"/>
  <c r="C266" i="9" s="1"/>
  <c r="D266" i="9" a="1"/>
  <c r="D266" i="9" s="1"/>
  <c r="I266" i="9" a="1"/>
  <c r="I266" i="9" s="1"/>
  <c r="K238" i="9"/>
  <c r="K239" i="9" s="1"/>
  <c r="K240" i="9" s="1"/>
  <c r="K241" i="9" s="1"/>
  <c r="K242" i="9" s="1"/>
  <c r="K243" i="9" s="1"/>
  <c r="K244" i="9" s="1"/>
  <c r="K245" i="9" s="1"/>
  <c r="K246" i="9" s="1"/>
  <c r="K247" i="9" s="1"/>
  <c r="M247" i="9"/>
  <c r="L247" i="9"/>
  <c r="N247" i="9"/>
  <c r="N30" i="9"/>
  <c r="G260" i="9" a="1"/>
  <c r="G260" i="9" s="1"/>
  <c r="H260" i="9" a="1"/>
  <c r="H260" i="9" s="1"/>
  <c r="E260" i="9" a="1"/>
  <c r="E260" i="9" s="1"/>
  <c r="F260" i="9" a="1"/>
  <c r="F260" i="9" s="1"/>
  <c r="N93" i="9"/>
  <c r="M93" i="9"/>
  <c r="L93" i="9"/>
  <c r="L90" i="9"/>
  <c r="M90" i="9"/>
  <c r="N90" i="9"/>
  <c r="M176" i="9"/>
  <c r="L176" i="9"/>
  <c r="N176" i="9"/>
  <c r="L171" i="9"/>
  <c r="M171" i="9"/>
  <c r="N171" i="9"/>
  <c r="N177" i="9"/>
  <c r="L177" i="9"/>
  <c r="M177" i="9"/>
  <c r="I267" i="9" a="1"/>
  <c r="I267" i="9" s="1"/>
  <c r="D267" i="9" a="1"/>
  <c r="D267" i="9" s="1"/>
  <c r="C267" i="9" a="1"/>
  <c r="C267" i="9" s="1"/>
  <c r="C262" i="9" a="1"/>
  <c r="C262" i="9" s="1"/>
  <c r="D262" i="9" a="1"/>
  <c r="D262" i="9" s="1"/>
  <c r="I262" i="9" a="1"/>
  <c r="I262" i="9" s="1"/>
  <c r="I276" i="9" a="1"/>
  <c r="I276" i="9" s="1"/>
  <c r="I278" i="9" a="1"/>
  <c r="I278" i="9" s="1"/>
  <c r="C216" i="9" a="1"/>
  <c r="C216" i="9" s="1"/>
  <c r="I280" i="9" a="1"/>
  <c r="I280" i="9" s="1"/>
  <c r="I221" i="9" a="1"/>
  <c r="I221" i="9" s="1"/>
  <c r="C295" i="9" a="1"/>
  <c r="C295" i="9" s="1"/>
  <c r="D224" i="9" a="1"/>
  <c r="D224" i="9" s="1"/>
  <c r="I316" i="9" a="1"/>
  <c r="I316" i="9" s="1"/>
  <c r="I317" i="9" a="1"/>
  <c r="I317" i="9" s="1"/>
  <c r="H265" i="9" a="1"/>
  <c r="H265" i="9" s="1"/>
  <c r="G265" i="9" a="1"/>
  <c r="G265" i="9" s="1"/>
  <c r="F265" i="9" a="1"/>
  <c r="F265" i="9" s="1"/>
  <c r="E265" i="9" a="1"/>
  <c r="E265" i="9" s="1"/>
  <c r="H261" i="9" a="1"/>
  <c r="H261" i="9" s="1"/>
  <c r="F261" i="9" a="1"/>
  <c r="F261" i="9" s="1"/>
  <c r="E261" i="9" a="1"/>
  <c r="E261" i="9" s="1"/>
  <c r="G261" i="9" a="1"/>
  <c r="G261" i="9" s="1"/>
  <c r="D286" i="9" a="1"/>
  <c r="D286" i="9" s="1"/>
  <c r="C569" i="6"/>
  <c r="C191" i="6"/>
  <c r="C215" i="6"/>
  <c r="C311" i="6"/>
  <c r="C527" i="6"/>
  <c r="C95" i="6"/>
  <c r="A40" i="1"/>
  <c r="B18" i="21" s="1"/>
  <c r="C395" i="6"/>
  <c r="C227" i="6"/>
  <c r="D129" i="5"/>
  <c r="C443" i="6"/>
  <c r="C383" i="6"/>
  <c r="C209" i="6"/>
  <c r="C449" i="6"/>
  <c r="D87" i="5"/>
  <c r="C239" i="6"/>
  <c r="C485" i="6"/>
  <c r="C107" i="6"/>
  <c r="C305" i="6"/>
  <c r="D165" i="5"/>
  <c r="C293" i="6"/>
  <c r="C467" i="6"/>
  <c r="C323" i="6"/>
  <c r="C281" i="6"/>
  <c r="C185" i="6"/>
  <c r="C347" i="6"/>
  <c r="D111" i="5"/>
  <c r="D105" i="5"/>
  <c r="C473" i="6"/>
  <c r="C497" i="6"/>
  <c r="C545" i="6"/>
  <c r="C557" i="6"/>
  <c r="C359" i="6"/>
  <c r="C101" i="6"/>
  <c r="C521" i="6"/>
  <c r="C221" i="6"/>
  <c r="C179" i="6"/>
  <c r="C131" i="6"/>
  <c r="C137" i="6"/>
  <c r="C287" i="6"/>
  <c r="D159" i="5"/>
  <c r="C419" i="6"/>
  <c r="C341" i="6"/>
  <c r="C113" i="6"/>
  <c r="C491" i="6"/>
  <c r="C431" i="6"/>
  <c r="C299" i="6"/>
  <c r="C479" i="6"/>
  <c r="C203" i="6"/>
  <c r="C317" i="6"/>
  <c r="C263" i="6"/>
  <c r="D57" i="5"/>
  <c r="C515" i="6"/>
  <c r="D81" i="5"/>
  <c r="C533" i="6"/>
  <c r="C167" i="6"/>
  <c r="D69" i="5"/>
  <c r="D63" i="5"/>
  <c r="C401" i="6"/>
  <c r="C245" i="6"/>
  <c r="C461" i="6"/>
  <c r="D51" i="5"/>
  <c r="C269" i="6"/>
  <c r="C407" i="6"/>
  <c r="D123" i="5"/>
  <c r="C425" i="6"/>
  <c r="D75" i="5"/>
  <c r="C275" i="6"/>
  <c r="D153" i="5"/>
  <c r="C335" i="6"/>
  <c r="C251" i="6"/>
  <c r="D39" i="5"/>
  <c r="C563" i="6"/>
  <c r="C149" i="6"/>
  <c r="C125" i="6"/>
  <c r="C161" i="6"/>
  <c r="C119" i="6"/>
  <c r="C455" i="6"/>
  <c r="C503" i="6"/>
  <c r="C539" i="6"/>
  <c r="C143" i="6"/>
  <c r="D117" i="5"/>
  <c r="C353" i="6"/>
  <c r="C173" i="6"/>
  <c r="D99" i="5"/>
  <c r="C551" i="6"/>
  <c r="C509" i="6"/>
  <c r="D147" i="5"/>
  <c r="C377" i="6"/>
  <c r="D141" i="5"/>
  <c r="C365" i="6"/>
  <c r="C257" i="6"/>
  <c r="C329" i="6"/>
  <c r="C371" i="6"/>
  <c r="C155" i="6"/>
  <c r="D93" i="5"/>
  <c r="C437" i="6"/>
  <c r="C197" i="6"/>
  <c r="D135" i="5"/>
  <c r="C233" i="6"/>
  <c r="C389" i="6"/>
  <c r="C413" i="6"/>
  <c r="F32" i="16" a="1"/>
  <c r="F32" i="16" s="1"/>
  <c r="M9" i="9"/>
  <c r="G19" i="9" a="1"/>
  <c r="G19" i="9" s="1"/>
  <c r="F19" i="9" a="1"/>
  <c r="F19" i="9" s="1"/>
  <c r="E19" i="9" a="1"/>
  <c r="E19" i="9" s="1"/>
  <c r="L249" i="9"/>
  <c r="M249" i="9"/>
  <c r="N249" i="9"/>
  <c r="L255" i="9"/>
  <c r="N255" i="9"/>
  <c r="M255" i="9"/>
  <c r="F9" i="16" a="1"/>
  <c r="F9" i="16" s="1"/>
  <c r="F10" i="16" s="1" a="1"/>
  <c r="F10" i="16" s="1"/>
  <c r="Z409" i="9"/>
  <c r="Y410" i="9"/>
  <c r="I21" i="9" a="1"/>
  <c r="I21" i="9" s="1"/>
  <c r="D21" i="9" a="1"/>
  <c r="D21" i="9" s="1"/>
  <c r="C21" i="9" a="1"/>
  <c r="C21" i="9" s="1"/>
  <c r="K23" i="9"/>
  <c r="L22" i="9"/>
  <c r="M256" i="9"/>
  <c r="N256" i="9"/>
  <c r="L256" i="9"/>
  <c r="M251" i="9"/>
  <c r="L251" i="9"/>
  <c r="N251" i="9"/>
  <c r="L253" i="9"/>
  <c r="M253" i="9"/>
  <c r="N253" i="9"/>
  <c r="T39" i="1"/>
  <c r="N39" i="1"/>
  <c r="D17" i="21"/>
  <c r="C11" i="19" a="1"/>
  <c r="C11" i="19" s="1"/>
  <c r="C12" i="19" s="1" a="1"/>
  <c r="C12" i="19" s="1"/>
  <c r="B42" i="1"/>
  <c r="D104" i="20"/>
  <c r="C105" i="20"/>
  <c r="D105" i="20" s="1"/>
  <c r="N257" i="9"/>
  <c r="M257" i="9"/>
  <c r="L257" i="9"/>
  <c r="L252" i="9"/>
  <c r="M252" i="9"/>
  <c r="N252" i="9"/>
  <c r="L254" i="9"/>
  <c r="M254" i="9"/>
  <c r="N254" i="9"/>
  <c r="I198" i="9" a="1"/>
  <c r="I198" i="9" s="1"/>
  <c r="D198" i="9" a="1"/>
  <c r="D198" i="9" s="1"/>
  <c r="C198" i="9" a="1"/>
  <c r="C198" i="9" s="1"/>
  <c r="M20" i="9"/>
  <c r="B79" i="16" a="1"/>
  <c r="B79" i="16" s="1"/>
  <c r="D138" i="20"/>
  <c r="C139" i="20"/>
  <c r="M248" i="9"/>
  <c r="N248" i="9"/>
  <c r="L248" i="9"/>
  <c r="K248" i="9"/>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L250" i="9"/>
  <c r="M250" i="9"/>
  <c r="N250" i="9"/>
  <c r="K200" i="9"/>
  <c r="L199" i="9"/>
  <c r="D154" i="20"/>
  <c r="C155" i="20"/>
  <c r="D162" i="20"/>
  <c r="C163" i="20"/>
  <c r="G544" i="9" l="1" a="1"/>
  <c r="G544" i="9" s="1"/>
  <c r="G540" i="9" a="1"/>
  <c r="G540" i="9" s="1"/>
  <c r="G542" i="9" a="1"/>
  <c r="G542" i="9" s="1"/>
  <c r="H128" i="9" a="1"/>
  <c r="H128" i="9" s="1"/>
  <c r="G128" i="9" a="1"/>
  <c r="G128" i="9" s="1"/>
  <c r="F128" i="9" a="1"/>
  <c r="F128" i="9" s="1"/>
  <c r="E128" i="9" a="1"/>
  <c r="E128" i="9" s="1"/>
  <c r="F121" i="9" a="1"/>
  <c r="F121" i="9" s="1"/>
  <c r="H121" i="9" a="1"/>
  <c r="H121" i="9" s="1"/>
  <c r="E121" i="9" a="1"/>
  <c r="E121" i="9" s="1"/>
  <c r="G121" i="9" a="1"/>
  <c r="G121" i="9" s="1"/>
  <c r="F124" i="9" a="1"/>
  <c r="F124" i="9" s="1"/>
  <c r="H124" i="9" a="1"/>
  <c r="H124" i="9" s="1"/>
  <c r="G124" i="9" a="1"/>
  <c r="G124" i="9" s="1"/>
  <c r="E124" i="9" a="1"/>
  <c r="E124" i="9" s="1"/>
  <c r="F181" i="9" a="1"/>
  <c r="F181" i="9" s="1"/>
  <c r="G181" i="9" a="1"/>
  <c r="G181" i="9" s="1"/>
  <c r="E181" i="9" a="1"/>
  <c r="E181" i="9" s="1"/>
  <c r="H181" i="9" a="1"/>
  <c r="H181" i="9" s="1"/>
  <c r="F179" i="9" a="1"/>
  <c r="F179" i="9" s="1"/>
  <c r="H179" i="9" a="1"/>
  <c r="H179" i="9" s="1"/>
  <c r="E179" i="9" a="1"/>
  <c r="E179" i="9" s="1"/>
  <c r="G179" i="9" a="1"/>
  <c r="G179" i="9" s="1"/>
  <c r="G303" i="9" a="1"/>
  <c r="G303" i="9" s="1"/>
  <c r="E303" i="9" a="1"/>
  <c r="E303" i="9" s="1"/>
  <c r="H303" i="9" a="1"/>
  <c r="H303" i="9" s="1"/>
  <c r="F303" i="9" a="1"/>
  <c r="F303" i="9" s="1"/>
  <c r="C23" i="20"/>
  <c r="D22" i="20"/>
  <c r="F182" i="9" a="1"/>
  <c r="F182" i="9" s="1"/>
  <c r="G182" i="9" a="1"/>
  <c r="G182" i="9" s="1"/>
  <c r="E182" i="9" a="1"/>
  <c r="E182" i="9" s="1"/>
  <c r="H182" i="9" a="1"/>
  <c r="H182" i="9" s="1"/>
  <c r="H154" i="9" a="1"/>
  <c r="H154" i="9" s="1"/>
  <c r="G154" i="9" a="1"/>
  <c r="G154" i="9" s="1"/>
  <c r="F154" i="9" a="1"/>
  <c r="F154" i="9" s="1"/>
  <c r="E154" i="9" a="1"/>
  <c r="E154" i="9" s="1"/>
  <c r="G546" i="9" a="1"/>
  <c r="G546" i="9" s="1"/>
  <c r="E299" i="9" a="1"/>
  <c r="E299" i="9" s="1"/>
  <c r="H299" i="9" a="1"/>
  <c r="H299" i="9" s="1"/>
  <c r="F299" i="9" a="1"/>
  <c r="F299" i="9" s="1"/>
  <c r="G299" i="9" a="1"/>
  <c r="G299" i="9" s="1"/>
  <c r="F306" i="9" a="1"/>
  <c r="F306" i="9" s="1"/>
  <c r="H306" i="9" a="1"/>
  <c r="H306" i="9" s="1"/>
  <c r="E306" i="9" a="1"/>
  <c r="E306" i="9" s="1"/>
  <c r="G306" i="9" a="1"/>
  <c r="G306" i="9" s="1"/>
  <c r="G158" i="9" a="1"/>
  <c r="G158" i="9" s="1"/>
  <c r="H158" i="9" a="1"/>
  <c r="H158" i="9" s="1"/>
  <c r="F158" i="9" a="1"/>
  <c r="F158" i="9" s="1"/>
  <c r="E158" i="9" a="1"/>
  <c r="E158" i="9" s="1"/>
  <c r="G123" i="9" a="1"/>
  <c r="G123" i="9" s="1"/>
  <c r="E123" i="9" a="1"/>
  <c r="E123" i="9" s="1"/>
  <c r="H123" i="9" a="1"/>
  <c r="H123" i="9" s="1"/>
  <c r="F123" i="9" a="1"/>
  <c r="F123" i="9" s="1"/>
  <c r="G541" i="9" a="1"/>
  <c r="G541" i="9" s="1"/>
  <c r="E187" i="9" a="1"/>
  <c r="E187" i="9" s="1"/>
  <c r="F187" i="9" a="1"/>
  <c r="F187" i="9" s="1"/>
  <c r="H187" i="9" a="1"/>
  <c r="H187" i="9" s="1"/>
  <c r="G187" i="9" a="1"/>
  <c r="G187" i="9" s="1"/>
  <c r="D185" i="9" a="1"/>
  <c r="D185" i="9" s="1"/>
  <c r="C185" i="9" a="1"/>
  <c r="C185" i="9" s="1"/>
  <c r="I185" i="9" a="1"/>
  <c r="I185" i="9" s="1"/>
  <c r="E302" i="9" a="1"/>
  <c r="E302" i="9" s="1"/>
  <c r="G302" i="9" a="1"/>
  <c r="G302" i="9" s="1"/>
  <c r="F302" i="9" a="1"/>
  <c r="F302" i="9" s="1"/>
  <c r="H302" i="9" a="1"/>
  <c r="H302" i="9" s="1"/>
  <c r="F150" i="9" a="1"/>
  <c r="F150" i="9" s="1"/>
  <c r="G150" i="9" a="1"/>
  <c r="G150" i="9" s="1"/>
  <c r="E150" i="9" a="1"/>
  <c r="E150" i="9" s="1"/>
  <c r="H150" i="9" a="1"/>
  <c r="H150" i="9" s="1"/>
  <c r="H120" i="9" a="1"/>
  <c r="H120" i="9" s="1"/>
  <c r="G120" i="9" a="1"/>
  <c r="G120" i="9" s="1"/>
  <c r="F120" i="9" a="1"/>
  <c r="F120" i="9" s="1"/>
  <c r="E120" i="9" a="1"/>
  <c r="E120" i="9" s="1"/>
  <c r="E180" i="9" a="1"/>
  <c r="E180" i="9" s="1"/>
  <c r="F180" i="9" a="1"/>
  <c r="F180" i="9" s="1"/>
  <c r="G180" i="9" a="1"/>
  <c r="G180" i="9" s="1"/>
  <c r="H180" i="9" a="1"/>
  <c r="H180" i="9" s="1"/>
  <c r="F178" i="9" a="1"/>
  <c r="F178" i="9" s="1"/>
  <c r="E178" i="9" a="1"/>
  <c r="E178" i="9" s="1"/>
  <c r="H178" i="9" a="1"/>
  <c r="H178" i="9" s="1"/>
  <c r="G178" i="9" a="1"/>
  <c r="G178" i="9" s="1"/>
  <c r="C299" i="9" a="1"/>
  <c r="C299" i="9" s="1"/>
  <c r="I299" i="9" a="1"/>
  <c r="I299" i="9" s="1"/>
  <c r="E156" i="9" a="1"/>
  <c r="E156" i="9" s="1"/>
  <c r="H156" i="9" a="1"/>
  <c r="H156" i="9" s="1"/>
  <c r="G156" i="9" a="1"/>
  <c r="G156" i="9" s="1"/>
  <c r="F156" i="9" a="1"/>
  <c r="F156" i="9" s="1"/>
  <c r="G538" i="9" a="1"/>
  <c r="G538" i="9" s="1"/>
  <c r="C179" i="9" a="1"/>
  <c r="C179" i="9" s="1"/>
  <c r="D179" i="9" a="1"/>
  <c r="D179" i="9" s="1"/>
  <c r="I179" i="9" a="1"/>
  <c r="I179" i="9" s="1"/>
  <c r="H304" i="9" a="1"/>
  <c r="H304" i="9" s="1"/>
  <c r="G304" i="9" a="1"/>
  <c r="G304" i="9" s="1"/>
  <c r="F304" i="9" a="1"/>
  <c r="F304" i="9" s="1"/>
  <c r="E304" i="9" a="1"/>
  <c r="E304" i="9" s="1"/>
  <c r="G151" i="9" a="1"/>
  <c r="G151" i="9" s="1"/>
  <c r="E151" i="9" a="1"/>
  <c r="E151" i="9" s="1"/>
  <c r="F151" i="9" a="1"/>
  <c r="F151" i="9" s="1"/>
  <c r="H151" i="9" a="1"/>
  <c r="H151" i="9" s="1"/>
  <c r="H122" i="9" a="1"/>
  <c r="H122" i="9" s="1"/>
  <c r="G122" i="9" a="1"/>
  <c r="G122" i="9" s="1"/>
  <c r="F122" i="9" a="1"/>
  <c r="F122" i="9" s="1"/>
  <c r="E122" i="9" a="1"/>
  <c r="E122" i="9" s="1"/>
  <c r="G186" i="9" a="1"/>
  <c r="G186" i="9" s="1"/>
  <c r="F186" i="9" a="1"/>
  <c r="F186" i="9" s="1"/>
  <c r="H186" i="9" a="1"/>
  <c r="H186" i="9" s="1"/>
  <c r="E186" i="9" a="1"/>
  <c r="E186" i="9" s="1"/>
  <c r="E185" i="9" a="1"/>
  <c r="E185" i="9" s="1"/>
  <c r="G185" i="9" a="1"/>
  <c r="G185" i="9" s="1"/>
  <c r="F185" i="9" a="1"/>
  <c r="F185" i="9" s="1"/>
  <c r="H185" i="9" a="1"/>
  <c r="H185" i="9" s="1"/>
  <c r="C298" i="9" a="1"/>
  <c r="C298" i="9" s="1"/>
  <c r="D298" i="9" a="1"/>
  <c r="D298" i="9" s="1"/>
  <c r="I298" i="9" a="1"/>
  <c r="I298" i="9" s="1"/>
  <c r="G539" i="9" a="1"/>
  <c r="G539" i="9" s="1"/>
  <c r="F157" i="9" a="1"/>
  <c r="F157" i="9" s="1"/>
  <c r="E157" i="9" a="1"/>
  <c r="E157" i="9" s="1"/>
  <c r="H157" i="9" a="1"/>
  <c r="H157" i="9" s="1"/>
  <c r="G157" i="9" a="1"/>
  <c r="G157" i="9" s="1"/>
  <c r="E119" i="9" a="1"/>
  <c r="E119" i="9" s="1"/>
  <c r="H119" i="9" a="1"/>
  <c r="H119" i="9" s="1"/>
  <c r="F119" i="9" a="1"/>
  <c r="F119" i="9" s="1"/>
  <c r="G119" i="9" a="1"/>
  <c r="G119" i="9" s="1"/>
  <c r="F301" i="9" a="1"/>
  <c r="F301" i="9" s="1"/>
  <c r="H301" i="9" a="1"/>
  <c r="H301" i="9" s="1"/>
  <c r="E301" i="9" a="1"/>
  <c r="E301" i="9" s="1"/>
  <c r="G301" i="9" a="1"/>
  <c r="G301" i="9" s="1"/>
  <c r="E300" i="9" a="1"/>
  <c r="E300" i="9" s="1"/>
  <c r="G300" i="9" a="1"/>
  <c r="G300" i="9" s="1"/>
  <c r="H300" i="9" a="1"/>
  <c r="H300" i="9" s="1"/>
  <c r="F300" i="9" a="1"/>
  <c r="F300" i="9" s="1"/>
  <c r="H155" i="9" a="1"/>
  <c r="H155" i="9" s="1"/>
  <c r="G155" i="9" a="1"/>
  <c r="G155" i="9" s="1"/>
  <c r="F155" i="9" a="1"/>
  <c r="F155" i="9" s="1"/>
  <c r="E155" i="9" a="1"/>
  <c r="E155" i="9" s="1"/>
  <c r="F127" i="9" a="1"/>
  <c r="F127" i="9" s="1"/>
  <c r="G127" i="9" a="1"/>
  <c r="G127" i="9" s="1"/>
  <c r="H127" i="9" a="1"/>
  <c r="H127" i="9" s="1"/>
  <c r="E127" i="9" a="1"/>
  <c r="E127" i="9" s="1"/>
  <c r="E183" i="9" a="1"/>
  <c r="E183" i="9" s="1"/>
  <c r="H183" i="9" a="1"/>
  <c r="H183" i="9" s="1"/>
  <c r="F183" i="9" a="1"/>
  <c r="F183" i="9" s="1"/>
  <c r="G183" i="9" a="1"/>
  <c r="G183" i="9" s="1"/>
  <c r="F305" i="9" a="1"/>
  <c r="F305" i="9" s="1"/>
  <c r="E305" i="9" a="1"/>
  <c r="E305" i="9" s="1"/>
  <c r="G305" i="9" a="1"/>
  <c r="G305" i="9" s="1"/>
  <c r="H305" i="9" a="1"/>
  <c r="H305" i="9" s="1"/>
  <c r="H153" i="9" a="1"/>
  <c r="H153" i="9" s="1"/>
  <c r="G153" i="9" a="1"/>
  <c r="G153" i="9" s="1"/>
  <c r="E153" i="9" a="1"/>
  <c r="E153" i="9" s="1"/>
  <c r="F153" i="9" a="1"/>
  <c r="F153" i="9" s="1"/>
  <c r="AC358" i="9" a="1"/>
  <c r="AC358" i="9" s="1"/>
  <c r="H307" i="9" a="1"/>
  <c r="H307" i="9" s="1"/>
  <c r="G307" i="9" a="1"/>
  <c r="G307" i="9" s="1"/>
  <c r="F307" i="9" a="1"/>
  <c r="F307" i="9" s="1"/>
  <c r="E307" i="9" a="1"/>
  <c r="E307" i="9" s="1"/>
  <c r="G126" i="9" a="1"/>
  <c r="G126" i="9" s="1"/>
  <c r="H126" i="9" a="1"/>
  <c r="H126" i="9" s="1"/>
  <c r="F126" i="9" a="1"/>
  <c r="F126" i="9" s="1"/>
  <c r="E126" i="9" a="1"/>
  <c r="E126" i="9" s="1"/>
  <c r="H298" i="9" a="1"/>
  <c r="H298" i="9" s="1"/>
  <c r="F298" i="9" a="1"/>
  <c r="F298" i="9" s="1"/>
  <c r="E298" i="9" a="1"/>
  <c r="E298" i="9" s="1"/>
  <c r="G298" i="9" a="1"/>
  <c r="G298" i="9" s="1"/>
  <c r="E149" i="9" a="1"/>
  <c r="E149" i="9" s="1"/>
  <c r="H149" i="9" a="1"/>
  <c r="H149" i="9" s="1"/>
  <c r="F149" i="9" a="1"/>
  <c r="F149" i="9" s="1"/>
  <c r="G149" i="9" a="1"/>
  <c r="G149" i="9" s="1"/>
  <c r="E184" i="9" a="1"/>
  <c r="E184" i="9" s="1"/>
  <c r="H184" i="9" a="1"/>
  <c r="H184" i="9" s="1"/>
  <c r="G184" i="9" a="1"/>
  <c r="G184" i="9" s="1"/>
  <c r="F184" i="9" a="1"/>
  <c r="F184" i="9" s="1"/>
  <c r="G152" i="9" a="1"/>
  <c r="G152" i="9" s="1"/>
  <c r="H152" i="9" a="1"/>
  <c r="H152" i="9" s="1"/>
  <c r="F152" i="9" a="1"/>
  <c r="F152" i="9" s="1"/>
  <c r="E152" i="9" a="1"/>
  <c r="E152" i="9" s="1"/>
  <c r="G125" i="9" a="1"/>
  <c r="G125" i="9" s="1"/>
  <c r="E125" i="9" a="1"/>
  <c r="E125" i="9" s="1"/>
  <c r="F125" i="9" a="1"/>
  <c r="F125" i="9" s="1"/>
  <c r="H125" i="9" a="1"/>
  <c r="H125" i="9" s="1"/>
  <c r="Z340" i="9"/>
  <c r="AC340" i="9" s="1" a="1"/>
  <c r="AC340" i="9" s="1"/>
  <c r="C358" i="9" a="1"/>
  <c r="C358" i="9" s="1"/>
  <c r="Y360" i="9"/>
  <c r="Z359" i="9"/>
  <c r="C359" i="9" s="1" a="1"/>
  <c r="C359" i="9" s="1"/>
  <c r="AC338" i="9" a="1"/>
  <c r="AC338" i="9" s="1"/>
  <c r="C30" i="20"/>
  <c r="D29" i="20"/>
  <c r="AC367" i="9" a="1"/>
  <c r="AC367" i="9" s="1"/>
  <c r="D339" i="9" a="1"/>
  <c r="D339" i="9" s="1"/>
  <c r="E40" i="1"/>
  <c r="D46" i="5" s="1"/>
  <c r="Z388" i="9"/>
  <c r="Y389" i="9"/>
  <c r="G98" i="9" a="1"/>
  <c r="G98" i="9" s="1"/>
  <c r="F98" i="9" a="1"/>
  <c r="F98" i="9" s="1"/>
  <c r="E98" i="9" a="1"/>
  <c r="E98" i="9" s="1"/>
  <c r="H98" i="9" a="1"/>
  <c r="H98" i="9" s="1"/>
  <c r="H245" i="9" a="1"/>
  <c r="H245" i="9" s="1"/>
  <c r="G245" i="9" a="1"/>
  <c r="G245" i="9" s="1"/>
  <c r="E245" i="9" a="1"/>
  <c r="E245" i="9" s="1"/>
  <c r="F245" i="9" a="1"/>
  <c r="F245" i="9" s="1"/>
  <c r="H244" i="9" a="1"/>
  <c r="H244" i="9" s="1"/>
  <c r="E244" i="9" a="1"/>
  <c r="E244" i="9" s="1"/>
  <c r="G244" i="9" a="1"/>
  <c r="G244" i="9" s="1"/>
  <c r="F244" i="9" a="1"/>
  <c r="F244" i="9" s="1"/>
  <c r="C243" i="9" a="1"/>
  <c r="C243" i="9" s="1"/>
  <c r="D243" i="9" a="1"/>
  <c r="D243" i="9" s="1"/>
  <c r="I243" i="9" a="1"/>
  <c r="I243" i="9" s="1"/>
  <c r="G170" i="9" a="1"/>
  <c r="G170" i="9" s="1"/>
  <c r="F170" i="9" a="1"/>
  <c r="F170" i="9" s="1"/>
  <c r="E170" i="9" a="1"/>
  <c r="E170" i="9" s="1"/>
  <c r="H170" i="9" a="1"/>
  <c r="H170" i="9" s="1"/>
  <c r="F174" i="9" a="1"/>
  <c r="F174" i="9" s="1"/>
  <c r="E174" i="9" a="1"/>
  <c r="E174" i="9" s="1"/>
  <c r="H174" i="9" a="1"/>
  <c r="H174" i="9" s="1"/>
  <c r="G174" i="9" a="1"/>
  <c r="G174" i="9" s="1"/>
  <c r="C83" i="12"/>
  <c r="Z50" i="21" s="1" a="1"/>
  <c r="Z50" i="21" s="1"/>
  <c r="J69" i="21" a="1"/>
  <c r="J69" i="21" s="1"/>
  <c r="Z47" i="21" a="1"/>
  <c r="Z47" i="21" s="1"/>
  <c r="AC49" i="21" s="1" a="1"/>
  <c r="AC49" i="21" s="1"/>
  <c r="J65" i="21" a="1"/>
  <c r="J65" i="21" s="1"/>
  <c r="T69" i="21" a="1"/>
  <c r="T69" i="21" s="1"/>
  <c r="Z67" i="21" a="1"/>
  <c r="Z67" i="21" s="1"/>
  <c r="AC69" i="21" s="1" a="1"/>
  <c r="AC69" i="21" s="1"/>
  <c r="X53" i="21" a="1"/>
  <c r="X53" i="21" s="1"/>
  <c r="K69" i="21" a="1"/>
  <c r="K69" i="21" s="1"/>
  <c r="O73" i="21" a="1"/>
  <c r="O73" i="21" s="1"/>
  <c r="X59" i="21" a="1"/>
  <c r="X59" i="21" s="1"/>
  <c r="X51" i="21" a="1"/>
  <c r="X51" i="21" s="1"/>
  <c r="S69" i="21" a="1"/>
  <c r="S69" i="21" s="1"/>
  <c r="X75" i="21" a="1"/>
  <c r="X75" i="21" s="1"/>
  <c r="X67" i="21" a="1"/>
  <c r="X67" i="21" s="1"/>
  <c r="Z51" i="21" a="1"/>
  <c r="Z51" i="21" s="1"/>
  <c r="AC53" i="21" s="1" a="1"/>
  <c r="AC53" i="21" s="1"/>
  <c r="K71" i="21" a="1"/>
  <c r="K71" i="21" s="1"/>
  <c r="AB69" i="21" a="1"/>
  <c r="AB69" i="21" s="1"/>
  <c r="Z48" i="21" a="1"/>
  <c r="Z48" i="21" s="1"/>
  <c r="Y47" i="21" a="1"/>
  <c r="Y47" i="21" s="1"/>
  <c r="J76" i="21" a="1"/>
  <c r="J76" i="21" s="1"/>
  <c r="S73" i="21" a="1"/>
  <c r="S73" i="21" s="1"/>
  <c r="P75" i="21" a="1"/>
  <c r="P75" i="21" s="1"/>
  <c r="Q65" i="21" a="1"/>
  <c r="Q65" i="21" s="1"/>
  <c r="T71" i="21" a="1"/>
  <c r="T71" i="21" s="1"/>
  <c r="J74" i="21" a="1"/>
  <c r="J74" i="21" s="1"/>
  <c r="AA71" i="21" a="1"/>
  <c r="AA71" i="21" s="1"/>
  <c r="V60" i="21" a="1"/>
  <c r="V60" i="21" s="1"/>
  <c r="AB51" i="21" a="1"/>
  <c r="AB51" i="21" s="1"/>
  <c r="AB47" i="21" a="1"/>
  <c r="AB47" i="21" s="1"/>
  <c r="Z75" i="21" a="1"/>
  <c r="Z75" i="21" s="1"/>
  <c r="V52" i="21" a="1"/>
  <c r="V52" i="21" s="1"/>
  <c r="V56" i="21" a="1"/>
  <c r="V56" i="21" s="1"/>
  <c r="N70" i="21" a="1"/>
  <c r="N70" i="21" s="1"/>
  <c r="M65" i="21" a="1"/>
  <c r="M65" i="21" s="1"/>
  <c r="N74" i="21" a="1"/>
  <c r="N74" i="21" s="1"/>
  <c r="AB75" i="21" a="1"/>
  <c r="AB75" i="21" s="1"/>
  <c r="X73" i="21" a="1"/>
  <c r="X73" i="21" s="1"/>
  <c r="L69" i="21" a="1"/>
  <c r="L69" i="21" s="1"/>
  <c r="Z61" i="21" a="1"/>
  <c r="Z61" i="21" s="1"/>
  <c r="AC63" i="21" s="1" a="1"/>
  <c r="AC63" i="21" s="1"/>
  <c r="AA63" i="21" a="1"/>
  <c r="AA63" i="21" s="1"/>
  <c r="Z53" i="21" a="1"/>
  <c r="Z53" i="21" s="1"/>
  <c r="AC55" i="21" s="1" a="1"/>
  <c r="AC55" i="21" s="1"/>
  <c r="W71" i="21" a="1"/>
  <c r="W71" i="21" s="1"/>
  <c r="V55" i="21" a="1"/>
  <c r="V55" i="21" s="1"/>
  <c r="Y57" i="21" s="1" a="1"/>
  <c r="Y57" i="21" s="1"/>
  <c r="R76" i="21" a="1"/>
  <c r="R76" i="21" s="1"/>
  <c r="K65" i="21" a="1"/>
  <c r="K65" i="21" s="1"/>
  <c r="AA59" i="21" a="1"/>
  <c r="AA59" i="21" s="1"/>
  <c r="J70" i="21" a="1"/>
  <c r="J70" i="21" s="1"/>
  <c r="R67" i="21" a="1"/>
  <c r="R67" i="21" s="1"/>
  <c r="U69" i="21" s="1" a="1"/>
  <c r="U69" i="21" s="1"/>
  <c r="X65" i="21" a="1"/>
  <c r="X65" i="21" s="1"/>
  <c r="R73" i="21" a="1"/>
  <c r="R73" i="21" s="1"/>
  <c r="U75" i="21" s="1" a="1"/>
  <c r="U75" i="21" s="1"/>
  <c r="Z63" i="21" a="1"/>
  <c r="Z63" i="21" s="1"/>
  <c r="AC65" i="21" s="1" a="1"/>
  <c r="AC65" i="21" s="1"/>
  <c r="R74" i="21" a="1"/>
  <c r="R74" i="21" s="1"/>
  <c r="Z71" i="21" a="1"/>
  <c r="Z71" i="21" s="1"/>
  <c r="AC73" i="21" s="1" a="1"/>
  <c r="AC73" i="21" s="1"/>
  <c r="W55" i="21" a="1"/>
  <c r="W55" i="21" s="1"/>
  <c r="W73" i="21" a="1"/>
  <c r="W73" i="21" s="1"/>
  <c r="X47" i="21" a="1"/>
  <c r="X47" i="21" s="1"/>
  <c r="V48" i="21" a="1"/>
  <c r="V48" i="21" s="1"/>
  <c r="M67" i="21" a="1"/>
  <c r="M67" i="21" s="1"/>
  <c r="AA65" i="21" a="1"/>
  <c r="AA65" i="21" s="1"/>
  <c r="S65" i="21" a="1"/>
  <c r="S65" i="21" s="1"/>
  <c r="S71" i="21" a="1"/>
  <c r="S71" i="21" s="1"/>
  <c r="Z74" i="21" a="1"/>
  <c r="Z74" i="21" s="1"/>
  <c r="Z62" i="21" a="1"/>
  <c r="Z62" i="21" s="1"/>
  <c r="X61" i="21" a="1"/>
  <c r="X61" i="21" s="1"/>
  <c r="V65" i="21" a="1"/>
  <c r="V65" i="21" s="1"/>
  <c r="Y67" i="21" s="1" a="1"/>
  <c r="Y67" i="21" s="1"/>
  <c r="AB73" i="21" a="1"/>
  <c r="AB73" i="21" s="1"/>
  <c r="V49" i="21" a="1"/>
  <c r="V49" i="21" s="1"/>
  <c r="Y51" i="21" s="1" a="1"/>
  <c r="Y51" i="21" s="1"/>
  <c r="N73" i="21" a="1"/>
  <c r="N73" i="21" s="1"/>
  <c r="Q75" i="21" s="1" a="1"/>
  <c r="Q75" i="21" s="1"/>
  <c r="Q53" i="21" a="1"/>
  <c r="Q53" i="21" s="1"/>
  <c r="W51" i="21" a="1"/>
  <c r="W51" i="21" s="1"/>
  <c r="J73" i="21" a="1"/>
  <c r="J73" i="21" s="1"/>
  <c r="Z54" i="21" a="1"/>
  <c r="Z54" i="21" s="1"/>
  <c r="AA51" i="21" a="1"/>
  <c r="AA51" i="21" s="1"/>
  <c r="R71" i="21" a="1"/>
  <c r="R71" i="21" s="1"/>
  <c r="U73" i="21" s="1" a="1"/>
  <c r="U73" i="21" s="1"/>
  <c r="AA49" i="21" a="1"/>
  <c r="AA49" i="21" s="1"/>
  <c r="R72" i="21" a="1"/>
  <c r="R72" i="21" s="1"/>
  <c r="Z52" i="21" a="1"/>
  <c r="Z52" i="21" s="1"/>
  <c r="V66" i="21" a="1"/>
  <c r="V66" i="21" s="1"/>
  <c r="V72" i="21" a="1"/>
  <c r="V72" i="21" s="1"/>
  <c r="Z76" i="21" a="1"/>
  <c r="Z76" i="21" s="1"/>
  <c r="J75" i="21" a="1"/>
  <c r="J75" i="21" s="1"/>
  <c r="V47" i="21" a="1"/>
  <c r="V47" i="21" s="1"/>
  <c r="Y49" i="21" s="1" a="1"/>
  <c r="Y49" i="21" s="1"/>
  <c r="R70" i="21" a="1"/>
  <c r="R70" i="21" s="1"/>
  <c r="N76" i="21" a="1"/>
  <c r="N76" i="21" s="1"/>
  <c r="X69" i="21" a="1"/>
  <c r="X69" i="21" s="1"/>
  <c r="P73" i="21" a="1"/>
  <c r="P73" i="21" s="1"/>
  <c r="N65" i="21" a="1"/>
  <c r="N65" i="21" s="1"/>
  <c r="Q67" i="21" s="1" a="1"/>
  <c r="Q67" i="21" s="1"/>
  <c r="N67" i="21" a="1"/>
  <c r="N67" i="21" s="1"/>
  <c r="Q69" i="21" s="1" a="1"/>
  <c r="Q69" i="21" s="1"/>
  <c r="AB63" i="21" a="1"/>
  <c r="AB63" i="21" s="1"/>
  <c r="V50" i="21" a="1"/>
  <c r="V50" i="21" s="1"/>
  <c r="V67" i="21" a="1"/>
  <c r="V67" i="21" s="1"/>
  <c r="Y69" i="21" s="1" a="1"/>
  <c r="Y69" i="21" s="1"/>
  <c r="N71" i="21" a="1"/>
  <c r="N71" i="21" s="1"/>
  <c r="Q73" i="21" s="1" a="1"/>
  <c r="Q73" i="21" s="1"/>
  <c r="M73" i="21" a="1"/>
  <c r="M73" i="21" s="1"/>
  <c r="AB71" i="21" a="1"/>
  <c r="AB71" i="21" s="1"/>
  <c r="M71" i="21" a="1"/>
  <c r="M71" i="21" s="1"/>
  <c r="V59" i="21" a="1"/>
  <c r="V59" i="21" s="1"/>
  <c r="Y61" i="21" s="1" a="1"/>
  <c r="Y61" i="21" s="1"/>
  <c r="Z68" i="21" a="1"/>
  <c r="Z68" i="21" s="1"/>
  <c r="T65" i="21" a="1"/>
  <c r="T65" i="21" s="1"/>
  <c r="Z58" i="21" a="1"/>
  <c r="Z58" i="21" s="1"/>
  <c r="AA69" i="21" a="1"/>
  <c r="AA69" i="21" s="1"/>
  <c r="V53" i="21" a="1"/>
  <c r="V53" i="21" s="1"/>
  <c r="Y55" i="21" s="1" a="1"/>
  <c r="Y55" i="21" s="1"/>
  <c r="W47" i="21" a="1"/>
  <c r="W47" i="21" s="1"/>
  <c r="Z60" i="21" a="1"/>
  <c r="Z60" i="21" s="1"/>
  <c r="J72" i="21" a="1"/>
  <c r="J72" i="21" s="1"/>
  <c r="O71" i="21" a="1"/>
  <c r="O71" i="21" s="1"/>
  <c r="J66" i="21" a="1"/>
  <c r="J66" i="21" s="1"/>
  <c r="Q57" i="21" a="1"/>
  <c r="Q57" i="21" s="1"/>
  <c r="Z64" i="21" a="1"/>
  <c r="Z64" i="21" s="1"/>
  <c r="R75" i="21" a="1"/>
  <c r="R75" i="21" s="1"/>
  <c r="Z56" i="21" a="1"/>
  <c r="Z56" i="21" s="1"/>
  <c r="AB57" i="21" a="1"/>
  <c r="AB57" i="21" s="1"/>
  <c r="X55" i="21" a="1"/>
  <c r="X55" i="21" s="1"/>
  <c r="V76" i="21" a="1"/>
  <c r="V76" i="21" s="1"/>
  <c r="V63" i="21" a="1"/>
  <c r="V63" i="21" s="1"/>
  <c r="Y65" i="21" s="1" a="1"/>
  <c r="Y65" i="21" s="1"/>
  <c r="L75" i="21" a="1"/>
  <c r="L75" i="21" s="1"/>
  <c r="P65" i="21" a="1"/>
  <c r="P65" i="21" s="1"/>
  <c r="O69" i="21" a="1"/>
  <c r="O69" i="21" s="1"/>
  <c r="N75" i="21" a="1"/>
  <c r="N75" i="21" s="1"/>
  <c r="V75" i="21" a="1"/>
  <c r="V75" i="21" s="1"/>
  <c r="AB49" i="21" a="1"/>
  <c r="AB49" i="21" s="1"/>
  <c r="K67" i="21" a="1"/>
  <c r="K67" i="21" s="1"/>
  <c r="T73" i="21" a="1"/>
  <c r="T73" i="21" s="1"/>
  <c r="Z55" i="21" a="1"/>
  <c r="Z55" i="21" s="1"/>
  <c r="AC57" i="21" s="1" a="1"/>
  <c r="AC57" i="21" s="1"/>
  <c r="Z59" i="21" a="1"/>
  <c r="Z59" i="21" s="1"/>
  <c r="AC61" i="21" s="1" a="1"/>
  <c r="AC61" i="21" s="1"/>
  <c r="V71" i="21" a="1"/>
  <c r="V71" i="21" s="1"/>
  <c r="Y73" i="21" s="1" a="1"/>
  <c r="Y73" i="21" s="1"/>
  <c r="W75" i="21" a="1"/>
  <c r="W75" i="21" s="1"/>
  <c r="L65" i="21" a="1"/>
  <c r="L65" i="21" s="1"/>
  <c r="AA53" i="21" a="1"/>
  <c r="AA53" i="21" s="1"/>
  <c r="J71" i="21" a="1"/>
  <c r="J71" i="21" s="1"/>
  <c r="R68" i="21" a="1"/>
  <c r="R68" i="21" s="1"/>
  <c r="V69" i="21" a="1"/>
  <c r="V69" i="21" s="1"/>
  <c r="Y71" i="21" s="1" a="1"/>
  <c r="Y71" i="21" s="1"/>
  <c r="AB53" i="21" a="1"/>
  <c r="AB53" i="21" s="1"/>
  <c r="W53" i="21" a="1"/>
  <c r="W53" i="21" s="1"/>
  <c r="AB61" i="21" a="1"/>
  <c r="AB61" i="21" s="1"/>
  <c r="AB67" i="21" a="1"/>
  <c r="AB67" i="21" s="1"/>
  <c r="W49" i="21" a="1"/>
  <c r="W49" i="21" s="1"/>
  <c r="V62" i="21" a="1"/>
  <c r="V62" i="21" s="1"/>
  <c r="AB55" i="21" a="1"/>
  <c r="AB55" i="21" s="1"/>
  <c r="Z73" i="21" a="1"/>
  <c r="Z73" i="21" s="1"/>
  <c r="AC75" i="21" s="1" a="1"/>
  <c r="AC75" i="21" s="1"/>
  <c r="K73" i="21" a="1"/>
  <c r="K73" i="21" s="1"/>
  <c r="N72" i="21" a="1"/>
  <c r="N72" i="21" s="1"/>
  <c r="AA47" i="21" a="1"/>
  <c r="AA47" i="21" s="1"/>
  <c r="U55" i="21" a="1"/>
  <c r="U55" i="21" s="1"/>
  <c r="Q55" i="21" a="1"/>
  <c r="Q55" i="21" s="1"/>
  <c r="T75" i="21" a="1"/>
  <c r="T75" i="21" s="1"/>
  <c r="Z57" i="21" a="1"/>
  <c r="Z57" i="21" s="1"/>
  <c r="AC59" i="21" s="1" a="1"/>
  <c r="AC59" i="21" s="1"/>
  <c r="N68" i="21" a="1"/>
  <c r="N68" i="21" s="1"/>
  <c r="V64" i="21" a="1"/>
  <c r="V64" i="21" s="1"/>
  <c r="V68" i="21" a="1"/>
  <c r="V68" i="21" s="1"/>
  <c r="V61" i="21" a="1"/>
  <c r="V61" i="21" s="1"/>
  <c r="Y63" i="21" s="1" a="1"/>
  <c r="Y63" i="21" s="1"/>
  <c r="J68" i="21" a="1"/>
  <c r="J68" i="21" s="1"/>
  <c r="AA55" i="21" a="1"/>
  <c r="AA55" i="21" s="1"/>
  <c r="AB59" i="21" a="1"/>
  <c r="AB59" i="21" s="1"/>
  <c r="V74" i="21" a="1"/>
  <c r="V74" i="21" s="1"/>
  <c r="R65" i="21" a="1"/>
  <c r="R65" i="21" s="1"/>
  <c r="U67" i="21" s="1" a="1"/>
  <c r="U67" i="21" s="1"/>
  <c r="Z70" i="21" a="1"/>
  <c r="Z70" i="21" s="1"/>
  <c r="R66" i="21" a="1"/>
  <c r="R66" i="21" s="1"/>
  <c r="AB65" i="21" a="1"/>
  <c r="AB65" i="21" s="1"/>
  <c r="X71" i="21" a="1"/>
  <c r="X71" i="21" s="1"/>
  <c r="W57" i="21" a="1"/>
  <c r="W57" i="21" s="1"/>
  <c r="AA57" i="21" a="1"/>
  <c r="AA57" i="21" s="1"/>
  <c r="L71" i="21" a="1"/>
  <c r="L71" i="21" s="1"/>
  <c r="N69" i="21" a="1"/>
  <c r="N69" i="21" s="1"/>
  <c r="Q71" i="21" s="1" a="1"/>
  <c r="Q71" i="21" s="1"/>
  <c r="P71" i="21" a="1"/>
  <c r="P71" i="21" s="1"/>
  <c r="F173" i="9" a="1"/>
  <c r="F173" i="9" s="1"/>
  <c r="E173" i="9" a="1"/>
  <c r="E173" i="9" s="1"/>
  <c r="G173" i="9" a="1"/>
  <c r="G173" i="9" s="1"/>
  <c r="H173" i="9" a="1"/>
  <c r="H173" i="9" s="1"/>
  <c r="E172" i="9" a="1"/>
  <c r="E172" i="9" s="1"/>
  <c r="F172" i="9" a="1"/>
  <c r="F172" i="9" s="1"/>
  <c r="G172" i="9" a="1"/>
  <c r="G172" i="9" s="1"/>
  <c r="H172" i="9" a="1"/>
  <c r="H172" i="9" s="1"/>
  <c r="C239" i="9" a="1"/>
  <c r="C239" i="9" s="1"/>
  <c r="I239" i="9" a="1"/>
  <c r="I239" i="9" s="1"/>
  <c r="D239" i="9" a="1"/>
  <c r="D239" i="9" s="1"/>
  <c r="I246" i="9" a="1"/>
  <c r="I246" i="9" s="1"/>
  <c r="D246" i="9" a="1"/>
  <c r="D246" i="9" s="1"/>
  <c r="C246" i="9" a="1"/>
  <c r="C246" i="9" s="1"/>
  <c r="AC339" i="9" a="1"/>
  <c r="AC339" i="9" s="1"/>
  <c r="W63" i="21" a="1"/>
  <c r="W63" i="21" s="1"/>
  <c r="R69" i="21" a="1"/>
  <c r="R69" i="21" s="1"/>
  <c r="U71" i="21" s="1" a="1"/>
  <c r="U71" i="21" s="1"/>
  <c r="X63" i="21" a="1"/>
  <c r="X63" i="21" s="1"/>
  <c r="F177" i="9" a="1"/>
  <c r="F177" i="9" s="1"/>
  <c r="H177" i="9" a="1"/>
  <c r="H177" i="9" s="1"/>
  <c r="G177" i="9" a="1"/>
  <c r="G177" i="9" s="1"/>
  <c r="E177" i="9" a="1"/>
  <c r="E177" i="9" s="1"/>
  <c r="H171" i="9" a="1"/>
  <c r="H171" i="9" s="1"/>
  <c r="E171" i="9" a="1"/>
  <c r="E171" i="9" s="1"/>
  <c r="F171" i="9" a="1"/>
  <c r="F171" i="9" s="1"/>
  <c r="G171" i="9" a="1"/>
  <c r="G171" i="9" s="1"/>
  <c r="C176" i="9" a="1"/>
  <c r="C176" i="9" s="1"/>
  <c r="D176" i="9" a="1"/>
  <c r="D176" i="9" s="1"/>
  <c r="I176" i="9" a="1"/>
  <c r="I176" i="9" s="1"/>
  <c r="K30" i="9"/>
  <c r="F247" i="9" a="1"/>
  <c r="F247" i="9" s="1"/>
  <c r="H247" i="9" a="1"/>
  <c r="H247" i="9" s="1"/>
  <c r="E247" i="9" a="1"/>
  <c r="E247" i="9" s="1"/>
  <c r="G247" i="9" a="1"/>
  <c r="G247" i="9" s="1"/>
  <c r="C174" i="9" a="1"/>
  <c r="C174" i="9" s="1"/>
  <c r="I174" i="9" a="1"/>
  <c r="I174" i="9" s="1"/>
  <c r="D174" i="9" a="1"/>
  <c r="D174" i="9" s="1"/>
  <c r="F91" i="9" a="1"/>
  <c r="F91" i="9" s="1"/>
  <c r="H91" i="9" a="1"/>
  <c r="H91" i="9" s="1"/>
  <c r="G91" i="9" a="1"/>
  <c r="G91" i="9" s="1"/>
  <c r="E91" i="9" a="1"/>
  <c r="E91" i="9" s="1"/>
  <c r="E238" i="9" a="1"/>
  <c r="E238" i="9" s="1"/>
  <c r="F238" i="9" a="1"/>
  <c r="F238" i="9" s="1"/>
  <c r="H238" i="9" a="1"/>
  <c r="H238" i="9" s="1"/>
  <c r="G238" i="9" a="1"/>
  <c r="G238" i="9" s="1"/>
  <c r="U53" i="21" a="1"/>
  <c r="U53" i="21" s="1"/>
  <c r="M75" i="21" a="1"/>
  <c r="M75" i="21" s="1"/>
  <c r="P67" i="21" a="1"/>
  <c r="P67" i="21" s="1"/>
  <c r="D169" i="9" a="1"/>
  <c r="D169" i="9" s="1"/>
  <c r="I169" i="9" a="1"/>
  <c r="I169" i="9" s="1"/>
  <c r="C169" i="9" a="1"/>
  <c r="C169" i="9" s="1"/>
  <c r="C175" i="9" a="1"/>
  <c r="C175" i="9" s="1"/>
  <c r="I175" i="9" a="1"/>
  <c r="I175" i="9" s="1"/>
  <c r="D175" i="9" a="1"/>
  <c r="D175" i="9" s="1"/>
  <c r="D244" i="9" a="1"/>
  <c r="D244" i="9" s="1"/>
  <c r="C244" i="9" a="1"/>
  <c r="C244" i="9" s="1"/>
  <c r="I244" i="9" a="1"/>
  <c r="I244" i="9" s="1"/>
  <c r="Z378" i="9"/>
  <c r="D378" i="9" s="1" a="1"/>
  <c r="D378" i="9" s="1"/>
  <c r="Y379" i="9"/>
  <c r="G242" i="9" a="1"/>
  <c r="G242" i="9" s="1"/>
  <c r="H242" i="9" a="1"/>
  <c r="H242" i="9" s="1"/>
  <c r="F242" i="9" a="1"/>
  <c r="F242" i="9" s="1"/>
  <c r="E242" i="9" a="1"/>
  <c r="E242" i="9" s="1"/>
  <c r="I247" i="9" a="1"/>
  <c r="I247" i="9" s="1"/>
  <c r="C247" i="9" a="1"/>
  <c r="C247" i="9" s="1"/>
  <c r="D247" i="9" a="1"/>
  <c r="D247" i="9" s="1"/>
  <c r="C238" i="9" a="1"/>
  <c r="C238" i="9" s="1"/>
  <c r="D238" i="9" a="1"/>
  <c r="D238" i="9" s="1"/>
  <c r="I238" i="9" a="1"/>
  <c r="I238" i="9" s="1"/>
  <c r="D241" i="9" a="1"/>
  <c r="D241" i="9" s="1"/>
  <c r="C241" i="9" a="1"/>
  <c r="C241" i="9" s="1"/>
  <c r="I241" i="9" a="1"/>
  <c r="I241" i="9" s="1"/>
  <c r="E240" i="9" a="1"/>
  <c r="E240" i="9" s="1"/>
  <c r="F240" i="9" a="1"/>
  <c r="F240" i="9" s="1"/>
  <c r="G240" i="9" a="1"/>
  <c r="G240" i="9" s="1"/>
  <c r="H240" i="9" a="1"/>
  <c r="H240" i="9" s="1"/>
  <c r="C337" i="9" a="1"/>
  <c r="C337" i="9" s="1"/>
  <c r="M198" i="9"/>
  <c r="M21" i="9"/>
  <c r="F21" i="9" s="1" a="1"/>
  <c r="F21" i="9" s="1"/>
  <c r="S75" i="21" a="1"/>
  <c r="S75" i="21" s="1"/>
  <c r="Z69" i="21" a="1"/>
  <c r="Z69" i="21" s="1"/>
  <c r="AC71" i="21" s="1" a="1"/>
  <c r="AC71" i="21" s="1"/>
  <c r="U65" i="21" a="1"/>
  <c r="U65" i="21" s="1"/>
  <c r="C177" i="9" a="1"/>
  <c r="C177" i="9" s="1"/>
  <c r="D177" i="9" a="1"/>
  <c r="D177" i="9" s="1"/>
  <c r="I177" i="9" a="1"/>
  <c r="I177" i="9" s="1"/>
  <c r="C171" i="9" a="1"/>
  <c r="C171" i="9" s="1"/>
  <c r="D171" i="9" a="1"/>
  <c r="D171" i="9" s="1"/>
  <c r="I171" i="9" a="1"/>
  <c r="I171" i="9" s="1"/>
  <c r="E176" i="9" a="1"/>
  <c r="E176" i="9" s="1"/>
  <c r="F176" i="9" a="1"/>
  <c r="F176" i="9" s="1"/>
  <c r="H176" i="9" a="1"/>
  <c r="H176" i="9" s="1"/>
  <c r="G176" i="9" a="1"/>
  <c r="G176" i="9" s="1"/>
  <c r="H168" i="9" a="1"/>
  <c r="H168" i="9" s="1"/>
  <c r="F168" i="9" a="1"/>
  <c r="F168" i="9" s="1"/>
  <c r="G168" i="9" a="1"/>
  <c r="G168" i="9" s="1"/>
  <c r="E168" i="9" a="1"/>
  <c r="E168" i="9" s="1"/>
  <c r="I170" i="9" a="1"/>
  <c r="I170" i="9" s="1"/>
  <c r="D170" i="9" a="1"/>
  <c r="D170" i="9" s="1"/>
  <c r="C170" i="9" a="1"/>
  <c r="C170" i="9" s="1"/>
  <c r="D240" i="9" a="1"/>
  <c r="D240" i="9" s="1"/>
  <c r="I240" i="9" a="1"/>
  <c r="I240" i="9" s="1"/>
  <c r="C240" i="9" a="1"/>
  <c r="C240" i="9" s="1"/>
  <c r="T67" i="21" a="1"/>
  <c r="T67" i="21" s="1"/>
  <c r="Q49" i="21" a="1"/>
  <c r="Q49" i="21" s="1"/>
  <c r="V54" i="21" a="1"/>
  <c r="V54" i="21" s="1"/>
  <c r="W65" i="21" a="1"/>
  <c r="W65" i="21" s="1"/>
  <c r="S67" i="21" a="1"/>
  <c r="S67" i="21" s="1"/>
  <c r="D173" i="9" a="1"/>
  <c r="D173" i="9" s="1"/>
  <c r="I173" i="9" a="1"/>
  <c r="I173" i="9" s="1"/>
  <c r="C173" i="9" a="1"/>
  <c r="C173" i="9" s="1"/>
  <c r="G96" i="9" a="1"/>
  <c r="G96" i="9" s="1"/>
  <c r="H96" i="9" a="1"/>
  <c r="H96" i="9" s="1"/>
  <c r="F96" i="9" a="1"/>
  <c r="F96" i="9" s="1"/>
  <c r="E96" i="9" a="1"/>
  <c r="E96" i="9" s="1"/>
  <c r="G97" i="9" a="1"/>
  <c r="G97" i="9" s="1"/>
  <c r="E97" i="9" a="1"/>
  <c r="E97" i="9" s="1"/>
  <c r="H97" i="9" a="1"/>
  <c r="H97" i="9" s="1"/>
  <c r="F97" i="9" a="1"/>
  <c r="F97" i="9" s="1"/>
  <c r="H246" i="9" a="1"/>
  <c r="H246" i="9" s="1"/>
  <c r="G246" i="9" a="1"/>
  <c r="G246" i="9" s="1"/>
  <c r="F246" i="9" a="1"/>
  <c r="F246" i="9" s="1"/>
  <c r="E246" i="9" a="1"/>
  <c r="E246" i="9" s="1"/>
  <c r="H169" i="9" a="1"/>
  <c r="H169" i="9" s="1"/>
  <c r="G169" i="9" a="1"/>
  <c r="G169" i="9" s="1"/>
  <c r="F169" i="9" a="1"/>
  <c r="F169" i="9" s="1"/>
  <c r="E169" i="9" a="1"/>
  <c r="E169" i="9" s="1"/>
  <c r="F175" i="9" a="1"/>
  <c r="F175" i="9" s="1"/>
  <c r="H175" i="9" a="1"/>
  <c r="H175" i="9" s="1"/>
  <c r="E175" i="9" a="1"/>
  <c r="E175" i="9" s="1"/>
  <c r="G175" i="9" a="1"/>
  <c r="G175" i="9" s="1"/>
  <c r="E95" i="9" a="1"/>
  <c r="E95" i="9" s="1"/>
  <c r="H95" i="9" a="1"/>
  <c r="H95" i="9" s="1"/>
  <c r="F95" i="9" a="1"/>
  <c r="F95" i="9" s="1"/>
  <c r="G95" i="9" a="1"/>
  <c r="G95" i="9" s="1"/>
  <c r="G89" i="9" a="1"/>
  <c r="G89" i="9" s="1"/>
  <c r="E89" i="9" a="1"/>
  <c r="E89" i="9" s="1"/>
  <c r="H89" i="9" a="1"/>
  <c r="H89" i="9" s="1"/>
  <c r="F89" i="9" a="1"/>
  <c r="F89" i="9" s="1"/>
  <c r="D245" i="9" a="1"/>
  <c r="D245" i="9" s="1"/>
  <c r="I245" i="9" a="1"/>
  <c r="I245" i="9" s="1"/>
  <c r="C245" i="9" a="1"/>
  <c r="C245" i="9" s="1"/>
  <c r="F243" i="9" a="1"/>
  <c r="F243" i="9" s="1"/>
  <c r="G243" i="9" a="1"/>
  <c r="G243" i="9" s="1"/>
  <c r="E243" i="9" a="1"/>
  <c r="E243" i="9" s="1"/>
  <c r="H243" i="9" a="1"/>
  <c r="H243" i="9" s="1"/>
  <c r="E90" i="9" a="1"/>
  <c r="E90" i="9" s="1"/>
  <c r="F90" i="9" a="1"/>
  <c r="F90" i="9" s="1"/>
  <c r="H90" i="9" a="1"/>
  <c r="H90" i="9" s="1"/>
  <c r="G90" i="9" a="1"/>
  <c r="G90" i="9" s="1"/>
  <c r="C338" i="9" a="1"/>
  <c r="C338" i="9" s="1"/>
  <c r="C339" i="9" a="1"/>
  <c r="C339" i="9" s="1"/>
  <c r="M69" i="21" a="1"/>
  <c r="M69" i="21" s="1"/>
  <c r="O75" i="21" a="1"/>
  <c r="O75" i="21" s="1"/>
  <c r="H93" i="9" a="1"/>
  <c r="H93" i="9" s="1"/>
  <c r="E93" i="9" a="1"/>
  <c r="E93" i="9" s="1"/>
  <c r="G93" i="9" a="1"/>
  <c r="G93" i="9" s="1"/>
  <c r="F93" i="9" a="1"/>
  <c r="F93" i="9" s="1"/>
  <c r="Z368" i="9"/>
  <c r="AC368" i="9" s="1" a="1"/>
  <c r="AC368" i="9" s="1"/>
  <c r="Y369" i="9"/>
  <c r="I168" i="9" a="1"/>
  <c r="I168" i="9" s="1"/>
  <c r="C168" i="9" a="1"/>
  <c r="C168" i="9" s="1"/>
  <c r="D168" i="9" a="1"/>
  <c r="D168" i="9" s="1"/>
  <c r="H94" i="9" a="1"/>
  <c r="H94" i="9" s="1"/>
  <c r="G94" i="9" a="1"/>
  <c r="G94" i="9" s="1"/>
  <c r="E94" i="9" a="1"/>
  <c r="E94" i="9" s="1"/>
  <c r="F94" i="9" a="1"/>
  <c r="F94" i="9" s="1"/>
  <c r="H241" i="9" a="1"/>
  <c r="H241" i="9" s="1"/>
  <c r="E241" i="9" a="1"/>
  <c r="E241" i="9" s="1"/>
  <c r="G241" i="9" a="1"/>
  <c r="G241" i="9" s="1"/>
  <c r="F241" i="9" a="1"/>
  <c r="F241" i="9" s="1"/>
  <c r="V58" i="21" a="1"/>
  <c r="V58" i="21" s="1"/>
  <c r="K75" i="21" a="1"/>
  <c r="K75" i="21" s="1"/>
  <c r="AA61" i="21" a="1"/>
  <c r="AA61" i="21" s="1"/>
  <c r="Z72" i="21" a="1"/>
  <c r="Z72" i="21" s="1"/>
  <c r="I172" i="9" a="1"/>
  <c r="I172" i="9" s="1"/>
  <c r="C172" i="9" a="1"/>
  <c r="C172" i="9" s="1"/>
  <c r="D172" i="9" a="1"/>
  <c r="D172" i="9" s="1"/>
  <c r="G92" i="9" a="1"/>
  <c r="G92" i="9" s="1"/>
  <c r="F92" i="9" a="1"/>
  <c r="F92" i="9" s="1"/>
  <c r="E92" i="9" a="1"/>
  <c r="E92" i="9" s="1"/>
  <c r="H92" i="9" a="1"/>
  <c r="H92" i="9" s="1"/>
  <c r="G239" i="9" a="1"/>
  <c r="G239" i="9" s="1"/>
  <c r="H239" i="9" a="1"/>
  <c r="H239" i="9" s="1"/>
  <c r="F239" i="9" a="1"/>
  <c r="F239" i="9" s="1"/>
  <c r="E239" i="9" a="1"/>
  <c r="E239" i="9" s="1"/>
  <c r="L12" i="9"/>
  <c r="K13" i="9"/>
  <c r="D242" i="9" a="1"/>
  <c r="D242" i="9" s="1"/>
  <c r="C242" i="9" a="1"/>
  <c r="C242" i="9" s="1"/>
  <c r="I242" i="9" a="1"/>
  <c r="I242" i="9" s="1"/>
  <c r="G20" i="9" a="1"/>
  <c r="G20" i="9" s="1"/>
  <c r="E20" i="9" a="1"/>
  <c r="E20" i="9" s="1"/>
  <c r="F20" i="9" a="1"/>
  <c r="F20" i="9" s="1"/>
  <c r="C254" i="9" a="1"/>
  <c r="C254" i="9" s="1"/>
  <c r="D254" i="9" a="1"/>
  <c r="D254" i="9" s="1"/>
  <c r="I254" i="9" a="1"/>
  <c r="I254" i="9" s="1"/>
  <c r="I252" i="9" a="1"/>
  <c r="I252" i="9" s="1"/>
  <c r="D252" i="9" a="1"/>
  <c r="D252" i="9" s="1"/>
  <c r="C252" i="9" a="1"/>
  <c r="C252" i="9" s="1"/>
  <c r="F257" i="9" a="1"/>
  <c r="F257" i="9" s="1"/>
  <c r="H257" i="9" a="1"/>
  <c r="H257" i="9" s="1"/>
  <c r="G257" i="9" a="1"/>
  <c r="G257" i="9" s="1"/>
  <c r="E257" i="9" a="1"/>
  <c r="E257" i="9" s="1"/>
  <c r="F253" i="9" a="1"/>
  <c r="F253" i="9" s="1"/>
  <c r="G253" i="9" a="1"/>
  <c r="G253" i="9" s="1"/>
  <c r="E253" i="9" a="1"/>
  <c r="E253" i="9" s="1"/>
  <c r="H253" i="9" a="1"/>
  <c r="H253" i="9" s="1"/>
  <c r="I251" i="9" a="1"/>
  <c r="I251" i="9" s="1"/>
  <c r="C251" i="9" a="1"/>
  <c r="C251" i="9" s="1"/>
  <c r="D251" i="9" a="1"/>
  <c r="D251" i="9" s="1"/>
  <c r="F255" i="9" a="1"/>
  <c r="F255" i="9" s="1"/>
  <c r="H255" i="9" a="1"/>
  <c r="H255" i="9" s="1"/>
  <c r="G255" i="9" a="1"/>
  <c r="G255" i="9" s="1"/>
  <c r="E255" i="9" a="1"/>
  <c r="E255" i="9" s="1"/>
  <c r="F11" i="16" a="1"/>
  <c r="F11" i="16" s="1"/>
  <c r="F12" i="16" s="1" a="1"/>
  <c r="F12" i="16" s="1"/>
  <c r="F13" i="16" s="1" a="1"/>
  <c r="F13" i="16" s="1"/>
  <c r="D358" i="9" a="1"/>
  <c r="D358" i="9" s="1"/>
  <c r="C199" i="9" a="1"/>
  <c r="C199" i="9" s="1"/>
  <c r="I199" i="9" a="1"/>
  <c r="I199" i="9" s="1"/>
  <c r="D199" i="9" a="1"/>
  <c r="D199" i="9" s="1"/>
  <c r="C250" i="9" a="1"/>
  <c r="C250" i="9" s="1"/>
  <c r="I250" i="9" a="1"/>
  <c r="I250" i="9" s="1"/>
  <c r="D250" i="9" a="1"/>
  <c r="D250" i="9" s="1"/>
  <c r="H248" i="9" a="1"/>
  <c r="H248" i="9" s="1"/>
  <c r="E248" i="9" a="1"/>
  <c r="E248" i="9" s="1"/>
  <c r="G248" i="9" a="1"/>
  <c r="G248" i="9" s="1"/>
  <c r="F248" i="9" a="1"/>
  <c r="F248" i="9" s="1"/>
  <c r="D337" i="9" a="1"/>
  <c r="D337" i="9" s="1"/>
  <c r="D338" i="9" a="1"/>
  <c r="D338" i="9" s="1"/>
  <c r="I253" i="9" a="1"/>
  <c r="I253" i="9" s="1"/>
  <c r="C253" i="9" a="1"/>
  <c r="C253" i="9" s="1"/>
  <c r="D253" i="9" a="1"/>
  <c r="D253" i="9" s="1"/>
  <c r="H251" i="9" a="1"/>
  <c r="H251" i="9" s="1"/>
  <c r="E251" i="9" a="1"/>
  <c r="E251" i="9" s="1"/>
  <c r="G251" i="9" a="1"/>
  <c r="G251" i="9" s="1"/>
  <c r="F251" i="9" a="1"/>
  <c r="F251" i="9" s="1"/>
  <c r="H256" i="9" a="1"/>
  <c r="H256" i="9" s="1"/>
  <c r="F256" i="9" a="1"/>
  <c r="F256" i="9" s="1"/>
  <c r="E256" i="9" a="1"/>
  <c r="E256" i="9" s="1"/>
  <c r="G256" i="9" a="1"/>
  <c r="G256" i="9" s="1"/>
  <c r="C377" i="9" a="1"/>
  <c r="C377" i="9" s="1"/>
  <c r="G21" i="9" a="1"/>
  <c r="G21" i="9" s="1"/>
  <c r="Y411" i="9"/>
  <c r="Z410" i="9"/>
  <c r="C387" i="9" a="1"/>
  <c r="C387" i="9" s="1"/>
  <c r="E249" i="9" a="1"/>
  <c r="E249" i="9" s="1"/>
  <c r="G249" i="9" a="1"/>
  <c r="G249" i="9" s="1"/>
  <c r="F249" i="9" a="1"/>
  <c r="F249" i="9" s="1"/>
  <c r="H249" i="9" a="1"/>
  <c r="H249" i="9" s="1"/>
  <c r="B80" i="16" a="1"/>
  <c r="B80" i="16" s="1"/>
  <c r="B81" i="16" s="1" a="1"/>
  <c r="B81" i="16" s="1"/>
  <c r="B82" i="16" s="1" a="1"/>
  <c r="B82" i="16" s="1"/>
  <c r="B83" i="16" s="1" a="1"/>
  <c r="B83" i="16" s="1"/>
  <c r="K201" i="9"/>
  <c r="L200" i="9"/>
  <c r="C367" i="9" a="1"/>
  <c r="C367" i="9" s="1"/>
  <c r="D367" i="9" a="1"/>
  <c r="D367" i="9" s="1"/>
  <c r="C357" i="9" a="1"/>
  <c r="C357" i="9" s="1"/>
  <c r="D377" i="9" a="1"/>
  <c r="D377" i="9" s="1"/>
  <c r="AC387" i="9" a="1"/>
  <c r="AC387" i="9" s="1"/>
  <c r="AC357" i="9" a="1"/>
  <c r="AC357" i="9" s="1"/>
  <c r="AC377" i="9" a="1"/>
  <c r="AC377" i="9" s="1"/>
  <c r="D387" i="9" a="1"/>
  <c r="D387" i="9" s="1"/>
  <c r="D357" i="9" a="1"/>
  <c r="D357" i="9" s="1"/>
  <c r="L23" i="9"/>
  <c r="K24" i="9"/>
  <c r="I255" i="9" a="1"/>
  <c r="I255" i="9" s="1"/>
  <c r="D255" i="9" a="1"/>
  <c r="D255" i="9" s="1"/>
  <c r="C255" i="9" a="1"/>
  <c r="C255" i="9" s="1"/>
  <c r="D249" i="9" a="1"/>
  <c r="D249" i="9" s="1"/>
  <c r="C249" i="9" a="1"/>
  <c r="C249" i="9" s="1"/>
  <c r="I249" i="9" a="1"/>
  <c r="I249" i="9" s="1"/>
  <c r="Y342" i="9"/>
  <c r="Z341" i="9"/>
  <c r="AC337" i="9" a="1"/>
  <c r="AC337" i="9" s="1"/>
  <c r="H250" i="9" a="1"/>
  <c r="H250" i="9" s="1"/>
  <c r="F250" i="9" a="1"/>
  <c r="F250" i="9" s="1"/>
  <c r="G250" i="9" a="1"/>
  <c r="G250" i="9" s="1"/>
  <c r="E250" i="9" a="1"/>
  <c r="E250" i="9" s="1"/>
  <c r="D163" i="20"/>
  <c r="C164" i="20"/>
  <c r="D155" i="20"/>
  <c r="C156" i="20"/>
  <c r="D248" i="9" a="1"/>
  <c r="D248" i="9" s="1"/>
  <c r="I248" i="9" a="1"/>
  <c r="I248" i="9" s="1"/>
  <c r="C248" i="9" a="1"/>
  <c r="C248" i="9" s="1"/>
  <c r="D139" i="20"/>
  <c r="C140" i="20"/>
  <c r="H254" i="9" a="1"/>
  <c r="H254" i="9" s="1"/>
  <c r="F254" i="9" a="1"/>
  <c r="F254" i="9" s="1"/>
  <c r="E254" i="9" a="1"/>
  <c r="E254" i="9" s="1"/>
  <c r="G254" i="9" a="1"/>
  <c r="G254" i="9" s="1"/>
  <c r="E252" i="9" a="1"/>
  <c r="E252" i="9" s="1"/>
  <c r="H252" i="9" a="1"/>
  <c r="H252" i="9" s="1"/>
  <c r="G252" i="9" a="1"/>
  <c r="G252" i="9" s="1"/>
  <c r="F252" i="9" a="1"/>
  <c r="F252" i="9" s="1"/>
  <c r="I257" i="9" a="1"/>
  <c r="I257" i="9" s="1"/>
  <c r="C257" i="9" a="1"/>
  <c r="C257" i="9" s="1"/>
  <c r="D257" i="9" a="1"/>
  <c r="D257" i="9" s="1"/>
  <c r="B43" i="1"/>
  <c r="I256" i="9" a="1"/>
  <c r="I256" i="9" s="1"/>
  <c r="C256" i="9" a="1"/>
  <c r="C256" i="9" s="1"/>
  <c r="D256" i="9" a="1"/>
  <c r="D256" i="9" s="1"/>
  <c r="X358" i="9" l="1"/>
  <c r="E21" i="9" a="1"/>
  <c r="E21" i="9" s="1"/>
  <c r="V73" i="21" a="1"/>
  <c r="V73" i="21" s="1"/>
  <c r="Y75" i="21" s="1" a="1"/>
  <c r="Y75" i="21" s="1"/>
  <c r="W61" i="21" a="1"/>
  <c r="W61" i="21" s="1"/>
  <c r="L67" i="21" a="1"/>
  <c r="L67" i="21" s="1"/>
  <c r="W69" i="21" a="1"/>
  <c r="W69" i="21" s="1"/>
  <c r="V57" i="21" a="1"/>
  <c r="V57" i="21" s="1"/>
  <c r="Y59" i="21" s="1" a="1"/>
  <c r="Y59" i="21" s="1"/>
  <c r="AA67" i="21" a="1"/>
  <c r="AA67" i="21" s="1"/>
  <c r="Z49" i="21" a="1"/>
  <c r="Z49" i="21" s="1"/>
  <c r="AC51" i="21" s="1" a="1"/>
  <c r="AC51" i="21" s="1"/>
  <c r="W59" i="21" a="1"/>
  <c r="W59" i="21" s="1"/>
  <c r="AC47" i="21" a="1"/>
  <c r="AC47" i="21" s="1"/>
  <c r="C24" i="20"/>
  <c r="D24" i="20" s="1"/>
  <c r="D23" i="20"/>
  <c r="C340" i="9" a="1"/>
  <c r="C340" i="9" s="1"/>
  <c r="D340" i="9" a="1"/>
  <c r="D340" i="9" s="1"/>
  <c r="D359" i="9" a="1"/>
  <c r="D359" i="9" s="1"/>
  <c r="X359" i="9" s="1"/>
  <c r="H359" i="9" s="1" a="1"/>
  <c r="H359" i="9" s="1"/>
  <c r="X339" i="9"/>
  <c r="U339" i="9" s="1" a="1"/>
  <c r="U339" i="9" s="1"/>
  <c r="AC359" i="9" a="1"/>
  <c r="AC359" i="9" s="1"/>
  <c r="C378" i="9" a="1"/>
  <c r="C378" i="9" s="1"/>
  <c r="X378" i="9" s="1"/>
  <c r="H378" i="9" s="1" a="1"/>
  <c r="H378" i="9" s="1"/>
  <c r="AC378" i="9" a="1"/>
  <c r="AC378" i="9" s="1"/>
  <c r="Y361" i="9"/>
  <c r="Z360" i="9"/>
  <c r="C174" i="6"/>
  <c r="C192" i="6"/>
  <c r="C522" i="6"/>
  <c r="C210" i="6"/>
  <c r="D52" i="5"/>
  <c r="C324" i="6"/>
  <c r="D40" i="5"/>
  <c r="D130" i="5"/>
  <c r="C408" i="6"/>
  <c r="D58" i="5"/>
  <c r="C504" i="6"/>
  <c r="C366" i="6"/>
  <c r="D124" i="5"/>
  <c r="D160" i="5"/>
  <c r="C120" i="6"/>
  <c r="C162" i="6"/>
  <c r="C222" i="6"/>
  <c r="C462" i="6"/>
  <c r="C246" i="6"/>
  <c r="N40" i="1"/>
  <c r="C564" i="6"/>
  <c r="D154" i="5"/>
  <c r="C156" i="6"/>
  <c r="C144" i="6"/>
  <c r="C384" i="6"/>
  <c r="C552" i="6"/>
  <c r="D368" i="9" a="1"/>
  <c r="D368" i="9" s="1"/>
  <c r="X338" i="9"/>
  <c r="U338" i="9" s="1" a="1"/>
  <c r="U338" i="9" s="1"/>
  <c r="C368" i="9" a="1"/>
  <c r="C368" i="9" s="1"/>
  <c r="D30" i="20"/>
  <c r="C31" i="20"/>
  <c r="D31" i="20" s="1"/>
  <c r="D59" i="9" s="1" a="1"/>
  <c r="D59" i="9" s="1"/>
  <c r="I151" i="9" a="1"/>
  <c r="I151" i="9" s="1"/>
  <c r="C142" i="9" a="1"/>
  <c r="C142" i="9" s="1"/>
  <c r="I43" i="9" a="1"/>
  <c r="I43" i="9" s="1"/>
  <c r="C114" i="9" a="1"/>
  <c r="C114" i="9" s="1"/>
  <c r="D155" i="9" a="1"/>
  <c r="D155" i="9" s="1"/>
  <c r="I113" i="9" a="1"/>
  <c r="I113" i="9" s="1"/>
  <c r="I60" i="9" a="1"/>
  <c r="I60" i="9" s="1"/>
  <c r="C68" i="9" a="1"/>
  <c r="C68" i="9" s="1"/>
  <c r="D128" i="9" a="1"/>
  <c r="D128" i="9" s="1"/>
  <c r="C108" i="9" a="1"/>
  <c r="C108" i="9" s="1"/>
  <c r="C107" i="9" a="1"/>
  <c r="C107" i="9" s="1"/>
  <c r="I124" i="9" a="1"/>
  <c r="I124" i="9" s="1"/>
  <c r="D137" i="9" a="1"/>
  <c r="D137" i="9" s="1"/>
  <c r="C106" i="9" a="1"/>
  <c r="C106" i="9" s="1"/>
  <c r="I76" i="9" a="1"/>
  <c r="I76" i="9" s="1"/>
  <c r="C129" i="9" a="1"/>
  <c r="C129" i="9" s="1"/>
  <c r="I51" i="9" a="1"/>
  <c r="I51" i="9" s="1"/>
  <c r="I110" i="9" a="1"/>
  <c r="I110" i="9" s="1"/>
  <c r="C132" i="9" a="1"/>
  <c r="C132" i="9" s="1"/>
  <c r="I137" i="9" a="1"/>
  <c r="I137" i="9" s="1"/>
  <c r="D49" i="9" a="1"/>
  <c r="D49" i="9" s="1"/>
  <c r="D114" i="9" a="1"/>
  <c r="D114" i="9" s="1"/>
  <c r="D106" i="9" a="1"/>
  <c r="D106" i="9" s="1"/>
  <c r="D108" i="9" a="1"/>
  <c r="D108" i="9" s="1"/>
  <c r="C122" i="9" a="1"/>
  <c r="C122" i="9" s="1"/>
  <c r="C75" i="9" a="1"/>
  <c r="C75" i="9" s="1"/>
  <c r="D139" i="9" a="1"/>
  <c r="D139" i="9" s="1"/>
  <c r="C87" i="9" a="1"/>
  <c r="C87" i="9" s="1"/>
  <c r="I157" i="9" a="1"/>
  <c r="I157" i="9" s="1"/>
  <c r="D130" i="9" a="1"/>
  <c r="D130" i="9" s="1"/>
  <c r="I99" i="9" a="1"/>
  <c r="I99" i="9" s="1"/>
  <c r="D83" i="9" a="1"/>
  <c r="D83" i="9" s="1"/>
  <c r="D121" i="9" a="1"/>
  <c r="D121" i="9" s="1"/>
  <c r="C65" i="9" a="1"/>
  <c r="C65" i="9" s="1"/>
  <c r="C101" i="9" a="1"/>
  <c r="C101" i="9" s="1"/>
  <c r="D70" i="9" a="1"/>
  <c r="D70" i="9" s="1"/>
  <c r="D150" i="9" a="1"/>
  <c r="D150" i="9" s="1"/>
  <c r="D109" i="9" a="1"/>
  <c r="D109" i="9" s="1"/>
  <c r="C116" i="9" a="1"/>
  <c r="C116" i="9" s="1"/>
  <c r="C155" i="9" a="1"/>
  <c r="C155" i="9" s="1"/>
  <c r="I122" i="9" a="1"/>
  <c r="I122" i="9" s="1"/>
  <c r="I123" i="9" a="1"/>
  <c r="I123" i="9" s="1"/>
  <c r="C69" i="9" a="1"/>
  <c r="C69" i="9" s="1"/>
  <c r="I80" i="9" a="1"/>
  <c r="I80" i="9" s="1"/>
  <c r="C72" i="9" a="1"/>
  <c r="C72" i="9" s="1"/>
  <c r="D113" i="9" a="1"/>
  <c r="D113" i="9" s="1"/>
  <c r="D46" i="9" a="1"/>
  <c r="D46" i="9" s="1"/>
  <c r="C41" i="9" a="1"/>
  <c r="C41" i="9" s="1"/>
  <c r="D48" i="9" a="1"/>
  <c r="D48" i="9" s="1"/>
  <c r="I54" i="9" a="1"/>
  <c r="I54" i="9" s="1"/>
  <c r="C103" i="9" a="1"/>
  <c r="C103" i="9" s="1"/>
  <c r="C146" i="9" a="1"/>
  <c r="C146" i="9" s="1"/>
  <c r="C67" i="9" a="1"/>
  <c r="C67" i="9" s="1"/>
  <c r="I77" i="9" a="1"/>
  <c r="I77" i="9" s="1"/>
  <c r="D145" i="9" a="1"/>
  <c r="D145" i="9" s="1"/>
  <c r="D151" i="9" a="1"/>
  <c r="D151" i="9" s="1"/>
  <c r="D146" i="9" a="1"/>
  <c r="D146" i="9" s="1"/>
  <c r="C47" i="9" a="1"/>
  <c r="C47" i="9" s="1"/>
  <c r="I83" i="9" a="1"/>
  <c r="I83" i="9" s="1"/>
  <c r="C124" i="9" a="1"/>
  <c r="C124" i="9" s="1"/>
  <c r="C120" i="9" a="1"/>
  <c r="C120" i="9" s="1"/>
  <c r="I154" i="9" a="1"/>
  <c r="I154" i="9" s="1"/>
  <c r="I79" i="9" a="1"/>
  <c r="I79" i="9" s="1"/>
  <c r="I88" i="9" a="1"/>
  <c r="I88" i="9" s="1"/>
  <c r="C136" i="9" a="1"/>
  <c r="C136" i="9" s="1"/>
  <c r="C78" i="9" a="1"/>
  <c r="C78" i="9" s="1"/>
  <c r="I78" i="9" a="1"/>
  <c r="I78" i="9" s="1"/>
  <c r="C81" i="9" a="1"/>
  <c r="C81" i="9" s="1"/>
  <c r="D51" i="9" a="1"/>
  <c r="D51" i="9" s="1"/>
  <c r="C52" i="9" a="1"/>
  <c r="C52" i="9" s="1"/>
  <c r="I153" i="9" a="1"/>
  <c r="I153" i="9" s="1"/>
  <c r="D75" i="9" a="1"/>
  <c r="D75" i="9" s="1"/>
  <c r="C125" i="9" a="1"/>
  <c r="C125" i="9" s="1"/>
  <c r="I61" i="9" a="1"/>
  <c r="I61" i="9" s="1"/>
  <c r="I50" i="9" a="1"/>
  <c r="I50" i="9" s="1"/>
  <c r="I146" i="9" a="1"/>
  <c r="I146" i="9" s="1"/>
  <c r="C54" i="9" a="1"/>
  <c r="C54" i="9" s="1"/>
  <c r="D111" i="9" a="1"/>
  <c r="D111" i="9" s="1"/>
  <c r="D86" i="9" a="1"/>
  <c r="D86" i="9" s="1"/>
  <c r="C43" i="9" a="1"/>
  <c r="C43" i="9" s="1"/>
  <c r="I158" i="9" a="1"/>
  <c r="I158" i="9" s="1"/>
  <c r="I82" i="9" a="1"/>
  <c r="I82" i="9" s="1"/>
  <c r="C144" i="9" a="1"/>
  <c r="C144" i="9" s="1"/>
  <c r="I109" i="9" a="1"/>
  <c r="I109" i="9" s="1"/>
  <c r="C51" i="9" a="1"/>
  <c r="C51" i="9" s="1"/>
  <c r="C66" i="9" a="1"/>
  <c r="C66" i="9" s="1"/>
  <c r="I132" i="9" a="1"/>
  <c r="I132" i="9" s="1"/>
  <c r="D61" i="9" a="1"/>
  <c r="D61" i="9" s="1"/>
  <c r="I71" i="9" a="1"/>
  <c r="I71" i="9" s="1"/>
  <c r="C45" i="9" a="1"/>
  <c r="C45" i="9" s="1"/>
  <c r="C79" i="9" a="1"/>
  <c r="C79" i="9" s="1"/>
  <c r="I156" i="9" a="1"/>
  <c r="I156" i="9" s="1"/>
  <c r="I112" i="9" a="1"/>
  <c r="I112" i="9" s="1"/>
  <c r="C102" i="9" a="1"/>
  <c r="C102" i="9" s="1"/>
  <c r="I39" i="9" a="1"/>
  <c r="I39" i="9" s="1"/>
  <c r="C156" i="9" a="1"/>
  <c r="C156" i="9" s="1"/>
  <c r="D123" i="9" a="1"/>
  <c r="D123" i="9" s="1"/>
  <c r="I121" i="9" a="1"/>
  <c r="I121" i="9" s="1"/>
  <c r="D68" i="9" a="1"/>
  <c r="D68" i="9" s="1"/>
  <c r="I70" i="9" a="1"/>
  <c r="I70" i="9" s="1"/>
  <c r="D78" i="9" a="1"/>
  <c r="D78" i="9" s="1"/>
  <c r="D110" i="9" a="1"/>
  <c r="D110" i="9" s="1"/>
  <c r="C73" i="9" a="1"/>
  <c r="C73" i="9" s="1"/>
  <c r="C148" i="9" a="1"/>
  <c r="C148" i="9" s="1"/>
  <c r="C115" i="9" a="1"/>
  <c r="C115" i="9" s="1"/>
  <c r="D77" i="9" a="1"/>
  <c r="D77" i="9" s="1"/>
  <c r="D105" i="9" a="1"/>
  <c r="D105" i="9" s="1"/>
  <c r="D142" i="9" a="1"/>
  <c r="D142" i="9" s="1"/>
  <c r="C154" i="9" a="1"/>
  <c r="C154" i="9" s="1"/>
  <c r="C99" i="9" a="1"/>
  <c r="C99" i="9" s="1"/>
  <c r="I131" i="9" a="1"/>
  <c r="I131" i="9" s="1"/>
  <c r="I74" i="9" a="1"/>
  <c r="I74" i="9" s="1"/>
  <c r="D101" i="9" a="1"/>
  <c r="D101" i="9" s="1"/>
  <c r="I66" i="9" a="1"/>
  <c r="I66" i="9" s="1"/>
  <c r="I85" i="9" a="1"/>
  <c r="I85" i="9" s="1"/>
  <c r="C76" i="9" a="1"/>
  <c r="C76" i="9" s="1"/>
  <c r="D71" i="9" a="1"/>
  <c r="D71" i="9" s="1"/>
  <c r="I49" i="9" a="1"/>
  <c r="I49" i="9" s="1"/>
  <c r="D80" i="9" a="1"/>
  <c r="D80" i="9" s="1"/>
  <c r="C111" i="9" a="1"/>
  <c r="C111" i="9" s="1"/>
  <c r="C118" i="9" a="1"/>
  <c r="C118" i="9" s="1"/>
  <c r="D131" i="9" a="1"/>
  <c r="D131" i="9" s="1"/>
  <c r="I101" i="9" a="1"/>
  <c r="I101" i="9" s="1"/>
  <c r="D102" i="9" a="1"/>
  <c r="D102" i="9" s="1"/>
  <c r="C80" i="9" a="1"/>
  <c r="C80" i="9" s="1"/>
  <c r="D157" i="9" a="1"/>
  <c r="D157" i="9" s="1"/>
  <c r="D73" i="9" a="1"/>
  <c r="D73" i="9" s="1"/>
  <c r="D84" i="9" a="1"/>
  <c r="D84" i="9" s="1"/>
  <c r="D124" i="9" a="1"/>
  <c r="D124" i="9" s="1"/>
  <c r="C119" i="9" a="1"/>
  <c r="C119" i="9" s="1"/>
  <c r="C152" i="9" a="1"/>
  <c r="C152" i="9" s="1"/>
  <c r="C105" i="9" a="1"/>
  <c r="C105" i="9" s="1"/>
  <c r="I104" i="9" a="1"/>
  <c r="I104" i="9" s="1"/>
  <c r="C63" i="9" a="1"/>
  <c r="C63" i="9" s="1"/>
  <c r="C49" i="9" a="1"/>
  <c r="C49" i="9" s="1"/>
  <c r="I73" i="9" a="1"/>
  <c r="I73" i="9" s="1"/>
  <c r="I155" i="9" a="1"/>
  <c r="I155" i="9" s="1"/>
  <c r="I105" i="9" a="1"/>
  <c r="I105" i="9" s="1"/>
  <c r="C140" i="9" a="1"/>
  <c r="C140" i="9" s="1"/>
  <c r="I142" i="9" a="1"/>
  <c r="I142" i="9" s="1"/>
  <c r="C8" i="9" a="1"/>
  <c r="C8" i="9" s="1"/>
  <c r="D122" i="9" a="1"/>
  <c r="D122" i="9" s="1"/>
  <c r="I47" i="9" a="1"/>
  <c r="I47" i="9" s="1"/>
  <c r="D41" i="9" a="1"/>
  <c r="D41" i="9" s="1"/>
  <c r="I141" i="9" a="1"/>
  <c r="I141" i="9" s="1"/>
  <c r="C128" i="9" a="1"/>
  <c r="C128" i="9" s="1"/>
  <c r="I72" i="9" a="1"/>
  <c r="I72" i="9" s="1"/>
  <c r="C48" i="9" a="1"/>
  <c r="C48" i="9" s="1"/>
  <c r="D135" i="9" a="1"/>
  <c r="D135" i="9" s="1"/>
  <c r="I106" i="9" a="1"/>
  <c r="I106" i="9" s="1"/>
  <c r="D76" i="9" a="1"/>
  <c r="D76" i="9" s="1"/>
  <c r="C70" i="9" a="1"/>
  <c r="C70" i="9" s="1"/>
  <c r="C50" i="9" a="1"/>
  <c r="C50" i="9" s="1"/>
  <c r="C55" i="9" a="1"/>
  <c r="C55" i="9" s="1"/>
  <c r="D99" i="9" a="1"/>
  <c r="D99" i="9" s="1"/>
  <c r="C100" i="9" a="1"/>
  <c r="C100" i="9" s="1"/>
  <c r="C110" i="9" a="1"/>
  <c r="C110" i="9" s="1"/>
  <c r="D88" i="9" a="1"/>
  <c r="D88" i="9" s="1"/>
  <c r="C153" i="9" a="1"/>
  <c r="C153" i="9" s="1"/>
  <c r="C131" i="9" a="1"/>
  <c r="C131" i="9" s="1"/>
  <c r="C83" i="9" a="1"/>
  <c r="C83" i="9" s="1"/>
  <c r="D45" i="9" a="1"/>
  <c r="D45" i="9" s="1"/>
  <c r="D136" i="9" a="1"/>
  <c r="D136" i="9" s="1"/>
  <c r="D87" i="9" a="1"/>
  <c r="D87" i="9" s="1"/>
  <c r="I133" i="9" a="1"/>
  <c r="I133" i="9" s="1"/>
  <c r="D143" i="9" a="1"/>
  <c r="D143" i="9" s="1"/>
  <c r="D156" i="9" a="1"/>
  <c r="D156" i="9" s="1"/>
  <c r="D119" i="9" a="1"/>
  <c r="D119" i="9" s="1"/>
  <c r="D54" i="9" a="1"/>
  <c r="D54" i="9" s="1"/>
  <c r="I126" i="9" a="1"/>
  <c r="I126" i="9" s="1"/>
  <c r="D107" i="9" a="1"/>
  <c r="D107" i="9" s="1"/>
  <c r="N66" i="21" a="1"/>
  <c r="N66" i="21" s="1"/>
  <c r="I62" i="9" a="1"/>
  <c r="I62" i="9" s="1"/>
  <c r="I67" i="9" a="1"/>
  <c r="I67" i="9" s="1"/>
  <c r="I81" i="9" a="1"/>
  <c r="I81" i="9" s="1"/>
  <c r="C64" i="9" a="1"/>
  <c r="C64" i="9" s="1"/>
  <c r="D55" i="9" a="1"/>
  <c r="D55" i="9" s="1"/>
  <c r="C62" i="9" a="1"/>
  <c r="C62" i="9" s="1"/>
  <c r="D79" i="9" a="1"/>
  <c r="D79" i="9" s="1"/>
  <c r="C58" i="9" a="1"/>
  <c r="C58" i="9" s="1"/>
  <c r="I103" i="9" a="1"/>
  <c r="I103" i="9" s="1"/>
  <c r="C60" i="9" a="1"/>
  <c r="C60" i="9" s="1"/>
  <c r="I68" i="9" a="1"/>
  <c r="I68" i="9" s="1"/>
  <c r="C44" i="9" a="1"/>
  <c r="C44" i="9" s="1"/>
  <c r="C77" i="9" a="1"/>
  <c r="C77" i="9" s="1"/>
  <c r="I45" i="9" a="1"/>
  <c r="I45" i="9" s="1"/>
  <c r="I56" i="9" a="1"/>
  <c r="I56" i="9" s="1"/>
  <c r="I75" i="9" a="1"/>
  <c r="I75" i="9" s="1"/>
  <c r="I59" i="9" a="1"/>
  <c r="I59" i="9" s="1"/>
  <c r="C117" i="9" a="1"/>
  <c r="C117" i="9" s="1"/>
  <c r="I63" i="9" a="1"/>
  <c r="I63" i="9" s="1"/>
  <c r="I147" i="9" a="1"/>
  <c r="I147" i="9" s="1"/>
  <c r="D103" i="9" a="1"/>
  <c r="D103" i="9" s="1"/>
  <c r="D116" i="9" a="1"/>
  <c r="D116" i="9" s="1"/>
  <c r="I55" i="9" a="1"/>
  <c r="I55" i="9" s="1"/>
  <c r="I140" i="9" a="1"/>
  <c r="I140" i="9" s="1"/>
  <c r="D129" i="9" a="1"/>
  <c r="D129" i="9" s="1"/>
  <c r="C121" i="9" a="1"/>
  <c r="C121" i="9" s="1"/>
  <c r="D65" i="9" a="1"/>
  <c r="D65" i="9" s="1"/>
  <c r="I149" i="9" a="1"/>
  <c r="I149" i="9" s="1"/>
  <c r="C130" i="9" a="1"/>
  <c r="C130" i="9" s="1"/>
  <c r="C141" i="9" a="1"/>
  <c r="C141" i="9" s="1"/>
  <c r="I136" i="9" a="1"/>
  <c r="I136" i="9" s="1"/>
  <c r="C59" i="9" a="1"/>
  <c r="C59" i="9" s="1"/>
  <c r="D134" i="9" a="1"/>
  <c r="D134" i="9" s="1"/>
  <c r="I120" i="9" a="1"/>
  <c r="I120" i="9" s="1"/>
  <c r="C133" i="9" a="1"/>
  <c r="C133" i="9" s="1"/>
  <c r="C42" i="9" a="1"/>
  <c r="C42" i="9" s="1"/>
  <c r="D44" i="9" a="1"/>
  <c r="D44" i="9" s="1"/>
  <c r="I42" i="9" a="1"/>
  <c r="I42" i="9" s="1"/>
  <c r="I52" i="9" a="1"/>
  <c r="I52" i="9" s="1"/>
  <c r="C123" i="9" a="1"/>
  <c r="C123" i="9" s="1"/>
  <c r="C145" i="9" a="1"/>
  <c r="C145" i="9" s="1"/>
  <c r="I86" i="9" a="1"/>
  <c r="I86" i="9" s="1"/>
  <c r="D58" i="9" a="1"/>
  <c r="D58" i="9" s="1"/>
  <c r="I84" i="9" a="1"/>
  <c r="I84" i="9" s="1"/>
  <c r="D85" i="9" a="1"/>
  <c r="D85" i="9" s="1"/>
  <c r="D57" i="9" a="1"/>
  <c r="D57" i="9" s="1"/>
  <c r="D64" i="9" a="1"/>
  <c r="D64" i="9" s="1"/>
  <c r="I127" i="9" a="1"/>
  <c r="I127" i="9" s="1"/>
  <c r="D47" i="9" a="1"/>
  <c r="D47" i="9" s="1"/>
  <c r="D148" i="9" a="1"/>
  <c r="D148" i="9" s="1"/>
  <c r="I107" i="9" a="1"/>
  <c r="I107" i="9" s="1"/>
  <c r="C86" i="9" a="1"/>
  <c r="C86" i="9" s="1"/>
  <c r="D126" i="9" a="1"/>
  <c r="D126" i="9" s="1"/>
  <c r="C82" i="9" a="1"/>
  <c r="C82" i="9" s="1"/>
  <c r="I8" i="9" a="1"/>
  <c r="I8" i="9" s="1"/>
  <c r="C151" i="9" a="1"/>
  <c r="C151" i="9" s="1"/>
  <c r="C104" i="9" a="1"/>
  <c r="C104" i="9" s="1"/>
  <c r="I87" i="9" a="1"/>
  <c r="I87" i="9" s="1"/>
  <c r="I143" i="9" a="1"/>
  <c r="I143" i="9" s="1"/>
  <c r="C85" i="9" a="1"/>
  <c r="C85" i="9" s="1"/>
  <c r="C138" i="9" a="1"/>
  <c r="C138" i="9" s="1"/>
  <c r="I57" i="9" a="1"/>
  <c r="I57" i="9" s="1"/>
  <c r="I58" i="9" a="1"/>
  <c r="I58" i="9" s="1"/>
  <c r="D144" i="9" a="1"/>
  <c r="D144" i="9" s="1"/>
  <c r="D152" i="9" a="1"/>
  <c r="D152" i="9" s="1"/>
  <c r="I116" i="9" a="1"/>
  <c r="I116" i="9" s="1"/>
  <c r="C150" i="9" a="1"/>
  <c r="C150" i="9" s="1"/>
  <c r="I40" i="9" a="1"/>
  <c r="I40" i="9" s="1"/>
  <c r="I114" i="9" a="1"/>
  <c r="I114" i="9" s="1"/>
  <c r="D118" i="9" a="1"/>
  <c r="D118" i="9" s="1"/>
  <c r="D120" i="9" a="1"/>
  <c r="D120" i="9" s="1"/>
  <c r="C113" i="9" a="1"/>
  <c r="C113" i="9" s="1"/>
  <c r="D153" i="9" a="1"/>
  <c r="D153" i="9" s="1"/>
  <c r="I108" i="9" a="1"/>
  <c r="I108" i="9" s="1"/>
  <c r="C139" i="9" a="1"/>
  <c r="C139" i="9" s="1"/>
  <c r="C158" i="9" a="1"/>
  <c r="C158" i="9" s="1"/>
  <c r="I117" i="9" a="1"/>
  <c r="I117" i="9" s="1"/>
  <c r="D104" i="9" a="1"/>
  <c r="D104" i="9" s="1"/>
  <c r="C74" i="9" a="1"/>
  <c r="C74" i="9" s="1"/>
  <c r="D40" i="9" a="1"/>
  <c r="D40" i="9" s="1"/>
  <c r="D127" i="9" a="1"/>
  <c r="D127" i="9" s="1"/>
  <c r="C57" i="9" a="1"/>
  <c r="C57" i="9" s="1"/>
  <c r="C126" i="9" a="1"/>
  <c r="C126" i="9" s="1"/>
  <c r="C71" i="9" a="1"/>
  <c r="C71" i="9" s="1"/>
  <c r="D69" i="9" a="1"/>
  <c r="D69" i="9" s="1"/>
  <c r="I100" i="9" a="1"/>
  <c r="I100" i="9" s="1"/>
  <c r="X337" i="9"/>
  <c r="V337" i="9" s="1" a="1"/>
  <c r="V337" i="9" s="1"/>
  <c r="D18" i="21"/>
  <c r="C516" i="6"/>
  <c r="C534" i="6"/>
  <c r="C96" i="6"/>
  <c r="D100" i="5"/>
  <c r="C270" i="6"/>
  <c r="C186" i="6"/>
  <c r="C240" i="6"/>
  <c r="C390" i="6"/>
  <c r="D118" i="5"/>
  <c r="C108" i="6"/>
  <c r="D94" i="5"/>
  <c r="C486" i="6"/>
  <c r="C168" i="6"/>
  <c r="C336" i="6"/>
  <c r="C282" i="6"/>
  <c r="C264" i="6"/>
  <c r="C498" i="6"/>
  <c r="D88" i="5"/>
  <c r="C252" i="6"/>
  <c r="C540" i="6"/>
  <c r="D166" i="5"/>
  <c r="C126" i="6"/>
  <c r="C528" i="6"/>
  <c r="C204" i="6"/>
  <c r="C438" i="6"/>
  <c r="T40" i="1"/>
  <c r="C348" i="6"/>
  <c r="C432" i="6"/>
  <c r="C150" i="6"/>
  <c r="D148" i="5"/>
  <c r="C546" i="6"/>
  <c r="D112" i="5"/>
  <c r="C312" i="6"/>
  <c r="C378" i="6"/>
  <c r="C402" i="6"/>
  <c r="D76" i="5"/>
  <c r="C114" i="6"/>
  <c r="C300" i="6"/>
  <c r="C474" i="6"/>
  <c r="C234" i="6"/>
  <c r="D82" i="5"/>
  <c r="C450" i="6"/>
  <c r="C456" i="6"/>
  <c r="C426" i="6"/>
  <c r="C180" i="6"/>
  <c r="C138" i="6"/>
  <c r="C558" i="6"/>
  <c r="D106" i="5"/>
  <c r="C420" i="6"/>
  <c r="C468" i="6"/>
  <c r="C318" i="6"/>
  <c r="A41" i="1"/>
  <c r="E41" i="1" s="1"/>
  <c r="C517" i="6" s="1"/>
  <c r="C570" i="6"/>
  <c r="C258" i="6"/>
  <c r="C228" i="6"/>
  <c r="C372" i="6"/>
  <c r="D70" i="5"/>
  <c r="C360" i="6"/>
  <c r="D136" i="5"/>
  <c r="C354" i="6"/>
  <c r="C198" i="6"/>
  <c r="C414" i="6"/>
  <c r="C132" i="6"/>
  <c r="C306" i="6"/>
  <c r="C492" i="6"/>
  <c r="D64" i="5"/>
  <c r="D142" i="5"/>
  <c r="C294" i="6"/>
  <c r="C396" i="6"/>
  <c r="C102" i="6"/>
  <c r="C330" i="6"/>
  <c r="C510" i="6"/>
  <c r="C342" i="6"/>
  <c r="C216" i="6"/>
  <c r="C480" i="6"/>
  <c r="C276" i="6"/>
  <c r="C288" i="6"/>
  <c r="C444" i="6"/>
  <c r="Y370" i="9"/>
  <c r="Z369" i="9"/>
  <c r="C388" i="9" a="1"/>
  <c r="C388" i="9" s="1"/>
  <c r="AC388" i="9" a="1"/>
  <c r="AC388" i="9" s="1"/>
  <c r="D388" i="9" a="1"/>
  <c r="D388" i="9" s="1"/>
  <c r="K14" i="9"/>
  <c r="L13" i="9"/>
  <c r="L30" i="9"/>
  <c r="K31" i="9"/>
  <c r="O67" i="21" a="1"/>
  <c r="O67" i="21" s="1"/>
  <c r="X57" i="21" a="1"/>
  <c r="X57" i="21" s="1"/>
  <c r="AA73" i="21" a="1"/>
  <c r="AA73" i="21" s="1"/>
  <c r="L73" i="21" a="1"/>
  <c r="L73" i="21" s="1"/>
  <c r="X49" i="21" a="1"/>
  <c r="X49" i="21" s="1"/>
  <c r="AA75" i="21" a="1"/>
  <c r="AA75" i="21" s="1"/>
  <c r="J67" i="21" a="1"/>
  <c r="J67" i="21" s="1"/>
  <c r="C12" i="9" a="1"/>
  <c r="C12" i="9" s="1"/>
  <c r="I12" i="9" a="1"/>
  <c r="I12" i="9" s="1"/>
  <c r="D12" i="9" a="1"/>
  <c r="D12" i="9" s="1"/>
  <c r="Y380" i="9"/>
  <c r="Z379" i="9"/>
  <c r="P69" i="21" a="1"/>
  <c r="P69" i="21" s="1"/>
  <c r="W67" i="21" a="1"/>
  <c r="W67" i="21" s="1"/>
  <c r="V70" i="21" a="1"/>
  <c r="V70" i="21" s="1"/>
  <c r="Z65" i="21" a="1"/>
  <c r="Z65" i="21" s="1"/>
  <c r="AC67" i="21" s="1" a="1"/>
  <c r="AC67" i="21" s="1"/>
  <c r="O65" i="21" a="1"/>
  <c r="O65" i="21" s="1"/>
  <c r="V51" i="21" a="1"/>
  <c r="V51" i="21" s="1"/>
  <c r="Y53" i="21" s="1" a="1"/>
  <c r="Y53" i="21" s="1"/>
  <c r="Z66" i="21" a="1"/>
  <c r="Z66" i="21" s="1"/>
  <c r="Z389" i="9"/>
  <c r="Y390" i="9"/>
  <c r="U358" i="9" a="1"/>
  <c r="U358" i="9" s="1"/>
  <c r="H358" i="9" a="1"/>
  <c r="H358" i="9" s="1"/>
  <c r="L201" i="9"/>
  <c r="K202" i="9"/>
  <c r="X387" i="9"/>
  <c r="M199" i="9"/>
  <c r="D140" i="20"/>
  <c r="C141" i="20"/>
  <c r="D164" i="20"/>
  <c r="C165" i="20"/>
  <c r="D165" i="20" s="1"/>
  <c r="X357" i="9"/>
  <c r="X367" i="9"/>
  <c r="Y412" i="9"/>
  <c r="Z411" i="9"/>
  <c r="C341" i="9" a="1"/>
  <c r="C341" i="9" s="1"/>
  <c r="AC341" i="9" a="1"/>
  <c r="AC341" i="9" s="1"/>
  <c r="D341" i="9" a="1"/>
  <c r="D341" i="9" s="1"/>
  <c r="L24" i="9"/>
  <c r="K25" i="9"/>
  <c r="X377" i="9"/>
  <c r="F14" i="16" a="1"/>
  <c r="F14" i="16" s="1"/>
  <c r="F15" i="16" s="1" a="1"/>
  <c r="F15" i="16" s="1"/>
  <c r="D23" i="21"/>
  <c r="B22" i="21"/>
  <c r="D22" i="21"/>
  <c r="B23" i="21"/>
  <c r="D156" i="20"/>
  <c r="C157" i="20"/>
  <c r="F337" i="9" a="1"/>
  <c r="F337" i="9" s="1"/>
  <c r="G337" i="9" s="1" a="1"/>
  <c r="G337" i="9" s="1"/>
  <c r="Z342" i="9"/>
  <c r="Y343" i="9"/>
  <c r="C23" i="9" a="1"/>
  <c r="C23" i="9" s="1"/>
  <c r="D23" i="9" a="1"/>
  <c r="D23" i="9" s="1"/>
  <c r="I23" i="9" a="1"/>
  <c r="I23" i="9" s="1"/>
  <c r="C200" i="9" a="1"/>
  <c r="C200" i="9" s="1"/>
  <c r="I200" i="9" a="1"/>
  <c r="I200" i="9" s="1"/>
  <c r="D200" i="9" a="1"/>
  <c r="D200" i="9" s="1"/>
  <c r="U337" i="9" l="1" a="1"/>
  <c r="U337" i="9" s="1"/>
  <c r="H337" i="9" a="1"/>
  <c r="H337" i="9" s="1"/>
  <c r="X340" i="9"/>
  <c r="I44" i="9" a="1"/>
  <c r="I44" i="9" s="1"/>
  <c r="D138" i="9" a="1"/>
  <c r="D138" i="9" s="1"/>
  <c r="D140" i="9" a="1"/>
  <c r="D140" i="9" s="1"/>
  <c r="I48" i="9" a="1"/>
  <c r="I48" i="9" s="1"/>
  <c r="I134" i="9" a="1"/>
  <c r="I134" i="9" s="1"/>
  <c r="V339" i="9" a="1"/>
  <c r="V339" i="9" s="1"/>
  <c r="F339" i="9" a="1"/>
  <c r="F339" i="9" s="1"/>
  <c r="H339" i="9" a="1"/>
  <c r="H339" i="9" s="1"/>
  <c r="E339" i="9" a="1"/>
  <c r="E339" i="9" s="1"/>
  <c r="F338" i="9" a="1"/>
  <c r="F338" i="9" s="1"/>
  <c r="G338" i="9" s="1" a="1"/>
  <c r="G338" i="9" s="1"/>
  <c r="H338" i="9" a="1"/>
  <c r="H338" i="9" s="1"/>
  <c r="U378" i="9" a="1"/>
  <c r="U378" i="9" s="1"/>
  <c r="V338" i="9" a="1"/>
  <c r="V338" i="9" s="1"/>
  <c r="Z361" i="9"/>
  <c r="Y362" i="9"/>
  <c r="X368" i="9"/>
  <c r="AC360" i="9" a="1"/>
  <c r="AC360" i="9" s="1"/>
  <c r="C360" i="9" a="1"/>
  <c r="C360" i="9" s="1"/>
  <c r="D360" i="9" a="1"/>
  <c r="D360" i="9" s="1"/>
  <c r="D43" i="9" a="1"/>
  <c r="D43" i="9" s="1"/>
  <c r="C40" i="9" a="1"/>
  <c r="C40" i="9" s="1"/>
  <c r="C88" i="9" a="1"/>
  <c r="C88" i="9" s="1"/>
  <c r="C143" i="9" a="1"/>
  <c r="C143" i="9" s="1"/>
  <c r="I115" i="9" a="1"/>
  <c r="I115" i="9" s="1"/>
  <c r="D29" i="9" a="1"/>
  <c r="D29" i="9" s="1"/>
  <c r="D8" i="9" a="1"/>
  <c r="D8" i="9" s="1"/>
  <c r="I129" i="9" a="1"/>
  <c r="I129" i="9" s="1"/>
  <c r="C56" i="9" a="1"/>
  <c r="C56" i="9" s="1"/>
  <c r="C135" i="9" a="1"/>
  <c r="C135" i="9" s="1"/>
  <c r="D52" i="9" a="1"/>
  <c r="D52" i="9" s="1"/>
  <c r="D158" i="9" a="1"/>
  <c r="D158" i="9" s="1"/>
  <c r="I144" i="9" a="1"/>
  <c r="I144" i="9" s="1"/>
  <c r="D133" i="9" a="1"/>
  <c r="D133" i="9" s="1"/>
  <c r="I130" i="9" a="1"/>
  <c r="I130" i="9" s="1"/>
  <c r="C53" i="9" a="1"/>
  <c r="C53" i="9" s="1"/>
  <c r="I102" i="9" a="1"/>
  <c r="I102" i="9" s="1"/>
  <c r="C147" i="9" a="1"/>
  <c r="C147" i="9" s="1"/>
  <c r="C39" i="9" a="1"/>
  <c r="C39" i="9" s="1"/>
  <c r="D115" i="9" a="1"/>
  <c r="D115" i="9" s="1"/>
  <c r="I46" i="9" a="1"/>
  <c r="I46" i="9" s="1"/>
  <c r="C157" i="9" a="1"/>
  <c r="C157" i="9" s="1"/>
  <c r="I148" i="9" a="1"/>
  <c r="I148" i="9" s="1"/>
  <c r="I125" i="9" a="1"/>
  <c r="I125" i="9" s="1"/>
  <c r="D154" i="9" a="1"/>
  <c r="D154" i="9" s="1"/>
  <c r="D62" i="9" a="1"/>
  <c r="D62" i="9" s="1"/>
  <c r="D60" i="9" a="1"/>
  <c r="D60" i="9" s="1"/>
  <c r="D50" i="9" a="1"/>
  <c r="D50" i="9" s="1"/>
  <c r="I111" i="9" a="1"/>
  <c r="I111" i="9" s="1"/>
  <c r="D63" i="9" a="1"/>
  <c r="D63" i="9" s="1"/>
  <c r="D147" i="9" a="1"/>
  <c r="D147" i="9" s="1"/>
  <c r="I119" i="9" a="1"/>
  <c r="I119" i="9" s="1"/>
  <c r="D42" i="9" a="1"/>
  <c r="D42" i="9" s="1"/>
  <c r="D66" i="9" a="1"/>
  <c r="D66" i="9" s="1"/>
  <c r="I150" i="9" a="1"/>
  <c r="I150" i="9" s="1"/>
  <c r="C127" i="9" a="1"/>
  <c r="C127" i="9" s="1"/>
  <c r="I152" i="9" a="1"/>
  <c r="I152" i="9" s="1"/>
  <c r="I138" i="9" a="1"/>
  <c r="I138" i="9" s="1"/>
  <c r="I118" i="9" a="1"/>
  <c r="I118" i="9" s="1"/>
  <c r="I64" i="9" a="1"/>
  <c r="I64" i="9" s="1"/>
  <c r="I29" i="9" a="1"/>
  <c r="I29" i="9" s="1"/>
  <c r="C46" i="9" a="1"/>
  <c r="C46" i="9" s="1"/>
  <c r="D74" i="9" a="1"/>
  <c r="D74" i="9" s="1"/>
  <c r="D82" i="9" a="1"/>
  <c r="D82" i="9" s="1"/>
  <c r="C112" i="9" a="1"/>
  <c r="C112" i="9" s="1"/>
  <c r="D149" i="9" a="1"/>
  <c r="D149" i="9" s="1"/>
  <c r="D53" i="9" a="1"/>
  <c r="D53" i="9" s="1"/>
  <c r="C61" i="9" a="1"/>
  <c r="C61" i="9" s="1"/>
  <c r="D141" i="9" a="1"/>
  <c r="D141" i="9" s="1"/>
  <c r="C29" i="9" a="1"/>
  <c r="C29" i="9" s="1"/>
  <c r="M29" i="9" s="1"/>
  <c r="E29" i="9" s="1" a="1"/>
  <c r="E29" i="9" s="1"/>
  <c r="I90" i="9" a="1"/>
  <c r="I90" i="9" s="1"/>
  <c r="I96" i="9" a="1"/>
  <c r="I96" i="9" s="1"/>
  <c r="D89" i="9" a="1"/>
  <c r="D89" i="9" s="1"/>
  <c r="C98" i="9" a="1"/>
  <c r="C98" i="9" s="1"/>
  <c r="I93" i="9" a="1"/>
  <c r="I93" i="9" s="1"/>
  <c r="I91" i="9" a="1"/>
  <c r="I91" i="9" s="1"/>
  <c r="D11" i="9" a="1"/>
  <c r="D11" i="9" s="1"/>
  <c r="D92" i="9" a="1"/>
  <c r="D92" i="9" s="1"/>
  <c r="I97" i="9" a="1"/>
  <c r="I97" i="9" s="1"/>
  <c r="I95" i="9" a="1"/>
  <c r="I95" i="9" s="1"/>
  <c r="I22" i="9" a="1"/>
  <c r="I22" i="9" s="1"/>
  <c r="C22" i="9" a="1"/>
  <c r="C22" i="9" s="1"/>
  <c r="D117" i="9" a="1"/>
  <c r="D117" i="9" s="1"/>
  <c r="I145" i="9" a="1"/>
  <c r="I145" i="9" s="1"/>
  <c r="I128" i="9" a="1"/>
  <c r="I128" i="9" s="1"/>
  <c r="D125" i="9" a="1"/>
  <c r="D125" i="9" s="1"/>
  <c r="D39" i="9" a="1"/>
  <c r="D39" i="9" s="1"/>
  <c r="C109" i="9" a="1"/>
  <c r="C109" i="9" s="1"/>
  <c r="I53" i="9" a="1"/>
  <c r="I53" i="9" s="1"/>
  <c r="D90" i="9" a="1"/>
  <c r="D90" i="9" s="1"/>
  <c r="C89" i="9" a="1"/>
  <c r="C89" i="9" s="1"/>
  <c r="C94" i="9" a="1"/>
  <c r="C94" i="9" s="1"/>
  <c r="C91" i="9" a="1"/>
  <c r="C91" i="9" s="1"/>
  <c r="I92" i="9" a="1"/>
  <c r="I92" i="9" s="1"/>
  <c r="C97" i="9" a="1"/>
  <c r="C97" i="9" s="1"/>
  <c r="C96" i="9" a="1"/>
  <c r="C96" i="9" s="1"/>
  <c r="I89" i="9" a="1"/>
  <c r="I89" i="9" s="1"/>
  <c r="D98" i="9" a="1"/>
  <c r="D98" i="9" s="1"/>
  <c r="D97" i="9" a="1"/>
  <c r="D97" i="9" s="1"/>
  <c r="C95" i="9" a="1"/>
  <c r="C95" i="9" s="1"/>
  <c r="D56" i="9" a="1"/>
  <c r="D56" i="9" s="1"/>
  <c r="D112" i="9" a="1"/>
  <c r="D112" i="9" s="1"/>
  <c r="D132" i="9" a="1"/>
  <c r="D132" i="9" s="1"/>
  <c r="C149" i="9" a="1"/>
  <c r="C149" i="9" s="1"/>
  <c r="D72" i="9" a="1"/>
  <c r="D72" i="9" s="1"/>
  <c r="I65" i="9" a="1"/>
  <c r="I65" i="9" s="1"/>
  <c r="C137" i="9" a="1"/>
  <c r="C137" i="9" s="1"/>
  <c r="D67" i="9" a="1"/>
  <c r="D67" i="9" s="1"/>
  <c r="C90" i="9" a="1"/>
  <c r="C90" i="9" s="1"/>
  <c r="D96" i="9" a="1"/>
  <c r="D96" i="9" s="1"/>
  <c r="I98" i="9" a="1"/>
  <c r="I98" i="9" s="1"/>
  <c r="D94" i="9" a="1"/>
  <c r="D94" i="9" s="1"/>
  <c r="C93" i="9" a="1"/>
  <c r="C93" i="9" s="1"/>
  <c r="D91" i="9" a="1"/>
  <c r="D91" i="9" s="1"/>
  <c r="C11" i="9" a="1"/>
  <c r="C11" i="9" s="1"/>
  <c r="C92" i="9" a="1"/>
  <c r="C92" i="9" s="1"/>
  <c r="D95" i="9" a="1"/>
  <c r="D95" i="9" s="1"/>
  <c r="D22" i="9" a="1"/>
  <c r="D22" i="9" s="1"/>
  <c r="C134" i="9" a="1"/>
  <c r="C134" i="9" s="1"/>
  <c r="C84" i="9" a="1"/>
  <c r="C84" i="9" s="1"/>
  <c r="I41" i="9" a="1"/>
  <c r="I41" i="9" s="1"/>
  <c r="I135" i="9" a="1"/>
  <c r="I135" i="9" s="1"/>
  <c r="I69" i="9" a="1"/>
  <c r="I69" i="9" s="1"/>
  <c r="D100" i="9" a="1"/>
  <c r="D100" i="9" s="1"/>
  <c r="I139" i="9" a="1"/>
  <c r="I139" i="9" s="1"/>
  <c r="I94" i="9" a="1"/>
  <c r="I94" i="9" s="1"/>
  <c r="D93" i="9" a="1"/>
  <c r="D93" i="9" s="1"/>
  <c r="I11" i="9" a="1"/>
  <c r="I11" i="9" s="1"/>
  <c r="D81" i="9" a="1"/>
  <c r="D81" i="9" s="1"/>
  <c r="U359" i="9" a="1"/>
  <c r="U359" i="9" s="1"/>
  <c r="B19" i="21"/>
  <c r="M200" i="9"/>
  <c r="F200" i="9" s="1" a="1"/>
  <c r="F200" i="9" s="1"/>
  <c r="D89" i="5"/>
  <c r="M12" i="9"/>
  <c r="H12" i="9" s="1" a="1"/>
  <c r="H12" i="9" s="1"/>
  <c r="C379" i="9" a="1"/>
  <c r="C379" i="9" s="1"/>
  <c r="D379" i="9" a="1"/>
  <c r="D379" i="9" s="1"/>
  <c r="AC379" i="9" a="1"/>
  <c r="AC379" i="9" s="1"/>
  <c r="D30" i="9" a="1"/>
  <c r="D30" i="9" s="1"/>
  <c r="C30" i="9" a="1"/>
  <c r="C30" i="9" s="1"/>
  <c r="I30" i="9" a="1"/>
  <c r="I30" i="9" s="1"/>
  <c r="Z370" i="9"/>
  <c r="Y371" i="9"/>
  <c r="C289" i="6"/>
  <c r="Y381" i="9"/>
  <c r="Z380" i="9"/>
  <c r="C145" i="6"/>
  <c r="C103" i="6"/>
  <c r="I13" i="9" a="1"/>
  <c r="I13" i="9" s="1"/>
  <c r="D13" i="9" a="1"/>
  <c r="D13" i="9" s="1"/>
  <c r="C13" i="9" a="1"/>
  <c r="C13" i="9" s="1"/>
  <c r="X388" i="9"/>
  <c r="C385" i="6"/>
  <c r="C223" i="6"/>
  <c r="Z390" i="9"/>
  <c r="Y391" i="9"/>
  <c r="K32" i="9"/>
  <c r="L31" i="9"/>
  <c r="L14" i="9"/>
  <c r="K15" i="9"/>
  <c r="C553" i="6"/>
  <c r="C133" i="6"/>
  <c r="C529" i="6"/>
  <c r="C415" i="6"/>
  <c r="C463" i="6"/>
  <c r="C367" i="6"/>
  <c r="C391" i="6"/>
  <c r="D65" i="5"/>
  <c r="D167" i="5"/>
  <c r="C313" i="6"/>
  <c r="C451" i="6"/>
  <c r="C259" i="6"/>
  <c r="C499" i="6"/>
  <c r="C445" i="6"/>
  <c r="D95" i="5"/>
  <c r="C175" i="6"/>
  <c r="C295" i="6"/>
  <c r="C523" i="6"/>
  <c r="D113" i="5"/>
  <c r="C115" i="6"/>
  <c r="D59" i="5"/>
  <c r="D41" i="5"/>
  <c r="C193" i="6"/>
  <c r="C379" i="6"/>
  <c r="C187" i="6"/>
  <c r="C355" i="6"/>
  <c r="C427" i="6"/>
  <c r="C331" i="6"/>
  <c r="D149" i="5"/>
  <c r="C157" i="6"/>
  <c r="C511" i="6"/>
  <c r="C283" i="6"/>
  <c r="D53" i="5"/>
  <c r="C349" i="6"/>
  <c r="C559" i="6"/>
  <c r="C475" i="6"/>
  <c r="C127" i="6"/>
  <c r="D131" i="5"/>
  <c r="D83" i="5"/>
  <c r="C571" i="6"/>
  <c r="C361" i="6"/>
  <c r="C421" i="6"/>
  <c r="D101" i="5"/>
  <c r="C535" i="6"/>
  <c r="C307" i="6"/>
  <c r="C505" i="6"/>
  <c r="D119" i="5"/>
  <c r="C235" i="6"/>
  <c r="C271" i="6"/>
  <c r="C301" i="6"/>
  <c r="C319" i="6"/>
  <c r="C409" i="6"/>
  <c r="C433" i="6"/>
  <c r="C403" i="6"/>
  <c r="C265" i="6"/>
  <c r="C205" i="6"/>
  <c r="C199" i="6"/>
  <c r="C565" i="6"/>
  <c r="C487" i="6"/>
  <c r="D155" i="5"/>
  <c r="C337" i="6"/>
  <c r="C121" i="6"/>
  <c r="C277" i="6"/>
  <c r="C217" i="6"/>
  <c r="C253" i="6"/>
  <c r="C397" i="6"/>
  <c r="C541" i="6"/>
  <c r="D107" i="5"/>
  <c r="C247" i="6"/>
  <c r="C241" i="6"/>
  <c r="C325" i="6"/>
  <c r="D125" i="5"/>
  <c r="C169" i="6"/>
  <c r="D77" i="5"/>
  <c r="C109" i="6"/>
  <c r="C343" i="6"/>
  <c r="C151" i="6"/>
  <c r="D161" i="5"/>
  <c r="C211" i="6"/>
  <c r="C229" i="6"/>
  <c r="C457" i="6"/>
  <c r="D143" i="5"/>
  <c r="D47" i="5"/>
  <c r="C373" i="6"/>
  <c r="C493" i="6"/>
  <c r="D71" i="5"/>
  <c r="C139" i="6"/>
  <c r="C469" i="6"/>
  <c r="C163" i="6"/>
  <c r="C439" i="6"/>
  <c r="C97" i="6"/>
  <c r="D137" i="5"/>
  <c r="C181" i="6"/>
  <c r="C547" i="6"/>
  <c r="C481" i="6"/>
  <c r="H200" i="9" a="1"/>
  <c r="H200" i="9" s="1"/>
  <c r="E200" i="9" a="1"/>
  <c r="E200" i="9" s="1"/>
  <c r="X341" i="9"/>
  <c r="U357" i="9" a="1"/>
  <c r="U357" i="9" s="1"/>
  <c r="H357" i="9" a="1"/>
  <c r="H357" i="9" s="1"/>
  <c r="I201" i="9" a="1"/>
  <c r="I201" i="9" s="1"/>
  <c r="D201" i="9" a="1"/>
  <c r="D201" i="9" s="1"/>
  <c r="C201" i="9" a="1"/>
  <c r="C201" i="9" s="1"/>
  <c r="V340" i="9" a="1"/>
  <c r="V340" i="9" s="1"/>
  <c r="E340" i="9" a="1"/>
  <c r="E340" i="9" s="1"/>
  <c r="U340" i="9" a="1"/>
  <c r="U340" i="9" s="1"/>
  <c r="F340" i="9" a="1"/>
  <c r="F340" i="9" s="1"/>
  <c r="H340" i="9" a="1"/>
  <c r="H340" i="9" s="1"/>
  <c r="Y344" i="9"/>
  <c r="Z343" i="9"/>
  <c r="L25" i="9"/>
  <c r="K26" i="9"/>
  <c r="C24" i="9" a="1"/>
  <c r="C24" i="9" s="1"/>
  <c r="I24" i="9" a="1"/>
  <c r="I24" i="9" s="1"/>
  <c r="D24" i="9" a="1"/>
  <c r="D24" i="9" s="1"/>
  <c r="Z412" i="9"/>
  <c r="Y413" i="9"/>
  <c r="T41" i="1"/>
  <c r="N41" i="1"/>
  <c r="D19" i="21"/>
  <c r="A42" i="1"/>
  <c r="D141" i="20"/>
  <c r="C142" i="20"/>
  <c r="M23" i="9"/>
  <c r="D157" i="20"/>
  <c r="C158" i="20"/>
  <c r="D158" i="20" s="1"/>
  <c r="H377" i="9" a="1"/>
  <c r="H377" i="9" s="1"/>
  <c r="U377" i="9" a="1"/>
  <c r="U377" i="9" s="1"/>
  <c r="L202" i="9"/>
  <c r="K203" i="9"/>
  <c r="G339" i="9" l="1" a="1"/>
  <c r="G339" i="9" s="1"/>
  <c r="Z362" i="9"/>
  <c r="Y363" i="9"/>
  <c r="X360" i="9"/>
  <c r="G200" i="9" a="1"/>
  <c r="G200" i="9" s="1"/>
  <c r="M11" i="9"/>
  <c r="E11" i="9" s="1" a="1"/>
  <c r="E11" i="9" s="1"/>
  <c r="G29" i="9" a="1"/>
  <c r="G29" i="9" s="1"/>
  <c r="F11" i="9" a="1"/>
  <c r="F11" i="9" s="1"/>
  <c r="M22" i="9"/>
  <c r="F29" i="9" a="1"/>
  <c r="F29" i="9" s="1"/>
  <c r="G340" i="9" a="1"/>
  <c r="G340" i="9" s="1"/>
  <c r="X379" i="9"/>
  <c r="H379" i="9" s="1" a="1"/>
  <c r="H379" i="9" s="1"/>
  <c r="M201" i="9"/>
  <c r="E12" i="9" a="1"/>
  <c r="E12" i="9" s="1"/>
  <c r="F12" i="9" a="1"/>
  <c r="F12" i="9" s="1"/>
  <c r="G12" i="9" a="1"/>
  <c r="G12" i="9" s="1"/>
  <c r="M13" i="9"/>
  <c r="G13" i="9" s="1" a="1"/>
  <c r="G13" i="9" s="1"/>
  <c r="Y372" i="9"/>
  <c r="Z371" i="9"/>
  <c r="I31" i="9" a="1"/>
  <c r="I31" i="9" s="1"/>
  <c r="D31" i="9" a="1"/>
  <c r="D31" i="9" s="1"/>
  <c r="C31" i="9" a="1"/>
  <c r="C31" i="9" s="1"/>
  <c r="C380" i="9" a="1"/>
  <c r="C380" i="9" s="1"/>
  <c r="AC380" i="9" a="1"/>
  <c r="AC380" i="9" s="1"/>
  <c r="D380" i="9" a="1"/>
  <c r="D380" i="9" s="1"/>
  <c r="C14" i="9" a="1"/>
  <c r="C14" i="9" s="1"/>
  <c r="D14" i="9" a="1"/>
  <c r="D14" i="9" s="1"/>
  <c r="I14" i="9" a="1"/>
  <c r="I14" i="9" s="1"/>
  <c r="F13" i="9" a="1"/>
  <c r="F13" i="9" s="1"/>
  <c r="K33" i="9"/>
  <c r="L32" i="9"/>
  <c r="Y382" i="9"/>
  <c r="Z381" i="9"/>
  <c r="K16" i="9"/>
  <c r="L15" i="9"/>
  <c r="Y392" i="9"/>
  <c r="Z391" i="9"/>
  <c r="M30" i="9"/>
  <c r="D142" i="20"/>
  <c r="C143" i="20"/>
  <c r="E42" i="1"/>
  <c r="D114" i="5" s="1"/>
  <c r="M67" i="10"/>
  <c r="L36" i="12"/>
  <c r="L48" i="12"/>
  <c r="L42" i="12"/>
  <c r="M73" i="10"/>
  <c r="Y414" i="9"/>
  <c r="Z413" i="9"/>
  <c r="M24" i="9"/>
  <c r="L203" i="9"/>
  <c r="K204" i="9"/>
  <c r="L26" i="9"/>
  <c r="K27" i="9"/>
  <c r="C202" i="9" a="1"/>
  <c r="C202" i="9" s="1"/>
  <c r="D202" i="9" a="1"/>
  <c r="D202" i="9" s="1"/>
  <c r="I202" i="9" a="1"/>
  <c r="I202" i="9" s="1"/>
  <c r="D25" i="9" a="1"/>
  <c r="D25" i="9" s="1"/>
  <c r="C25" i="9" a="1"/>
  <c r="C25" i="9" s="1"/>
  <c r="I25" i="9" a="1"/>
  <c r="I25" i="9" s="1"/>
  <c r="F341" i="9" a="1"/>
  <c r="F341" i="9" s="1"/>
  <c r="E341" i="9" a="1"/>
  <c r="E341" i="9" s="1"/>
  <c r="U341" i="9" a="1"/>
  <c r="U341" i="9" s="1"/>
  <c r="H341" i="9" a="1"/>
  <c r="H341" i="9" s="1"/>
  <c r="V341" i="9" a="1"/>
  <c r="V341" i="9" s="1"/>
  <c r="H23" i="9" a="1"/>
  <c r="H23" i="9" s="1"/>
  <c r="E23" i="9" a="1"/>
  <c r="E23" i="9" s="1"/>
  <c r="G23" i="9" a="1"/>
  <c r="G23" i="9" s="1"/>
  <c r="F23" i="9" a="1"/>
  <c r="F23" i="9" s="1"/>
  <c r="Z344" i="9"/>
  <c r="Y345" i="9"/>
  <c r="E201" i="9" a="1"/>
  <c r="E201" i="9" s="1"/>
  <c r="H201" i="9" a="1"/>
  <c r="H201" i="9" s="1"/>
  <c r="G201" i="9" a="1"/>
  <c r="G201" i="9" s="1"/>
  <c r="F201" i="9" a="1"/>
  <c r="F201" i="9" s="1"/>
  <c r="H11" i="9" l="1" a="1"/>
  <c r="H11" i="9" s="1"/>
  <c r="U379" i="9" a="1"/>
  <c r="U379" i="9" s="1"/>
  <c r="H360" i="9" a="1"/>
  <c r="H360" i="9" s="1"/>
  <c r="U360" i="9" a="1"/>
  <c r="U360" i="9" s="1"/>
  <c r="Y364" i="9"/>
  <c r="Z363" i="9"/>
  <c r="G11" i="9" a="1"/>
  <c r="G11" i="9" s="1"/>
  <c r="H22" i="9" a="1"/>
  <c r="H22" i="9" s="1"/>
  <c r="G22" i="9" a="1"/>
  <c r="G22" i="9" s="1"/>
  <c r="F22" i="9" a="1"/>
  <c r="F22" i="9" s="1"/>
  <c r="E22" i="9" a="1"/>
  <c r="E22" i="9" s="1"/>
  <c r="X380" i="9"/>
  <c r="H380" i="9" s="1" a="1"/>
  <c r="H380" i="9" s="1"/>
  <c r="H13" i="9" a="1"/>
  <c r="H13" i="9" s="1"/>
  <c r="E13" i="9" a="1"/>
  <c r="E13" i="9" s="1"/>
  <c r="C128" i="6"/>
  <c r="C200" i="6"/>
  <c r="C374" i="6"/>
  <c r="D126" i="5"/>
  <c r="Z392" i="9"/>
  <c r="Y393" i="9"/>
  <c r="Y383" i="9"/>
  <c r="Z382" i="9"/>
  <c r="F30" i="9" a="1"/>
  <c r="F30" i="9" s="1"/>
  <c r="G30" i="9" a="1"/>
  <c r="G30" i="9" s="1"/>
  <c r="E30" i="9" a="1"/>
  <c r="E30" i="9" s="1"/>
  <c r="K17" i="9"/>
  <c r="L16" i="9"/>
  <c r="K34" i="9"/>
  <c r="L33" i="9"/>
  <c r="M25" i="9"/>
  <c r="E25" i="9" s="1" a="1"/>
  <c r="E25" i="9" s="1"/>
  <c r="D15" i="9" a="1"/>
  <c r="D15" i="9" s="1"/>
  <c r="I15" i="9" a="1"/>
  <c r="I15" i="9" s="1"/>
  <c r="C15" i="9" a="1"/>
  <c r="C15" i="9" s="1"/>
  <c r="D32" i="9" a="1"/>
  <c r="D32" i="9" s="1"/>
  <c r="I32" i="9" a="1"/>
  <c r="I32" i="9" s="1"/>
  <c r="C32" i="9" a="1"/>
  <c r="C32" i="9" s="1"/>
  <c r="M14" i="9"/>
  <c r="M31" i="9"/>
  <c r="Y373" i="9"/>
  <c r="Z372" i="9"/>
  <c r="C476" i="6"/>
  <c r="C452" i="6"/>
  <c r="D42" i="5"/>
  <c r="C542" i="6"/>
  <c r="C530" i="6"/>
  <c r="C380" i="6"/>
  <c r="C422" i="6"/>
  <c r="C308" i="6"/>
  <c r="D168" i="5"/>
  <c r="C140" i="6"/>
  <c r="D138" i="5"/>
  <c r="C152" i="6"/>
  <c r="G341" i="9" a="1"/>
  <c r="G341" i="9" s="1"/>
  <c r="C356" i="6"/>
  <c r="C122" i="6"/>
  <c r="C218" i="6"/>
  <c r="C290" i="6"/>
  <c r="C212" i="6"/>
  <c r="C410" i="6"/>
  <c r="C332" i="6"/>
  <c r="C488" i="6"/>
  <c r="C572" i="6"/>
  <c r="C224" i="6"/>
  <c r="C272" i="6"/>
  <c r="D120" i="5"/>
  <c r="C302" i="6"/>
  <c r="C362" i="6"/>
  <c r="C524" i="6"/>
  <c r="C368" i="6"/>
  <c r="C170" i="6"/>
  <c r="D162" i="5"/>
  <c r="C230" i="6"/>
  <c r="C350" i="6"/>
  <c r="C416" i="6"/>
  <c r="C446" i="6"/>
  <c r="C236" i="6"/>
  <c r="D102" i="5"/>
  <c r="C392" i="6"/>
  <c r="D78" i="5"/>
  <c r="C266" i="6"/>
  <c r="D132" i="5"/>
  <c r="D54" i="5"/>
  <c r="C326" i="6"/>
  <c r="D90" i="5"/>
  <c r="C464" i="6"/>
  <c r="C158" i="6"/>
  <c r="C518" i="6"/>
  <c r="C146" i="6"/>
  <c r="C320" i="6"/>
  <c r="C440" i="6"/>
  <c r="C512" i="6"/>
  <c r="D72" i="5"/>
  <c r="C104" i="6"/>
  <c r="C284" i="6"/>
  <c r="C254" i="6"/>
  <c r="C134" i="6"/>
  <c r="C506" i="6"/>
  <c r="C548" i="6"/>
  <c r="C482" i="6"/>
  <c r="C500" i="6"/>
  <c r="C536" i="6"/>
  <c r="C404" i="6"/>
  <c r="C278" i="6"/>
  <c r="C188" i="6"/>
  <c r="C398" i="6"/>
  <c r="C296" i="6"/>
  <c r="C194" i="6"/>
  <c r="D144" i="5"/>
  <c r="C248" i="6"/>
  <c r="C338" i="6"/>
  <c r="C242" i="6"/>
  <c r="C470" i="6"/>
  <c r="C566" i="6"/>
  <c r="D150" i="5"/>
  <c r="C98" i="6"/>
  <c r="C386" i="6"/>
  <c r="C554" i="6"/>
  <c r="C260" i="6"/>
  <c r="D48" i="5"/>
  <c r="C116" i="6"/>
  <c r="C164" i="6"/>
  <c r="D96" i="5"/>
  <c r="C458" i="6"/>
  <c r="C182" i="6"/>
  <c r="C110" i="6"/>
  <c r="D66" i="5"/>
  <c r="D84" i="5"/>
  <c r="D108" i="5"/>
  <c r="C434" i="6"/>
  <c r="C314" i="6"/>
  <c r="C206" i="6"/>
  <c r="C494" i="6"/>
  <c r="C560" i="6"/>
  <c r="C176" i="6"/>
  <c r="C344" i="6"/>
  <c r="D156" i="5"/>
  <c r="D60" i="5"/>
  <c r="C428" i="6"/>
  <c r="M202" i="9"/>
  <c r="Y415" i="9"/>
  <c r="Z414" i="9"/>
  <c r="N42" i="1"/>
  <c r="T42" i="1"/>
  <c r="D20" i="21"/>
  <c r="A43" i="1"/>
  <c r="K205" i="9"/>
  <c r="L204" i="9"/>
  <c r="C26" i="9" a="1"/>
  <c r="C26" i="9" s="1"/>
  <c r="D26" i="9" a="1"/>
  <c r="D26" i="9" s="1"/>
  <c r="I26" i="9" a="1"/>
  <c r="I26" i="9" s="1"/>
  <c r="Y346" i="9"/>
  <c r="Z346" i="9" s="1"/>
  <c r="Z345" i="9"/>
  <c r="L27" i="9"/>
  <c r="K28" i="9"/>
  <c r="L28" i="9" s="1"/>
  <c r="I203" i="9" a="1"/>
  <c r="I203" i="9" s="1"/>
  <c r="C203" i="9" a="1"/>
  <c r="C203" i="9" s="1"/>
  <c r="D203" i="9" a="1"/>
  <c r="D203" i="9" s="1"/>
  <c r="F24" i="9" a="1"/>
  <c r="F24" i="9" s="1"/>
  <c r="E24" i="9" a="1"/>
  <c r="E24" i="9" s="1"/>
  <c r="G24" i="9" a="1"/>
  <c r="G24" i="9" s="1"/>
  <c r="H24" i="9" a="1"/>
  <c r="H24" i="9" s="1"/>
  <c r="D143" i="20"/>
  <c r="C144" i="20"/>
  <c r="U380" i="9" l="1" a="1"/>
  <c r="U380" i="9" s="1"/>
  <c r="Z364" i="9"/>
  <c r="Y365" i="9"/>
  <c r="F25" i="9" a="1"/>
  <c r="F25" i="9" s="1"/>
  <c r="G25" i="9" a="1"/>
  <c r="G25" i="9" s="1"/>
  <c r="H25" i="9" a="1"/>
  <c r="H25" i="9" s="1"/>
  <c r="M32" i="9"/>
  <c r="F32" i="9" s="1" a="1"/>
  <c r="F32" i="9" s="1"/>
  <c r="K35" i="9"/>
  <c r="L34" i="9"/>
  <c r="Y374" i="9"/>
  <c r="Z373" i="9"/>
  <c r="C16" i="9" a="1"/>
  <c r="C16" i="9" s="1"/>
  <c r="D16" i="9" a="1"/>
  <c r="D16" i="9" s="1"/>
  <c r="I16" i="9" a="1"/>
  <c r="I16" i="9" s="1"/>
  <c r="Z393" i="9"/>
  <c r="Y394" i="9"/>
  <c r="M26" i="9"/>
  <c r="F26" i="9" s="1" a="1"/>
  <c r="F26" i="9" s="1"/>
  <c r="F31" i="9" a="1"/>
  <c r="F31" i="9" s="1"/>
  <c r="E31" i="9" a="1"/>
  <c r="E31" i="9" s="1"/>
  <c r="G31" i="9" a="1"/>
  <c r="G31" i="9" s="1"/>
  <c r="H31" i="9" a="1"/>
  <c r="H31" i="9" s="1"/>
  <c r="L17" i="9"/>
  <c r="K18" i="9"/>
  <c r="L18" i="9" s="1"/>
  <c r="E14" i="9" a="1"/>
  <c r="E14" i="9" s="1"/>
  <c r="F14" i="9" a="1"/>
  <c r="F14" i="9" s="1"/>
  <c r="H14" i="9" a="1"/>
  <c r="H14" i="9" s="1"/>
  <c r="G14" i="9" a="1"/>
  <c r="G14" i="9" s="1"/>
  <c r="M15" i="9"/>
  <c r="D33" i="9" a="1"/>
  <c r="D33" i="9" s="1"/>
  <c r="I33" i="9" a="1"/>
  <c r="I33" i="9" s="1"/>
  <c r="C33" i="9" a="1"/>
  <c r="C33" i="9" s="1"/>
  <c r="Z383" i="9"/>
  <c r="Y384" i="9"/>
  <c r="M203" i="9"/>
  <c r="D204" i="9" a="1"/>
  <c r="D204" i="9" s="1"/>
  <c r="I204" i="9" a="1"/>
  <c r="I204" i="9" s="1"/>
  <c r="C204" i="9" a="1"/>
  <c r="C204" i="9" s="1"/>
  <c r="Z415" i="9"/>
  <c r="Y416" i="9"/>
  <c r="Z416" i="9" s="1"/>
  <c r="E43" i="1"/>
  <c r="C501" i="6" s="1"/>
  <c r="B20" i="21"/>
  <c r="B21" i="21"/>
  <c r="M56" i="10"/>
  <c r="L31" i="12"/>
  <c r="M75" i="10"/>
  <c r="L29" i="12"/>
  <c r="L49" i="12"/>
  <c r="L44" i="12"/>
  <c r="U51" i="21" s="1" a="1"/>
  <c r="U51" i="21" s="1"/>
  <c r="M50" i="10"/>
  <c r="L43" i="12"/>
  <c r="Q51" i="21" s="1" a="1"/>
  <c r="Q51" i="21" s="1"/>
  <c r="M62" i="10"/>
  <c r="M30" i="10"/>
  <c r="M68" i="10"/>
  <c r="M38" i="10"/>
  <c r="L50" i="12"/>
  <c r="M69" i="10"/>
  <c r="L38" i="12"/>
  <c r="U49" i="21" s="1" a="1"/>
  <c r="U49" i="21" s="1"/>
  <c r="L55" i="12"/>
  <c r="M32" i="10"/>
  <c r="M74" i="10"/>
  <c r="M44" i="10"/>
  <c r="L37" i="12"/>
  <c r="D144" i="20"/>
  <c r="C145" i="20"/>
  <c r="E26" i="9" a="1"/>
  <c r="E26" i="9" s="1"/>
  <c r="K206" i="9"/>
  <c r="L205" i="9"/>
  <c r="C28" i="9" a="1"/>
  <c r="C28" i="9" s="1"/>
  <c r="I28" i="9" a="1"/>
  <c r="I28" i="9" s="1"/>
  <c r="D28" i="9" a="1"/>
  <c r="D28" i="9" s="1"/>
  <c r="E202" i="9" a="1"/>
  <c r="E202" i="9" s="1"/>
  <c r="H202" i="9" a="1"/>
  <c r="H202" i="9" s="1"/>
  <c r="G202" i="9" a="1"/>
  <c r="G202" i="9" s="1"/>
  <c r="F202" i="9" a="1"/>
  <c r="F202" i="9" s="1"/>
  <c r="I27" i="9" a="1"/>
  <c r="I27" i="9" s="1"/>
  <c r="D27" i="9" a="1"/>
  <c r="D27" i="9" s="1"/>
  <c r="C27" i="9" a="1"/>
  <c r="C27" i="9" s="1"/>
  <c r="Z365" i="9" l="1"/>
  <c r="Y366" i="9"/>
  <c r="Z366" i="9" s="1"/>
  <c r="E32" i="9" a="1"/>
  <c r="E32" i="9" s="1"/>
  <c r="G32" i="9" a="1"/>
  <c r="G32" i="9" s="1"/>
  <c r="H32" i="9" a="1"/>
  <c r="H32" i="9" s="1"/>
  <c r="G26" i="9" a="1"/>
  <c r="G26" i="9" s="1"/>
  <c r="H26" i="9" a="1"/>
  <c r="H26" i="9" s="1"/>
  <c r="M33" i="9"/>
  <c r="G33" i="9" s="1" a="1"/>
  <c r="G33" i="9" s="1"/>
  <c r="I17" i="9" a="1"/>
  <c r="I17" i="9" s="1"/>
  <c r="C17" i="9" a="1"/>
  <c r="C17" i="9" s="1"/>
  <c r="D17" i="9" a="1"/>
  <c r="D17" i="9" s="1"/>
  <c r="Z374" i="9"/>
  <c r="Y375" i="9"/>
  <c r="I18" i="9" a="1"/>
  <c r="I18" i="9" s="1"/>
  <c r="C18" i="9" a="1"/>
  <c r="C18" i="9" s="1"/>
  <c r="D18" i="9" a="1"/>
  <c r="D18" i="9" s="1"/>
  <c r="M27" i="9"/>
  <c r="M204" i="9"/>
  <c r="G204" i="9" s="1" a="1"/>
  <c r="G204" i="9" s="1"/>
  <c r="Z384" i="9"/>
  <c r="Y385" i="9"/>
  <c r="D34" i="9" a="1"/>
  <c r="D34" i="9" s="1"/>
  <c r="I34" i="9" a="1"/>
  <c r="I34" i="9" s="1"/>
  <c r="C34" i="9" a="1"/>
  <c r="C34" i="9" s="1"/>
  <c r="H15" i="9" a="1"/>
  <c r="H15" i="9" s="1"/>
  <c r="G15" i="9" a="1"/>
  <c r="G15" i="9" s="1"/>
  <c r="F15" i="9" a="1"/>
  <c r="F15" i="9" s="1"/>
  <c r="E15" i="9" a="1"/>
  <c r="E15" i="9" s="1"/>
  <c r="Y395" i="9"/>
  <c r="Z394" i="9"/>
  <c r="M16" i="9"/>
  <c r="L35" i="9"/>
  <c r="K36" i="9"/>
  <c r="C519" i="6"/>
  <c r="C411" i="6"/>
  <c r="C129" i="6"/>
  <c r="D103" i="5"/>
  <c r="C249" i="6"/>
  <c r="D43" i="5"/>
  <c r="C231" i="6"/>
  <c r="C321" i="6"/>
  <c r="D145" i="5"/>
  <c r="C573" i="6"/>
  <c r="C435" i="6"/>
  <c r="C315" i="6"/>
  <c r="D139" i="5"/>
  <c r="C105" i="6"/>
  <c r="D67" i="5"/>
  <c r="C111" i="6"/>
  <c r="C285" i="6"/>
  <c r="C135" i="6"/>
  <c r="C147" i="6"/>
  <c r="C255" i="6"/>
  <c r="C477" i="6"/>
  <c r="D169" i="5"/>
  <c r="C273" i="6"/>
  <c r="D91" i="5"/>
  <c r="C243" i="6"/>
  <c r="C165" i="6"/>
  <c r="D127" i="5"/>
  <c r="C441" i="6"/>
  <c r="D157" i="5"/>
  <c r="D133" i="5"/>
  <c r="C171" i="6"/>
  <c r="C459" i="6"/>
  <c r="C141" i="6"/>
  <c r="D49" i="5"/>
  <c r="C369" i="6"/>
  <c r="C381" i="6"/>
  <c r="C267" i="6"/>
  <c r="C513" i="6"/>
  <c r="D115" i="5"/>
  <c r="C177" i="6"/>
  <c r="C159" i="6"/>
  <c r="C537" i="6"/>
  <c r="C213" i="6"/>
  <c r="C189" i="6"/>
  <c r="C351" i="6"/>
  <c r="D85" i="5"/>
  <c r="C555" i="6"/>
  <c r="D61" i="5"/>
  <c r="C405" i="6"/>
  <c r="D79" i="5"/>
  <c r="C261" i="6"/>
  <c r="C219" i="6"/>
  <c r="C549" i="6"/>
  <c r="C201" i="6"/>
  <c r="D121" i="5"/>
  <c r="C291" i="6"/>
  <c r="C495" i="6"/>
  <c r="C399" i="6"/>
  <c r="D73" i="5"/>
  <c r="C345" i="6"/>
  <c r="C531" i="6"/>
  <c r="C489" i="6"/>
  <c r="C183" i="6"/>
  <c r="C471" i="6"/>
  <c r="C339" i="6"/>
  <c r="D151" i="5"/>
  <c r="D163" i="5"/>
  <c r="C507" i="6"/>
  <c r="C327" i="6"/>
  <c r="C525" i="6"/>
  <c r="D97" i="5"/>
  <c r="C561" i="6"/>
  <c r="C465" i="6"/>
  <c r="C99" i="6"/>
  <c r="C195" i="6"/>
  <c r="C429" i="6"/>
  <c r="C387" i="6"/>
  <c r="C447" i="6"/>
  <c r="C207" i="6"/>
  <c r="C543" i="6"/>
  <c r="C357" i="6"/>
  <c r="C567" i="6"/>
  <c r="C375" i="6"/>
  <c r="C393" i="6"/>
  <c r="C117" i="6"/>
  <c r="D109" i="5"/>
  <c r="C225" i="6"/>
  <c r="C237" i="6"/>
  <c r="C417" i="6"/>
  <c r="C279" i="6"/>
  <c r="C423" i="6"/>
  <c r="C483" i="6"/>
  <c r="D55" i="5"/>
  <c r="C123" i="6"/>
  <c r="C333" i="6"/>
  <c r="C453" i="6"/>
  <c r="C363" i="6"/>
  <c r="C303" i="6"/>
  <c r="C153" i="6"/>
  <c r="C297" i="6"/>
  <c r="C309" i="6"/>
  <c r="T43" i="1"/>
  <c r="N43" i="1"/>
  <c r="D21" i="21"/>
  <c r="E203" i="9" a="1"/>
  <c r="E203" i="9" s="1"/>
  <c r="H203" i="9" a="1"/>
  <c r="H203" i="9" s="1"/>
  <c r="G203" i="9" a="1"/>
  <c r="G203" i="9" s="1"/>
  <c r="F203" i="9" a="1"/>
  <c r="F203" i="9" s="1"/>
  <c r="C205" i="9" a="1"/>
  <c r="C205" i="9" s="1"/>
  <c r="I205" i="9" a="1"/>
  <c r="I205" i="9" s="1"/>
  <c r="D205" i="9" a="1"/>
  <c r="D205" i="9" s="1"/>
  <c r="L206" i="9"/>
  <c r="K207" i="9"/>
  <c r="L207" i="9" s="1"/>
  <c r="H204" i="9" a="1"/>
  <c r="H204" i="9" s="1"/>
  <c r="G27" i="9" a="1"/>
  <c r="G27" i="9" s="1"/>
  <c r="E27" i="9" a="1"/>
  <c r="E27" i="9" s="1"/>
  <c r="H27" i="9" a="1"/>
  <c r="H27" i="9" s="1"/>
  <c r="F27" i="9" a="1"/>
  <c r="F27" i="9" s="1"/>
  <c r="M28" i="9"/>
  <c r="D145" i="20"/>
  <c r="C146" i="20"/>
  <c r="E204" i="9" l="1" a="1"/>
  <c r="E204" i="9" s="1"/>
  <c r="F204" i="9" a="1"/>
  <c r="F204" i="9" s="1"/>
  <c r="M34" i="9"/>
  <c r="G34" i="9" s="1" a="1"/>
  <c r="G34" i="9" s="1"/>
  <c r="M17" i="9"/>
  <c r="G17" i="9" s="1" a="1"/>
  <c r="G17" i="9" s="1"/>
  <c r="F33" i="9" a="1"/>
  <c r="F33" i="9" s="1"/>
  <c r="E33" i="9" a="1"/>
  <c r="E33" i="9" s="1"/>
  <c r="H33" i="9" a="1"/>
  <c r="H33" i="9" s="1"/>
  <c r="L36" i="9"/>
  <c r="K37" i="9"/>
  <c r="Z395" i="9"/>
  <c r="Y396" i="9"/>
  <c r="Z396" i="9" s="1"/>
  <c r="D35" i="9" a="1"/>
  <c r="D35" i="9" s="1"/>
  <c r="I35" i="9" a="1"/>
  <c r="I35" i="9" s="1"/>
  <c r="C35" i="9" a="1"/>
  <c r="C35" i="9" s="1"/>
  <c r="H34" i="9" a="1"/>
  <c r="H34" i="9" s="1"/>
  <c r="M18" i="9"/>
  <c r="Z385" i="9"/>
  <c r="Y386" i="9"/>
  <c r="Z386" i="9" s="1"/>
  <c r="F16" i="9" a="1"/>
  <c r="F16" i="9" s="1"/>
  <c r="E16" i="9" a="1"/>
  <c r="E16" i="9" s="1"/>
  <c r="H16" i="9" a="1"/>
  <c r="H16" i="9" s="1"/>
  <c r="G16" i="9" a="1"/>
  <c r="G16" i="9" s="1"/>
  <c r="Y376" i="9"/>
  <c r="Z376" i="9" s="1"/>
  <c r="Z375" i="9"/>
  <c r="G28" i="9" a="1"/>
  <c r="G28" i="9" s="1"/>
  <c r="H28" i="9" a="1"/>
  <c r="H28" i="9" s="1"/>
  <c r="F28" i="9" a="1"/>
  <c r="F28" i="9" s="1"/>
  <c r="E28" i="9" a="1"/>
  <c r="E28" i="9" s="1"/>
  <c r="C206" i="9" a="1"/>
  <c r="C206" i="9" s="1"/>
  <c r="I206" i="9" a="1"/>
  <c r="I206" i="9" s="1"/>
  <c r="D206" i="9" a="1"/>
  <c r="D206" i="9" s="1"/>
  <c r="D146" i="20"/>
  <c r="C147" i="20"/>
  <c r="M205" i="9"/>
  <c r="I207" i="9" a="1"/>
  <c r="I207" i="9" s="1"/>
  <c r="D207" i="9" a="1"/>
  <c r="D207" i="9" s="1"/>
  <c r="C207" i="9" a="1"/>
  <c r="C207" i="9" s="1"/>
  <c r="F17" i="9" l="1" a="1"/>
  <c r="F17" i="9" s="1"/>
  <c r="E17" i="9" a="1"/>
  <c r="E17" i="9" s="1"/>
  <c r="H17" i="9" a="1"/>
  <c r="H17" i="9" s="1"/>
  <c r="M35" i="9"/>
  <c r="G35" i="9" s="1" a="1"/>
  <c r="G35" i="9" s="1"/>
  <c r="F34" i="9" a="1"/>
  <c r="F34" i="9" s="1"/>
  <c r="E34" i="9" a="1"/>
  <c r="E34" i="9" s="1"/>
  <c r="H18" i="9" a="1"/>
  <c r="H18" i="9" s="1"/>
  <c r="G18" i="9" a="1"/>
  <c r="G18" i="9" s="1"/>
  <c r="F18" i="9" a="1"/>
  <c r="F18" i="9" s="1"/>
  <c r="E18" i="9" a="1"/>
  <c r="E18" i="9" s="1"/>
  <c r="F35" i="9" a="1"/>
  <c r="F35" i="9" s="1"/>
  <c r="E35" i="9" a="1"/>
  <c r="E35" i="9" s="1"/>
  <c r="H35" i="9" a="1"/>
  <c r="H35" i="9" s="1"/>
  <c r="L37" i="9"/>
  <c r="K38" i="9"/>
  <c r="L38" i="9" s="1"/>
  <c r="I36" i="9" a="1"/>
  <c r="I36" i="9" s="1"/>
  <c r="D36" i="9" a="1"/>
  <c r="D36" i="9" s="1"/>
  <c r="C36" i="9" a="1"/>
  <c r="C36" i="9" s="1"/>
  <c r="M206" i="9"/>
  <c r="M207" i="9"/>
  <c r="G205" i="9" a="1"/>
  <c r="G205" i="9" s="1"/>
  <c r="E205" i="9" a="1"/>
  <c r="E205" i="9" s="1"/>
  <c r="F205" i="9" a="1"/>
  <c r="F205" i="9" s="1"/>
  <c r="H205" i="9" a="1"/>
  <c r="H205" i="9" s="1"/>
  <c r="D147" i="20"/>
  <c r="D416" i="9" s="1" a="1"/>
  <c r="D416" i="9" s="1"/>
  <c r="C148" i="20"/>
  <c r="D148" i="20" s="1"/>
  <c r="D364" i="9" s="1" a="1"/>
  <c r="D364" i="9" s="1"/>
  <c r="AC365" i="9" l="1" a="1"/>
  <c r="AC365" i="9" s="1"/>
  <c r="AC413" i="9" a="1"/>
  <c r="AC413" i="9" s="1"/>
  <c r="D345" i="9" a="1"/>
  <c r="D345" i="9" s="1"/>
  <c r="AC416" i="9" a="1"/>
  <c r="AC416" i="9" s="1"/>
  <c r="AC473" i="9" a="1"/>
  <c r="AC473" i="9" s="1"/>
  <c r="I38" i="9" a="1"/>
  <c r="I38" i="9" s="1"/>
  <c r="C38" i="9" a="1"/>
  <c r="C38" i="9" s="1"/>
  <c r="D38" i="9" a="1"/>
  <c r="D38" i="9" s="1"/>
  <c r="C365" i="9" a="1"/>
  <c r="C365" i="9" s="1"/>
  <c r="C416" i="9" a="1"/>
  <c r="C416" i="9" s="1"/>
  <c r="X416" i="9" s="1"/>
  <c r="M36" i="9"/>
  <c r="C37" i="9" a="1"/>
  <c r="C37" i="9" s="1"/>
  <c r="I37" i="9" a="1"/>
  <c r="I37" i="9" s="1"/>
  <c r="D37" i="9" a="1"/>
  <c r="D37" i="9" s="1"/>
  <c r="AC448" i="9" a="1"/>
  <c r="AC448" i="9" s="1"/>
  <c r="D522" i="9" a="1"/>
  <c r="D522" i="9" s="1"/>
  <c r="AC406" i="9" a="1"/>
  <c r="AC406" i="9" s="1"/>
  <c r="AC428" i="9" a="1"/>
  <c r="AC428" i="9" s="1"/>
  <c r="C432" i="9" a="1"/>
  <c r="C432" i="9" s="1"/>
  <c r="C446" i="9" a="1"/>
  <c r="C446" i="9" s="1"/>
  <c r="AC511" i="9" a="1"/>
  <c r="AC511" i="9" s="1"/>
  <c r="C423" i="9" a="1"/>
  <c r="C423" i="9" s="1"/>
  <c r="AC500" i="9" a="1"/>
  <c r="AC500" i="9" s="1"/>
  <c r="D356" i="9" a="1"/>
  <c r="D356" i="9" s="1"/>
  <c r="C389" i="9" a="1"/>
  <c r="C389" i="9" s="1"/>
  <c r="C335" i="9" a="1"/>
  <c r="C335" i="9" s="1"/>
  <c r="C471" i="9" a="1"/>
  <c r="C471" i="9" s="1"/>
  <c r="AC517" i="9" a="1"/>
  <c r="AC517" i="9" s="1"/>
  <c r="D519" i="9" a="1"/>
  <c r="D519" i="9" s="1"/>
  <c r="D523" i="9" a="1"/>
  <c r="D523" i="9" s="1"/>
  <c r="C390" i="9" a="1"/>
  <c r="C390" i="9" s="1"/>
  <c r="D536" i="9" a="1"/>
  <c r="D536" i="9" s="1"/>
  <c r="D539" i="9" a="1"/>
  <c r="D539" i="9" s="1"/>
  <c r="D524" i="9" a="1"/>
  <c r="D524" i="9" s="1"/>
  <c r="C391" i="9" a="1"/>
  <c r="C391" i="9" s="1"/>
  <c r="D546" i="9" a="1"/>
  <c r="D546" i="9" s="1"/>
  <c r="D389" i="9" a="1"/>
  <c r="D389" i="9" s="1"/>
  <c r="AC531" i="9" a="1"/>
  <c r="AC531" i="9" s="1"/>
  <c r="D482" i="9" a="1"/>
  <c r="D482" i="9" s="1"/>
  <c r="C539" i="9" a="1"/>
  <c r="C539" i="9" s="1"/>
  <c r="AC524" i="9" a="1"/>
  <c r="AC524" i="9" s="1"/>
  <c r="D509" i="9" a="1"/>
  <c r="D509" i="9" s="1"/>
  <c r="AC475" i="9" a="1"/>
  <c r="AC475" i="9" s="1"/>
  <c r="AC395" i="9" a="1"/>
  <c r="AC395" i="9" s="1"/>
  <c r="C398" i="9" a="1"/>
  <c r="C398" i="9" s="1"/>
  <c r="D465" i="9" a="1"/>
  <c r="D465" i="9" s="1"/>
  <c r="C442" i="9" a="1"/>
  <c r="C442" i="9" s="1"/>
  <c r="AC538" i="9" a="1"/>
  <c r="AC538" i="9" s="1"/>
  <c r="D427" i="9" a="1"/>
  <c r="D427" i="9" s="1"/>
  <c r="AC400" i="9" a="1"/>
  <c r="AC400" i="9" s="1"/>
  <c r="D451" i="9" a="1"/>
  <c r="D451" i="9" s="1"/>
  <c r="C497" i="9" a="1"/>
  <c r="C497" i="9" s="1"/>
  <c r="C476" i="9" a="1"/>
  <c r="C476" i="9" s="1"/>
  <c r="D512" i="9" a="1"/>
  <c r="D512" i="9" s="1"/>
  <c r="D533" i="9" a="1"/>
  <c r="D533" i="9" s="1"/>
  <c r="D540" i="9" a="1"/>
  <c r="D540" i="9" s="1"/>
  <c r="AC486" i="9" a="1"/>
  <c r="AC486" i="9" s="1"/>
  <c r="D489" i="9" a="1"/>
  <c r="D489" i="9" s="1"/>
  <c r="D439" i="9" a="1"/>
  <c r="D439" i="9" s="1"/>
  <c r="AC459" i="9" a="1"/>
  <c r="AC459" i="9" s="1"/>
  <c r="AC421" i="9" a="1"/>
  <c r="AC421" i="9" s="1"/>
  <c r="AC450" i="9" a="1"/>
  <c r="AC450" i="9" s="1"/>
  <c r="D369" i="9" a="1"/>
  <c r="D369" i="9" s="1"/>
  <c r="AC519" i="9" a="1"/>
  <c r="AC519" i="9" s="1"/>
  <c r="D430" i="9" a="1"/>
  <c r="D430" i="9" s="1"/>
  <c r="D471" i="9" a="1"/>
  <c r="D471" i="9" s="1"/>
  <c r="C487" i="9" a="1"/>
  <c r="C487" i="9" s="1"/>
  <c r="D328" i="9" a="1"/>
  <c r="D328" i="9" s="1"/>
  <c r="AC466" i="9" a="1"/>
  <c r="AC466" i="9" s="1"/>
  <c r="C450" i="9" a="1"/>
  <c r="C450" i="9" s="1"/>
  <c r="D370" i="9" a="1"/>
  <c r="D370" i="9" s="1"/>
  <c r="AC526" i="9" a="1"/>
  <c r="AC526" i="9" s="1"/>
  <c r="AC369" i="9" a="1"/>
  <c r="AC369" i="9" s="1"/>
  <c r="AC399" i="9" a="1"/>
  <c r="AC399" i="9" s="1"/>
  <c r="C397" i="9" a="1"/>
  <c r="C397" i="9" s="1"/>
  <c r="AC463" i="9" a="1"/>
  <c r="AC463" i="9" s="1"/>
  <c r="C478" i="9" a="1"/>
  <c r="C478" i="9" s="1"/>
  <c r="AC389" i="9" a="1"/>
  <c r="AC389" i="9" s="1"/>
  <c r="AC495" i="9" a="1"/>
  <c r="AC495" i="9" s="1"/>
  <c r="C435" i="9" a="1"/>
  <c r="C435" i="9" s="1"/>
  <c r="C463" i="9" a="1"/>
  <c r="C463" i="9" s="1"/>
  <c r="C533" i="9" a="1"/>
  <c r="C533" i="9" s="1"/>
  <c r="C530" i="9" a="1"/>
  <c r="C530" i="9" s="1"/>
  <c r="D515" i="9" a="1"/>
  <c r="D515" i="9" s="1"/>
  <c r="AC484" i="9" a="1"/>
  <c r="AC484" i="9" s="1"/>
  <c r="AC492" i="9" a="1"/>
  <c r="AC492" i="9" s="1"/>
  <c r="C329" i="9" a="1"/>
  <c r="C329" i="9" s="1"/>
  <c r="C479" i="9" a="1"/>
  <c r="C479" i="9" s="1"/>
  <c r="D538" i="9" a="1"/>
  <c r="D538" i="9" s="1"/>
  <c r="D527" i="9" a="1"/>
  <c r="D527" i="9" s="1"/>
  <c r="C327" i="9" a="1"/>
  <c r="C327" i="9" s="1"/>
  <c r="D429" i="9" a="1"/>
  <c r="D429" i="9" s="1"/>
  <c r="C472" i="9" a="1"/>
  <c r="C472" i="9" s="1"/>
  <c r="D491" i="9" a="1"/>
  <c r="D491" i="9" s="1"/>
  <c r="AC426" i="9" a="1"/>
  <c r="AC426" i="9" s="1"/>
  <c r="AC407" i="9" a="1"/>
  <c r="AC407" i="9" s="1"/>
  <c r="C470" i="9" a="1"/>
  <c r="C470" i="9" s="1"/>
  <c r="AC435" i="9" a="1"/>
  <c r="AC435" i="9" s="1"/>
  <c r="AC423" i="9" a="1"/>
  <c r="AC423" i="9" s="1"/>
  <c r="AC462" i="9" a="1"/>
  <c r="AC462" i="9" s="1"/>
  <c r="C534" i="9" a="1"/>
  <c r="C534" i="9" s="1"/>
  <c r="C424" i="9" a="1"/>
  <c r="C424" i="9" s="1"/>
  <c r="AC393" i="9" a="1"/>
  <c r="AC393" i="9" s="1"/>
  <c r="D347" i="9" a="1"/>
  <c r="D347" i="9" s="1"/>
  <c r="AC513" i="9" a="1"/>
  <c r="AC513" i="9" s="1"/>
  <c r="C504" i="9" a="1"/>
  <c r="C504" i="9" s="1"/>
  <c r="D446" i="9" a="1"/>
  <c r="D446" i="9" s="1"/>
  <c r="AC493" i="9" a="1"/>
  <c r="AC493" i="9" s="1"/>
  <c r="AC453" i="9" a="1"/>
  <c r="AC453" i="9" s="1"/>
  <c r="D440" i="9" a="1"/>
  <c r="D440" i="9" s="1"/>
  <c r="D438" i="9" a="1"/>
  <c r="D438" i="9" s="1"/>
  <c r="C517" i="9" a="1"/>
  <c r="C517" i="9" s="1"/>
  <c r="AC510" i="9" a="1"/>
  <c r="AC510" i="9" s="1"/>
  <c r="AC447" i="9" a="1"/>
  <c r="AC447" i="9" s="1"/>
  <c r="C417" i="9" a="1"/>
  <c r="C417" i="9" s="1"/>
  <c r="D351" i="9" a="1"/>
  <c r="D351" i="9" s="1"/>
  <c r="D420" i="9" a="1"/>
  <c r="D420" i="9" s="1"/>
  <c r="D354" i="9" a="1"/>
  <c r="D354" i="9" s="1"/>
  <c r="D499" i="9" a="1"/>
  <c r="D499" i="9" s="1"/>
  <c r="D445" i="9" a="1"/>
  <c r="D445" i="9" s="1"/>
  <c r="AC349" i="9" a="1"/>
  <c r="AC349" i="9" s="1"/>
  <c r="D405" i="9" a="1"/>
  <c r="D405" i="9" s="1"/>
  <c r="C506" i="9" a="1"/>
  <c r="C506" i="9" s="1"/>
  <c r="AC478" i="9" a="1"/>
  <c r="AC478" i="9" s="1"/>
  <c r="C521" i="9" a="1"/>
  <c r="C521" i="9" s="1"/>
  <c r="C453" i="9" a="1"/>
  <c r="C453" i="9" s="1"/>
  <c r="D443" i="9" a="1"/>
  <c r="D443" i="9" s="1"/>
  <c r="AC505" i="9" a="1"/>
  <c r="AC505" i="9" s="1"/>
  <c r="AC545" i="9" a="1"/>
  <c r="AC545" i="9" s="1"/>
  <c r="D394" i="9" a="1"/>
  <c r="D394" i="9" s="1"/>
  <c r="D457" i="9" a="1"/>
  <c r="D457" i="9" s="1"/>
  <c r="C475" i="9" a="1"/>
  <c r="C475" i="9" s="1"/>
  <c r="D543" i="9" a="1"/>
  <c r="D543" i="9" s="1"/>
  <c r="D454" i="9" a="1"/>
  <c r="D454" i="9" s="1"/>
  <c r="C488" i="9" a="1"/>
  <c r="C488" i="9" s="1"/>
  <c r="C518" i="9" a="1"/>
  <c r="C518" i="9" s="1"/>
  <c r="D483" i="9" a="1"/>
  <c r="D483" i="9" s="1"/>
  <c r="AC503" i="9" a="1"/>
  <c r="AC503" i="9" s="1"/>
  <c r="D507" i="9" a="1"/>
  <c r="D507" i="9" s="1"/>
  <c r="D442" i="9" a="1"/>
  <c r="D442" i="9" s="1"/>
  <c r="C480" i="9" a="1"/>
  <c r="C480" i="9" s="1"/>
  <c r="AC436" i="9" a="1"/>
  <c r="AC436" i="9" s="1"/>
  <c r="AC482" i="9" a="1"/>
  <c r="AC482" i="9" s="1"/>
  <c r="AC353" i="9" a="1"/>
  <c r="AC353" i="9" s="1"/>
  <c r="C439" i="9" a="1"/>
  <c r="C439" i="9" s="1"/>
  <c r="C452" i="9" a="1"/>
  <c r="C452" i="9" s="1"/>
  <c r="C330" i="9" a="1"/>
  <c r="C330" i="9" s="1"/>
  <c r="D477" i="9" a="1"/>
  <c r="D477" i="9" s="1"/>
  <c r="D530" i="9" a="1"/>
  <c r="D530" i="9" s="1"/>
  <c r="D453" i="9" a="1"/>
  <c r="D453" i="9" s="1"/>
  <c r="D508" i="9" a="1"/>
  <c r="D508" i="9" s="1"/>
  <c r="AC420" i="9" a="1"/>
  <c r="AC420" i="9" s="1"/>
  <c r="C489" i="9" a="1"/>
  <c r="C489" i="9" s="1"/>
  <c r="AC506" i="9" a="1"/>
  <c r="AC506" i="9" s="1"/>
  <c r="C474" i="9" a="1"/>
  <c r="C474" i="9" s="1"/>
  <c r="C508" i="9" a="1"/>
  <c r="C508" i="9" s="1"/>
  <c r="D355" i="9" a="1"/>
  <c r="D355" i="9" s="1"/>
  <c r="AC444" i="9" a="1"/>
  <c r="AC444" i="9" s="1"/>
  <c r="AC352" i="9" a="1"/>
  <c r="AC352" i="9" s="1"/>
  <c r="D479" i="9" a="1"/>
  <c r="D479" i="9" s="1"/>
  <c r="AC331" i="9" a="1"/>
  <c r="AC331" i="9" s="1"/>
  <c r="D400" i="9" a="1"/>
  <c r="D400" i="9" s="1"/>
  <c r="AC520" i="9" a="1"/>
  <c r="AC520" i="9" s="1"/>
  <c r="AC512" i="9" a="1"/>
  <c r="AC512" i="9" s="1"/>
  <c r="C473" i="9" a="1"/>
  <c r="C473" i="9" s="1"/>
  <c r="AC487" i="9" a="1"/>
  <c r="AC487" i="9" s="1"/>
  <c r="AC394" i="9" a="1"/>
  <c r="AC394" i="9" s="1"/>
  <c r="D330" i="9" a="1"/>
  <c r="D330" i="9" s="1"/>
  <c r="D529" i="9" a="1"/>
  <c r="D529" i="9" s="1"/>
  <c r="D398" i="9" a="1"/>
  <c r="D398" i="9" s="1"/>
  <c r="C538" i="9" a="1"/>
  <c r="C538" i="9" s="1"/>
  <c r="D525" i="9" a="1"/>
  <c r="D525" i="9" s="1"/>
  <c r="C438" i="9" a="1"/>
  <c r="C438" i="9" s="1"/>
  <c r="D502" i="9" a="1"/>
  <c r="D502" i="9" s="1"/>
  <c r="C436" i="9" a="1"/>
  <c r="C436" i="9" s="1"/>
  <c r="AC434" i="9" a="1"/>
  <c r="AC434" i="9" s="1"/>
  <c r="AC390" i="9" a="1"/>
  <c r="AC390" i="9" s="1"/>
  <c r="D464" i="9" a="1"/>
  <c r="D464" i="9" s="1"/>
  <c r="C445" i="9" a="1"/>
  <c r="C445" i="9" s="1"/>
  <c r="D495" i="9" a="1"/>
  <c r="D495" i="9" s="1"/>
  <c r="C430" i="9" a="1"/>
  <c r="C430" i="9" s="1"/>
  <c r="AC370" i="9" a="1"/>
  <c r="AC370" i="9" s="1"/>
  <c r="D511" i="9" a="1"/>
  <c r="D511" i="9" s="1"/>
  <c r="AC350" i="9" a="1"/>
  <c r="AC350" i="9" s="1"/>
  <c r="AC532" i="9" a="1"/>
  <c r="AC532" i="9" s="1"/>
  <c r="D487" i="9" a="1"/>
  <c r="D487" i="9" s="1"/>
  <c r="AC424" i="9" a="1"/>
  <c r="AC424" i="9" s="1"/>
  <c r="C418" i="9" a="1"/>
  <c r="C418" i="9" s="1"/>
  <c r="C515" i="9" a="1"/>
  <c r="C515" i="9" s="1"/>
  <c r="AC491" i="9" a="1"/>
  <c r="AC491" i="9" s="1"/>
  <c r="AC523" i="9" a="1"/>
  <c r="AC523" i="9" s="1"/>
  <c r="C491" i="9" a="1"/>
  <c r="C491" i="9" s="1"/>
  <c r="AC472" i="9" a="1"/>
  <c r="AC472" i="9" s="1"/>
  <c r="D500" i="9" a="1"/>
  <c r="D500" i="9" s="1"/>
  <c r="AC490" i="9" a="1"/>
  <c r="AC490" i="9" s="1"/>
  <c r="AC422" i="9" a="1"/>
  <c r="AC422" i="9" s="1"/>
  <c r="D435" i="9" a="1"/>
  <c r="D435" i="9" s="1"/>
  <c r="C444" i="9" a="1"/>
  <c r="C444" i="9" s="1"/>
  <c r="AC382" i="9" a="1"/>
  <c r="AC382" i="9" s="1"/>
  <c r="D334" i="9" a="1"/>
  <c r="D334" i="9" s="1"/>
  <c r="AC443" i="9" a="1"/>
  <c r="AC443" i="9" s="1"/>
  <c r="AC514" i="9" a="1"/>
  <c r="AC514" i="9" s="1"/>
  <c r="AC445" i="9" a="1"/>
  <c r="AC445" i="9" s="1"/>
  <c r="C347" i="9" a="1"/>
  <c r="C347" i="9" s="1"/>
  <c r="D331" i="9" a="1"/>
  <c r="D331" i="9" s="1"/>
  <c r="D395" i="9" a="1"/>
  <c r="D395" i="9" s="1"/>
  <c r="C462" i="9" a="1"/>
  <c r="C462" i="9" s="1"/>
  <c r="C535" i="9" a="1"/>
  <c r="C535" i="9" s="1"/>
  <c r="AC497" i="9" a="1"/>
  <c r="AC497" i="9" s="1"/>
  <c r="AC329" i="9" a="1"/>
  <c r="AC329" i="9" s="1"/>
  <c r="AC347" i="9" a="1"/>
  <c r="AC347" i="9" s="1"/>
  <c r="AC516" i="9" a="1"/>
  <c r="AC516" i="9" s="1"/>
  <c r="AC404" i="9" a="1"/>
  <c r="AC404" i="9" s="1"/>
  <c r="C512" i="9" a="1"/>
  <c r="C512" i="9" s="1"/>
  <c r="C336" i="9" a="1"/>
  <c r="C336" i="9" s="1"/>
  <c r="C525" i="9" a="1"/>
  <c r="C525" i="9" s="1"/>
  <c r="AC494" i="9" a="1"/>
  <c r="AC494" i="9" s="1"/>
  <c r="AC396" i="9" a="1"/>
  <c r="AC396" i="9" s="1"/>
  <c r="C456" i="9" a="1"/>
  <c r="C456" i="9" s="1"/>
  <c r="AC527" i="9" a="1"/>
  <c r="AC527" i="9" s="1"/>
  <c r="AC332" i="9" a="1"/>
  <c r="AC332" i="9" s="1"/>
  <c r="AC515" i="9" a="1"/>
  <c r="AC515" i="9" s="1"/>
  <c r="AC521" i="9" a="1"/>
  <c r="AC521" i="9" s="1"/>
  <c r="C349" i="9" a="1"/>
  <c r="C349" i="9" s="1"/>
  <c r="C399" i="9" a="1"/>
  <c r="C399" i="9" s="1"/>
  <c r="D431" i="9" a="1"/>
  <c r="D431" i="9" s="1"/>
  <c r="AC471" i="9" a="1"/>
  <c r="AC471" i="9" s="1"/>
  <c r="C440" i="9" a="1"/>
  <c r="C440" i="9" s="1"/>
  <c r="D391" i="9" a="1"/>
  <c r="D391" i="9" s="1"/>
  <c r="D393" i="9" a="1"/>
  <c r="D393" i="9" s="1"/>
  <c r="D459" i="9" a="1"/>
  <c r="D459" i="9" s="1"/>
  <c r="C500" i="9" a="1"/>
  <c r="C500" i="9" s="1"/>
  <c r="AC401" i="9" a="1"/>
  <c r="AC401" i="9" s="1"/>
  <c r="AC502" i="9" a="1"/>
  <c r="AC502" i="9" s="1"/>
  <c r="AC536" i="9" a="1"/>
  <c r="AC536" i="9" s="1"/>
  <c r="D433" i="9" a="1"/>
  <c r="D433" i="9" s="1"/>
  <c r="D513" i="9" a="1"/>
  <c r="D513" i="9" s="1"/>
  <c r="C374" i="9" a="1"/>
  <c r="C374" i="9" s="1"/>
  <c r="AC457" i="9" a="1"/>
  <c r="AC457" i="9" s="1"/>
  <c r="AC480" i="9" a="1"/>
  <c r="AC480" i="9" s="1"/>
  <c r="AC509" i="9" a="1"/>
  <c r="AC509" i="9" s="1"/>
  <c r="AC534" i="9" a="1"/>
  <c r="AC534" i="9" s="1"/>
  <c r="D520" i="9" a="1"/>
  <c r="D520" i="9" s="1"/>
  <c r="D521" i="9" a="1"/>
  <c r="D521" i="9" s="1"/>
  <c r="D505" i="9" a="1"/>
  <c r="D505" i="9" s="1"/>
  <c r="C468" i="9" a="1"/>
  <c r="C468" i="9" s="1"/>
  <c r="C427" i="9" a="1"/>
  <c r="C427" i="9" s="1"/>
  <c r="C355" i="9" a="1"/>
  <c r="C355" i="9" s="1"/>
  <c r="D327" i="9" a="1"/>
  <c r="D327" i="9" s="1"/>
  <c r="C541" i="9" a="1"/>
  <c r="C541" i="9" s="1"/>
  <c r="C369" i="9" a="1"/>
  <c r="C369" i="9" s="1"/>
  <c r="X369" i="9" s="1"/>
  <c r="AC483" i="9" a="1"/>
  <c r="AC483" i="9" s="1"/>
  <c r="C407" i="9" a="1"/>
  <c r="C407" i="9" s="1"/>
  <c r="D532" i="9" a="1"/>
  <c r="D532" i="9" s="1"/>
  <c r="D444" i="9" a="1"/>
  <c r="D444" i="9" s="1"/>
  <c r="AC455" i="9" a="1"/>
  <c r="AC455" i="9" s="1"/>
  <c r="AC542" i="9" a="1"/>
  <c r="AC542" i="9" s="1"/>
  <c r="AC467" i="9" a="1"/>
  <c r="AC467" i="9" s="1"/>
  <c r="D434" i="9" a="1"/>
  <c r="D434" i="9" s="1"/>
  <c r="D478" i="9" a="1"/>
  <c r="D478" i="9" s="1"/>
  <c r="C511" i="9" a="1"/>
  <c r="C511" i="9" s="1"/>
  <c r="C519" i="9" a="1"/>
  <c r="C519" i="9" s="1"/>
  <c r="C485" i="9" a="1"/>
  <c r="C485" i="9" s="1"/>
  <c r="D422" i="9" a="1"/>
  <c r="D422" i="9" s="1"/>
  <c r="AC460" i="9" a="1"/>
  <c r="AC460" i="9" s="1"/>
  <c r="D456" i="9" a="1"/>
  <c r="D456" i="9" s="1"/>
  <c r="D423" i="9" a="1"/>
  <c r="D423" i="9" s="1"/>
  <c r="AC425" i="9" a="1"/>
  <c r="AC425" i="9" s="1"/>
  <c r="D493" i="9" a="1"/>
  <c r="D493" i="9" s="1"/>
  <c r="D371" i="9" a="1"/>
  <c r="D371" i="9" s="1"/>
  <c r="AC433" i="9" a="1"/>
  <c r="AC433" i="9" s="1"/>
  <c r="AC334" i="9" a="1"/>
  <c r="AC334" i="9" s="1"/>
  <c r="AC454" i="9" a="1"/>
  <c r="AC454" i="9" s="1"/>
  <c r="D372" i="9" a="1"/>
  <c r="D372" i="9" s="1"/>
  <c r="C544" i="9" a="1"/>
  <c r="C544" i="9" s="1"/>
  <c r="D488" i="9" a="1"/>
  <c r="D488" i="9" s="1"/>
  <c r="AC479" i="9" a="1"/>
  <c r="AC479" i="9" s="1"/>
  <c r="C443" i="9" a="1"/>
  <c r="C443" i="9" s="1"/>
  <c r="D452" i="9" a="1"/>
  <c r="D452" i="9" s="1"/>
  <c r="D326" i="9" a="1"/>
  <c r="D326" i="9" s="1"/>
  <c r="AC356" i="9" a="1"/>
  <c r="AC356" i="9" s="1"/>
  <c r="C460" i="9" a="1"/>
  <c r="C460" i="9" s="1"/>
  <c r="AC540" i="9" a="1"/>
  <c r="AC540" i="9" s="1"/>
  <c r="C455" i="9" a="1"/>
  <c r="C455" i="9" s="1"/>
  <c r="C354" i="9" a="1"/>
  <c r="C354" i="9" s="1"/>
  <c r="AC508" i="9" a="1"/>
  <c r="AC508" i="9" s="1"/>
  <c r="AC537" i="9" a="1"/>
  <c r="AC537" i="9" s="1"/>
  <c r="C406" i="9" a="1"/>
  <c r="C406" i="9" s="1"/>
  <c r="C373" i="9" a="1"/>
  <c r="C373" i="9" s="1"/>
  <c r="D466" i="9" a="1"/>
  <c r="D466" i="9" s="1"/>
  <c r="D408" i="9" a="1"/>
  <c r="D408" i="9" s="1"/>
  <c r="AC465" i="9" a="1"/>
  <c r="AC465" i="9" s="1"/>
  <c r="D383" i="9" a="1"/>
  <c r="D383" i="9" s="1"/>
  <c r="D384" i="9" a="1"/>
  <c r="D384" i="9" s="1"/>
  <c r="C382" i="9" a="1"/>
  <c r="C382" i="9" s="1"/>
  <c r="D373" i="9" a="1"/>
  <c r="D373" i="9" s="1"/>
  <c r="C361" i="9" a="1"/>
  <c r="C361" i="9" s="1"/>
  <c r="AC383" i="9" a="1"/>
  <c r="AC383" i="9" s="1"/>
  <c r="D374" i="9" a="1"/>
  <c r="D374" i="9" s="1"/>
  <c r="AC408" i="9" a="1"/>
  <c r="AC408" i="9" s="1"/>
  <c r="AC373" i="9" a="1"/>
  <c r="AC373" i="9" s="1"/>
  <c r="AC374" i="9" a="1"/>
  <c r="AC374" i="9" s="1"/>
  <c r="C409" i="9" a="1"/>
  <c r="C409" i="9" s="1"/>
  <c r="AC384" i="9" a="1"/>
  <c r="AC384" i="9" s="1"/>
  <c r="D362" i="9" a="1"/>
  <c r="D362" i="9" s="1"/>
  <c r="AC476" i="9" a="1"/>
  <c r="AC476" i="9" s="1"/>
  <c r="C408" i="9" a="1"/>
  <c r="C408" i="9" s="1"/>
  <c r="X408" i="9" s="1"/>
  <c r="D375" i="9" a="1"/>
  <c r="D375" i="9" s="1"/>
  <c r="AC375" i="9" a="1"/>
  <c r="AC375" i="9" s="1"/>
  <c r="D490" i="9" a="1"/>
  <c r="D490" i="9" s="1"/>
  <c r="AC541" i="9" a="1"/>
  <c r="AC541" i="9" s="1"/>
  <c r="AC518" i="9" a="1"/>
  <c r="AC518" i="9" s="1"/>
  <c r="D409" i="9" a="1"/>
  <c r="D409" i="9" s="1"/>
  <c r="C381" i="9" a="1"/>
  <c r="C381" i="9" s="1"/>
  <c r="AC392" i="9" a="1"/>
  <c r="AC392" i="9" s="1"/>
  <c r="D494" i="9" a="1"/>
  <c r="D494" i="9" s="1"/>
  <c r="C429" i="9" a="1"/>
  <c r="C429" i="9" s="1"/>
  <c r="C426" i="9" a="1"/>
  <c r="C426" i="9" s="1"/>
  <c r="AC361" i="9" a="1"/>
  <c r="AC361" i="9" s="1"/>
  <c r="D361" i="9" a="1"/>
  <c r="D361" i="9" s="1"/>
  <c r="C375" i="9" a="1"/>
  <c r="C375" i="9" s="1"/>
  <c r="D376" i="9" a="1"/>
  <c r="D376" i="9" s="1"/>
  <c r="AC376" i="9" a="1"/>
  <c r="AC376" i="9" s="1"/>
  <c r="C410" i="9" a="1"/>
  <c r="C410" i="9" s="1"/>
  <c r="C376" i="9" a="1"/>
  <c r="C376" i="9" s="1"/>
  <c r="C384" i="9" a="1"/>
  <c r="C384" i="9" s="1"/>
  <c r="X384" i="9" s="1"/>
  <c r="AC432" i="9" a="1"/>
  <c r="AC432" i="9" s="1"/>
  <c r="D410" i="9" a="1"/>
  <c r="D410" i="9" s="1"/>
  <c r="D390" i="9" a="1"/>
  <c r="D390" i="9" s="1"/>
  <c r="C383" i="9" a="1"/>
  <c r="C383" i="9" s="1"/>
  <c r="AC409" i="9" a="1"/>
  <c r="AC409" i="9" s="1"/>
  <c r="H206" i="9" a="1"/>
  <c r="H206" i="9" s="1"/>
  <c r="G206" i="9" a="1"/>
  <c r="G206" i="9" s="1"/>
  <c r="F206" i="9" a="1"/>
  <c r="F206" i="9" s="1"/>
  <c r="E206" i="9" a="1"/>
  <c r="E206" i="9" s="1"/>
  <c r="C345" i="9" a="1"/>
  <c r="C345" i="9" s="1"/>
  <c r="X345" i="9" s="1"/>
  <c r="C346" i="9" a="1"/>
  <c r="C346" i="9" s="1"/>
  <c r="AC326" i="9" a="1"/>
  <c r="AC326" i="9" s="1"/>
  <c r="C490" i="9" a="1"/>
  <c r="C490" i="9" s="1"/>
  <c r="D403" i="9" a="1"/>
  <c r="D403" i="9" s="1"/>
  <c r="C437" i="9" a="1"/>
  <c r="C437" i="9" s="1"/>
  <c r="C411" i="9" a="1"/>
  <c r="C411" i="9" s="1"/>
  <c r="D349" i="9" a="1"/>
  <c r="D349" i="9" s="1"/>
  <c r="AC529" i="9" a="1"/>
  <c r="AC529" i="9" s="1"/>
  <c r="AC403" i="9" a="1"/>
  <c r="AC403" i="9" s="1"/>
  <c r="C501" i="9" a="1"/>
  <c r="C501" i="9" s="1"/>
  <c r="D461" i="9" a="1"/>
  <c r="D461" i="9" s="1"/>
  <c r="AC430" i="9" a="1"/>
  <c r="AC430" i="9" s="1"/>
  <c r="C520" i="9" a="1"/>
  <c r="C520" i="9" s="1"/>
  <c r="AC431" i="9" a="1"/>
  <c r="AC431" i="9" s="1"/>
  <c r="D333" i="9" a="1"/>
  <c r="D333" i="9" s="1"/>
  <c r="D399" i="9" a="1"/>
  <c r="D399" i="9" s="1"/>
  <c r="D343" i="9" a="1"/>
  <c r="D343" i="9" s="1"/>
  <c r="D404" i="9" a="1"/>
  <c r="D404" i="9" s="1"/>
  <c r="D414" i="9" a="1"/>
  <c r="D414" i="9" s="1"/>
  <c r="D437" i="9" a="1"/>
  <c r="D437" i="9" s="1"/>
  <c r="C524" i="9" a="1"/>
  <c r="C524" i="9" s="1"/>
  <c r="C481" i="9" a="1"/>
  <c r="C481" i="9" s="1"/>
  <c r="C448" i="9" a="1"/>
  <c r="C448" i="9" s="1"/>
  <c r="C458" i="9" a="1"/>
  <c r="C458" i="9" s="1"/>
  <c r="D417" i="9" a="1"/>
  <c r="D417" i="9" s="1"/>
  <c r="C348" i="9" a="1"/>
  <c r="C348" i="9" s="1"/>
  <c r="D397" i="9" a="1"/>
  <c r="D397" i="9" s="1"/>
  <c r="C492" i="9" a="1"/>
  <c r="C492" i="9" s="1"/>
  <c r="D335" i="9" a="1"/>
  <c r="D335" i="9" s="1"/>
  <c r="D421" i="9" a="1"/>
  <c r="D421" i="9" s="1"/>
  <c r="D468" i="9" a="1"/>
  <c r="D468" i="9" s="1"/>
  <c r="C362" i="9" a="1"/>
  <c r="C362" i="9" s="1"/>
  <c r="D514" i="9" a="1"/>
  <c r="D514" i="9" s="1"/>
  <c r="C334" i="9" a="1"/>
  <c r="C334" i="9" s="1"/>
  <c r="AC477" i="9" a="1"/>
  <c r="AC477" i="9" s="1"/>
  <c r="D419" i="9" a="1"/>
  <c r="D419" i="9" s="1"/>
  <c r="C509" i="9" a="1"/>
  <c r="C509" i="9" s="1"/>
  <c r="D346" i="9" a="1"/>
  <c r="D346" i="9" s="1"/>
  <c r="D492" i="9" a="1"/>
  <c r="D492" i="9" s="1"/>
  <c r="AC488" i="9" a="1"/>
  <c r="AC488" i="9" s="1"/>
  <c r="AC456" i="9" a="1"/>
  <c r="AC456" i="9" s="1"/>
  <c r="C343" i="9" a="1"/>
  <c r="C343" i="9" s="1"/>
  <c r="AC371" i="9" a="1"/>
  <c r="AC371" i="9" s="1"/>
  <c r="C353" i="9" a="1"/>
  <c r="C353" i="9" s="1"/>
  <c r="AC427" i="9" a="1"/>
  <c r="AC427" i="9" s="1"/>
  <c r="AC411" i="9" a="1"/>
  <c r="AC411" i="9" s="1"/>
  <c r="C513" i="9" a="1"/>
  <c r="C513" i="9" s="1"/>
  <c r="AC439" i="9" a="1"/>
  <c r="AC439" i="9" s="1"/>
  <c r="D460" i="9" a="1"/>
  <c r="D460" i="9" s="1"/>
  <c r="C351" i="9" a="1"/>
  <c r="C351" i="9" s="1"/>
  <c r="AC412" i="9" a="1"/>
  <c r="AC412" i="9" s="1"/>
  <c r="AC535" i="9" a="1"/>
  <c r="AC535" i="9" s="1"/>
  <c r="C529" i="9" a="1"/>
  <c r="C529" i="9" s="1"/>
  <c r="AC418" i="9" a="1"/>
  <c r="AC418" i="9" s="1"/>
  <c r="C413" i="9" a="1"/>
  <c r="C413" i="9" s="1"/>
  <c r="D497" i="9" a="1"/>
  <c r="D497" i="9" s="1"/>
  <c r="D486" i="9" a="1"/>
  <c r="D486" i="9" s="1"/>
  <c r="AC507" i="9" a="1"/>
  <c r="AC507" i="9" s="1"/>
  <c r="C540" i="9" a="1"/>
  <c r="C540" i="9" s="1"/>
  <c r="AC525" i="9" a="1"/>
  <c r="AC525" i="9" s="1"/>
  <c r="D535" i="9" a="1"/>
  <c r="D535" i="9" s="1"/>
  <c r="AC458" i="9" a="1"/>
  <c r="AC458" i="9" s="1"/>
  <c r="AC343" i="9" a="1"/>
  <c r="AC343" i="9" s="1"/>
  <c r="C447" i="9" a="1"/>
  <c r="C447" i="9" s="1"/>
  <c r="AC449" i="9" a="1"/>
  <c r="AC449" i="9" s="1"/>
  <c r="D476" i="9" a="1"/>
  <c r="D476" i="9" s="1"/>
  <c r="AC437" i="9" a="1"/>
  <c r="AC437" i="9" s="1"/>
  <c r="AC485" i="9" a="1"/>
  <c r="AC485" i="9" s="1"/>
  <c r="AC330" i="9" a="1"/>
  <c r="AC330" i="9" s="1"/>
  <c r="C326" i="9" a="1"/>
  <c r="C326" i="9" s="1"/>
  <c r="AC481" i="9" a="1"/>
  <c r="AC481" i="9" s="1"/>
  <c r="C344" i="9" a="1"/>
  <c r="C344" i="9" s="1"/>
  <c r="C527" i="9" a="1"/>
  <c r="C527" i="9" s="1"/>
  <c r="D428" i="9" a="1"/>
  <c r="D428" i="9" s="1"/>
  <c r="C356" i="9" a="1"/>
  <c r="C356" i="9" s="1"/>
  <c r="D455" i="9" a="1"/>
  <c r="D455" i="9" s="1"/>
  <c r="C451" i="9" a="1"/>
  <c r="C451" i="9" s="1"/>
  <c r="C393" i="9" a="1"/>
  <c r="C393" i="9" s="1"/>
  <c r="X393" i="9" s="1"/>
  <c r="D526" i="9" a="1"/>
  <c r="D526" i="9" s="1"/>
  <c r="AC440" i="9" a="1"/>
  <c r="AC440" i="9" s="1"/>
  <c r="C363" i="9" a="1"/>
  <c r="C363" i="9" s="1"/>
  <c r="D450" i="9" a="1"/>
  <c r="D450" i="9" s="1"/>
  <c r="D413" i="9" a="1"/>
  <c r="D413" i="9" s="1"/>
  <c r="AC544" i="9" a="1"/>
  <c r="AC544" i="9" s="1"/>
  <c r="D424" i="9" a="1"/>
  <c r="D424" i="9" s="1"/>
  <c r="C493" i="9" a="1"/>
  <c r="C493" i="9" s="1"/>
  <c r="C385" i="9" a="1"/>
  <c r="C385" i="9" s="1"/>
  <c r="AC543" i="9" a="1"/>
  <c r="AC543" i="9" s="1"/>
  <c r="D348" i="9" a="1"/>
  <c r="D348" i="9" s="1"/>
  <c r="D441" i="9" a="1"/>
  <c r="D441" i="9" s="1"/>
  <c r="C523" i="9" a="1"/>
  <c r="C523" i="9" s="1"/>
  <c r="AC533" i="9" a="1"/>
  <c r="AC533" i="9" s="1"/>
  <c r="C465" i="9" a="1"/>
  <c r="C465" i="9" s="1"/>
  <c r="C499" i="9" a="1"/>
  <c r="C499" i="9" s="1"/>
  <c r="C495" i="9" a="1"/>
  <c r="C495" i="9" s="1"/>
  <c r="AC417" i="9" a="1"/>
  <c r="AC417" i="9" s="1"/>
  <c r="D531" i="9" a="1"/>
  <c r="D531" i="9" s="1"/>
  <c r="AC461" i="9" a="1"/>
  <c r="AC461" i="9" s="1"/>
  <c r="D542" i="9" a="1"/>
  <c r="D542" i="9" s="1"/>
  <c r="AC344" i="9" a="1"/>
  <c r="AC344" i="9" s="1"/>
  <c r="AC398" i="9" a="1"/>
  <c r="AC398" i="9" s="1"/>
  <c r="AC364" i="9" a="1"/>
  <c r="AC364" i="9" s="1"/>
  <c r="D537" i="9" a="1"/>
  <c r="D537" i="9" s="1"/>
  <c r="D544" i="9" a="1"/>
  <c r="D544" i="9" s="1"/>
  <c r="D516" i="9" a="1"/>
  <c r="D516" i="9" s="1"/>
  <c r="AC419" i="9" a="1"/>
  <c r="AC419" i="9" s="1"/>
  <c r="C459" i="9" a="1"/>
  <c r="C459" i="9" s="1"/>
  <c r="AC372" i="9" a="1"/>
  <c r="AC372" i="9" s="1"/>
  <c r="D517" i="9" a="1"/>
  <c r="D517" i="9" s="1"/>
  <c r="AC363" i="9" a="1"/>
  <c r="AC363" i="9" s="1"/>
  <c r="C371" i="9" a="1"/>
  <c r="C371" i="9" s="1"/>
  <c r="C486" i="9" a="1"/>
  <c r="C486" i="9" s="1"/>
  <c r="C400" i="9" a="1"/>
  <c r="C400" i="9" s="1"/>
  <c r="AC385" i="9" a="1"/>
  <c r="AC385" i="9" s="1"/>
  <c r="C498" i="9" a="1"/>
  <c r="C498" i="9" s="1"/>
  <c r="AC355" i="9" a="1"/>
  <c r="AC355" i="9" s="1"/>
  <c r="C431" i="9" a="1"/>
  <c r="C431" i="9" s="1"/>
  <c r="C461" i="9" a="1"/>
  <c r="C461" i="9" s="1"/>
  <c r="C466" i="9" a="1"/>
  <c r="C466" i="9" s="1"/>
  <c r="AC366" i="9" a="1"/>
  <c r="AC366" i="9" s="1"/>
  <c r="D462" i="9" a="1"/>
  <c r="D462" i="9" s="1"/>
  <c r="AC391" i="9" a="1"/>
  <c r="AC391" i="9" s="1"/>
  <c r="D510" i="9" a="1"/>
  <c r="D510" i="9" s="1"/>
  <c r="C469" i="9" a="1"/>
  <c r="C469" i="9" s="1"/>
  <c r="C352" i="9" a="1"/>
  <c r="C352" i="9" s="1"/>
  <c r="D472" i="9" a="1"/>
  <c r="D472" i="9" s="1"/>
  <c r="C402" i="9" a="1"/>
  <c r="C402" i="9" s="1"/>
  <c r="D474" i="9" a="1"/>
  <c r="D474" i="9" s="1"/>
  <c r="D470" i="9" a="1"/>
  <c r="D470" i="9" s="1"/>
  <c r="AC452" i="9" a="1"/>
  <c r="AC452" i="9" s="1"/>
  <c r="AC470" i="9" a="1"/>
  <c r="AC470" i="9" s="1"/>
  <c r="C394" i="9" a="1"/>
  <c r="C394" i="9" s="1"/>
  <c r="X394" i="9" s="1"/>
  <c r="D473" i="9" a="1"/>
  <c r="D473" i="9" s="1"/>
  <c r="D498" i="9" a="1"/>
  <c r="D498" i="9" s="1"/>
  <c r="AC539" i="9" a="1"/>
  <c r="AC539" i="9" s="1"/>
  <c r="C532" i="9" a="1"/>
  <c r="C532" i="9" s="1"/>
  <c r="D353" i="9" a="1"/>
  <c r="D353" i="9" s="1"/>
  <c r="AC474" i="9" a="1"/>
  <c r="AC474" i="9" s="1"/>
  <c r="C546" i="9" a="1"/>
  <c r="C546" i="9" s="1"/>
  <c r="C392" i="9" a="1"/>
  <c r="C392" i="9" s="1"/>
  <c r="D412" i="9" a="1"/>
  <c r="D412" i="9" s="1"/>
  <c r="AC464" i="9" a="1"/>
  <c r="AC464" i="9" s="1"/>
  <c r="C537" i="9" a="1"/>
  <c r="C537" i="9" s="1"/>
  <c r="D426" i="9" a="1"/>
  <c r="D426" i="9" s="1"/>
  <c r="D528" i="9" a="1"/>
  <c r="D528" i="9" s="1"/>
  <c r="AC530" i="9" a="1"/>
  <c r="AC530" i="9" s="1"/>
  <c r="D332" i="9" a="1"/>
  <c r="D332" i="9" s="1"/>
  <c r="AC468" i="9" a="1"/>
  <c r="AC468" i="9" s="1"/>
  <c r="C328" i="9" a="1"/>
  <c r="C328" i="9" s="1"/>
  <c r="D425" i="9" a="1"/>
  <c r="D425" i="9" s="1"/>
  <c r="D415" i="9" a="1"/>
  <c r="D415" i="9" s="1"/>
  <c r="AC469" i="9" a="1"/>
  <c r="AC469" i="9" s="1"/>
  <c r="D485" i="9" a="1"/>
  <c r="D485" i="9" s="1"/>
  <c r="C545" i="9" a="1"/>
  <c r="C545" i="9" s="1"/>
  <c r="D463" i="9" a="1"/>
  <c r="D463" i="9" s="1"/>
  <c r="AC405" i="9" a="1"/>
  <c r="AC405" i="9" s="1"/>
  <c r="D363" i="9" a="1"/>
  <c r="D363" i="9" s="1"/>
  <c r="AC345" i="9" a="1"/>
  <c r="AC345" i="9" s="1"/>
  <c r="C528" i="9" a="1"/>
  <c r="C528" i="9" s="1"/>
  <c r="D350" i="9" a="1"/>
  <c r="D350" i="9" s="1"/>
  <c r="D449" i="9" a="1"/>
  <c r="D449" i="9" s="1"/>
  <c r="C333" i="9" a="1"/>
  <c r="C333" i="9" s="1"/>
  <c r="C484" i="9" a="1"/>
  <c r="C484" i="9" s="1"/>
  <c r="D447" i="9" a="1"/>
  <c r="D447" i="9" s="1"/>
  <c r="C370" i="9" a="1"/>
  <c r="C370" i="9" s="1"/>
  <c r="AC335" i="9" a="1"/>
  <c r="AC335" i="9" s="1"/>
  <c r="C503" i="9" a="1"/>
  <c r="C503" i="9" s="1"/>
  <c r="D458" i="9" a="1"/>
  <c r="D458" i="9" s="1"/>
  <c r="AC333" i="9" a="1"/>
  <c r="AC333" i="9" s="1"/>
  <c r="C441" i="9" a="1"/>
  <c r="C441" i="9" s="1"/>
  <c r="AC496" i="9" a="1"/>
  <c r="AC496" i="9" s="1"/>
  <c r="C419" i="9" a="1"/>
  <c r="C419" i="9" s="1"/>
  <c r="C396" i="9" a="1"/>
  <c r="C396" i="9" s="1"/>
  <c r="C428" i="9" a="1"/>
  <c r="C428" i="9" s="1"/>
  <c r="D366" i="9" a="1"/>
  <c r="D366" i="9" s="1"/>
  <c r="AC327" i="9" a="1"/>
  <c r="AC327" i="9" s="1"/>
  <c r="C507" i="9" a="1"/>
  <c r="C507" i="9" s="1"/>
  <c r="D518" i="9" a="1"/>
  <c r="D518" i="9" s="1"/>
  <c r="AC348" i="9" a="1"/>
  <c r="AC348" i="9" s="1"/>
  <c r="AC499" i="9" a="1"/>
  <c r="AC499" i="9" s="1"/>
  <c r="C342" i="9" a="1"/>
  <c r="C342" i="9" s="1"/>
  <c r="C464" i="9" a="1"/>
  <c r="C464" i="9" s="1"/>
  <c r="C467" i="9" a="1"/>
  <c r="C467" i="9" s="1"/>
  <c r="C516" i="9" a="1"/>
  <c r="C516" i="9" s="1"/>
  <c r="C434" i="9" a="1"/>
  <c r="C434" i="9" s="1"/>
  <c r="C421" i="9" a="1"/>
  <c r="C421" i="9" s="1"/>
  <c r="C531" i="9" a="1"/>
  <c r="C531" i="9" s="1"/>
  <c r="D407" i="9" a="1"/>
  <c r="D407" i="9" s="1"/>
  <c r="C372" i="9" a="1"/>
  <c r="C372" i="9" s="1"/>
  <c r="D396" i="9" a="1"/>
  <c r="D396" i="9" s="1"/>
  <c r="C386" i="9" a="1"/>
  <c r="C386" i="9" s="1"/>
  <c r="AC451" i="9" a="1"/>
  <c r="AC451" i="9" s="1"/>
  <c r="D545" i="9" a="1"/>
  <c r="D545" i="9" s="1"/>
  <c r="AC381" i="9" a="1"/>
  <c r="AC381" i="9" s="1"/>
  <c r="C405" i="9" a="1"/>
  <c r="C405" i="9" s="1"/>
  <c r="C542" i="9" a="1"/>
  <c r="C542" i="9" s="1"/>
  <c r="AC351" i="9" a="1"/>
  <c r="AC351" i="9" s="1"/>
  <c r="D501" i="9" a="1"/>
  <c r="D501" i="9" s="1"/>
  <c r="AC386" i="9" a="1"/>
  <c r="AC386" i="9" s="1"/>
  <c r="C350" i="9" a="1"/>
  <c r="C350" i="9" s="1"/>
  <c r="C522" i="9" a="1"/>
  <c r="C522" i="9" s="1"/>
  <c r="D432" i="9" a="1"/>
  <c r="D432" i="9" s="1"/>
  <c r="C403" i="9" a="1"/>
  <c r="C403" i="9" s="1"/>
  <c r="C395" i="9" a="1"/>
  <c r="C395" i="9" s="1"/>
  <c r="X395" i="9" s="1"/>
  <c r="D329" i="9" a="1"/>
  <c r="D329" i="9" s="1"/>
  <c r="C494" i="9" a="1"/>
  <c r="C494" i="9" s="1"/>
  <c r="AC501" i="9" a="1"/>
  <c r="AC501" i="9" s="1"/>
  <c r="AC346" i="9" a="1"/>
  <c r="AC346" i="9" s="1"/>
  <c r="C514" i="9" a="1"/>
  <c r="C514" i="9" s="1"/>
  <c r="AC402" i="9" a="1"/>
  <c r="AC402" i="9" s="1"/>
  <c r="D448" i="9" a="1"/>
  <c r="D448" i="9" s="1"/>
  <c r="D481" i="9" a="1"/>
  <c r="D481" i="9" s="1"/>
  <c r="D406" i="9" a="1"/>
  <c r="D406" i="9" s="1"/>
  <c r="D496" i="9" a="1"/>
  <c r="D496" i="9" s="1"/>
  <c r="C412" i="9" a="1"/>
  <c r="C412" i="9" s="1"/>
  <c r="AC441" i="9" a="1"/>
  <c r="AC441" i="9" s="1"/>
  <c r="D336" i="9" a="1"/>
  <c r="D336" i="9" s="1"/>
  <c r="D541" i="9" a="1"/>
  <c r="D541" i="9" s="1"/>
  <c r="D411" i="9" a="1"/>
  <c r="D411" i="9" s="1"/>
  <c r="C482" i="9" a="1"/>
  <c r="C482" i="9" s="1"/>
  <c r="D352" i="9" a="1"/>
  <c r="D352" i="9" s="1"/>
  <c r="D401" i="9" a="1"/>
  <c r="D401" i="9" s="1"/>
  <c r="AC336" i="9" a="1"/>
  <c r="AC336" i="9" s="1"/>
  <c r="C366" i="9" a="1"/>
  <c r="C366" i="9" s="1"/>
  <c r="C364" i="9" a="1"/>
  <c r="C364" i="9" s="1"/>
  <c r="X364" i="9" s="1"/>
  <c r="D504" i="9" a="1"/>
  <c r="D504" i="9" s="1"/>
  <c r="C433" i="9" a="1"/>
  <c r="C433" i="9" s="1"/>
  <c r="C404" i="9" a="1"/>
  <c r="C404" i="9" s="1"/>
  <c r="AC446" i="9" a="1"/>
  <c r="AC446" i="9" s="1"/>
  <c r="AC429" i="9" a="1"/>
  <c r="AC429" i="9" s="1"/>
  <c r="C332" i="9" a="1"/>
  <c r="C332" i="9" s="1"/>
  <c r="D475" i="9" a="1"/>
  <c r="D475" i="9" s="1"/>
  <c r="D344" i="9" a="1"/>
  <c r="D344" i="9" s="1"/>
  <c r="D365" i="9" a="1"/>
  <c r="D365" i="9" s="1"/>
  <c r="X365" i="9" s="1"/>
  <c r="C414" i="9" a="1"/>
  <c r="C414" i="9" s="1"/>
  <c r="X414" i="9" s="1"/>
  <c r="D503" i="9" a="1"/>
  <c r="D503" i="9" s="1"/>
  <c r="C502" i="9" a="1"/>
  <c r="C502" i="9" s="1"/>
  <c r="C454" i="9" a="1"/>
  <c r="C454" i="9" s="1"/>
  <c r="AC498" i="9" a="1"/>
  <c r="AC498" i="9" s="1"/>
  <c r="AC504" i="9" a="1"/>
  <c r="AC504" i="9" s="1"/>
  <c r="C496" i="9" a="1"/>
  <c r="C496" i="9" s="1"/>
  <c r="D385" i="9" a="1"/>
  <c r="D385" i="9" s="1"/>
  <c r="C543" i="9" a="1"/>
  <c r="C543" i="9" s="1"/>
  <c r="C420" i="9" a="1"/>
  <c r="C420" i="9" s="1"/>
  <c r="C505" i="9" a="1"/>
  <c r="C505" i="9" s="1"/>
  <c r="AC342" i="9" a="1"/>
  <c r="AC342" i="9" s="1"/>
  <c r="AC489" i="9" a="1"/>
  <c r="AC489" i="9" s="1"/>
  <c r="C510" i="9" a="1"/>
  <c r="C510" i="9" s="1"/>
  <c r="D386" i="9" a="1"/>
  <c r="D386" i="9" s="1"/>
  <c r="D469" i="9" a="1"/>
  <c r="D469" i="9" s="1"/>
  <c r="C422" i="9" a="1"/>
  <c r="C422" i="9" s="1"/>
  <c r="C536" i="9" a="1"/>
  <c r="C536" i="9" s="1"/>
  <c r="C483" i="9" a="1"/>
  <c r="C483" i="9" s="1"/>
  <c r="D392" i="9" a="1"/>
  <c r="D392" i="9" s="1"/>
  <c r="AC362" i="9" a="1"/>
  <c r="AC362" i="9" s="1"/>
  <c r="D381" i="9" a="1"/>
  <c r="D381" i="9" s="1"/>
  <c r="C477" i="9" a="1"/>
  <c r="C477" i="9" s="1"/>
  <c r="AC442" i="9" a="1"/>
  <c r="AC442" i="9" s="1"/>
  <c r="C457" i="9" a="1"/>
  <c r="C457" i="9" s="1"/>
  <c r="D418" i="9" a="1"/>
  <c r="D418" i="9" s="1"/>
  <c r="AC438" i="9" a="1"/>
  <c r="AC438" i="9" s="1"/>
  <c r="D534" i="9" a="1"/>
  <c r="D534" i="9" s="1"/>
  <c r="C331" i="9" a="1"/>
  <c r="C331" i="9" s="1"/>
  <c r="AC522" i="9" a="1"/>
  <c r="AC522" i="9" s="1"/>
  <c r="D467" i="9" a="1"/>
  <c r="D467" i="9" s="1"/>
  <c r="AC528" i="9" a="1"/>
  <c r="AC528" i="9" s="1"/>
  <c r="AC546" i="9" a="1"/>
  <c r="AC546" i="9" s="1"/>
  <c r="AC414" i="9" a="1"/>
  <c r="AC414" i="9" s="1"/>
  <c r="C401" i="9" a="1"/>
  <c r="C401" i="9" s="1"/>
  <c r="D480" i="9" a="1"/>
  <c r="D480" i="9" s="1"/>
  <c r="AC328" i="9" a="1"/>
  <c r="AC328" i="9" s="1"/>
  <c r="AC397" i="9" a="1"/>
  <c r="AC397" i="9" s="1"/>
  <c r="D436" i="9" a="1"/>
  <c r="D436" i="9" s="1"/>
  <c r="D342" i="9" a="1"/>
  <c r="D342" i="9" s="1"/>
  <c r="AC410" i="9" a="1"/>
  <c r="AC410" i="9" s="1"/>
  <c r="D382" i="9" a="1"/>
  <c r="D382" i="9" s="1"/>
  <c r="AC354" i="9" a="1"/>
  <c r="AC354" i="9" s="1"/>
  <c r="C449" i="9" a="1"/>
  <c r="C449" i="9" s="1"/>
  <c r="C425" i="9" a="1"/>
  <c r="C425" i="9" s="1"/>
  <c r="D484" i="9" a="1"/>
  <c r="D484" i="9" s="1"/>
  <c r="D506" i="9" a="1"/>
  <c r="D506" i="9" s="1"/>
  <c r="C415" i="9" a="1"/>
  <c r="C415" i="9" s="1"/>
  <c r="AC415" i="9" a="1"/>
  <c r="AC415" i="9" s="1"/>
  <c r="C526" i="9" a="1"/>
  <c r="C526" i="9" s="1"/>
  <c r="G207" i="9" a="1"/>
  <c r="G207" i="9" s="1"/>
  <c r="H207" i="9" a="1"/>
  <c r="H207" i="9" s="1"/>
  <c r="F207" i="9" a="1"/>
  <c r="F207" i="9" s="1"/>
  <c r="E207" i="9" a="1"/>
  <c r="E207" i="9" s="1"/>
  <c r="D402" i="9" a="1"/>
  <c r="D402" i="9" s="1"/>
  <c r="X372" i="9" l="1"/>
  <c r="X370" i="9"/>
  <c r="E370" i="9" s="1" a="1"/>
  <c r="E370" i="9" s="1"/>
  <c r="X371" i="9"/>
  <c r="E371" i="9" s="1" a="1"/>
  <c r="E371" i="9" s="1"/>
  <c r="M38" i="9"/>
  <c r="F38" i="9" s="1" a="1"/>
  <c r="F38" i="9" s="1"/>
  <c r="F416" i="9" a="1"/>
  <c r="F416" i="9" s="1"/>
  <c r="H416" i="9" a="1"/>
  <c r="H416" i="9" s="1"/>
  <c r="V416" i="9" a="1"/>
  <c r="V416" i="9" s="1"/>
  <c r="E416" i="9" a="1"/>
  <c r="E416" i="9" s="1"/>
  <c r="U416" i="9" a="1"/>
  <c r="U416" i="9" s="1"/>
  <c r="M37" i="9"/>
  <c r="E36" i="9" a="1"/>
  <c r="E36" i="9" s="1"/>
  <c r="G36" i="9" a="1"/>
  <c r="G36" i="9" s="1"/>
  <c r="H36" i="9" a="1"/>
  <c r="H36" i="9" s="1"/>
  <c r="F36" i="9" a="1"/>
  <c r="F36" i="9" s="1"/>
  <c r="X375" i="9"/>
  <c r="U375" i="9" s="1" a="1"/>
  <c r="U375" i="9" s="1"/>
  <c r="X376" i="9"/>
  <c r="E376" i="9" s="1" a="1"/>
  <c r="E376" i="9" s="1"/>
  <c r="X415" i="9"/>
  <c r="H415" i="9" s="1" a="1"/>
  <c r="H415" i="9" s="1"/>
  <c r="X366" i="9"/>
  <c r="U366" i="9" s="1" a="1"/>
  <c r="U366" i="9" s="1"/>
  <c r="X362" i="9"/>
  <c r="V362" i="9" s="1" a="1"/>
  <c r="V362" i="9" s="1"/>
  <c r="X412" i="9"/>
  <c r="F412" i="9" s="1" a="1"/>
  <c r="F412" i="9" s="1"/>
  <c r="X343" i="9"/>
  <c r="E343" i="9" s="1" a="1"/>
  <c r="E343" i="9" s="1"/>
  <c r="X383" i="9"/>
  <c r="V383" i="9" s="1" a="1"/>
  <c r="V383" i="9" s="1"/>
  <c r="F365" i="9" a="1"/>
  <c r="F365" i="9" s="1"/>
  <c r="V365" i="9" a="1"/>
  <c r="V365" i="9" s="1"/>
  <c r="E365" i="9" a="1"/>
  <c r="E365" i="9" s="1"/>
  <c r="U365" i="9" a="1"/>
  <c r="U365" i="9" s="1"/>
  <c r="H365" i="9" a="1"/>
  <c r="H365" i="9" s="1"/>
  <c r="E364" i="9" a="1"/>
  <c r="E364" i="9" s="1"/>
  <c r="H364" i="9" a="1"/>
  <c r="H364" i="9" s="1"/>
  <c r="U364" i="9" a="1"/>
  <c r="U364" i="9" s="1"/>
  <c r="F364" i="9" a="1"/>
  <c r="F364" i="9" s="1"/>
  <c r="V364" i="9" a="1"/>
  <c r="V364" i="9" s="1"/>
  <c r="U372" i="9" a="1"/>
  <c r="U372" i="9" s="1"/>
  <c r="E372" i="9" a="1"/>
  <c r="E372" i="9" s="1"/>
  <c r="H372" i="9" a="1"/>
  <c r="H372" i="9" s="1"/>
  <c r="F372" i="9" a="1"/>
  <c r="F372" i="9" s="1"/>
  <c r="V372" i="9" a="1"/>
  <c r="V372" i="9" s="1"/>
  <c r="X342" i="9"/>
  <c r="X396" i="9"/>
  <c r="X363" i="9"/>
  <c r="X346" i="9"/>
  <c r="X361" i="9"/>
  <c r="X373" i="9"/>
  <c r="X407" i="9"/>
  <c r="X389" i="9"/>
  <c r="V395" i="9" a="1"/>
  <c r="V395" i="9" s="1"/>
  <c r="F395" i="9" a="1"/>
  <c r="F395" i="9" s="1"/>
  <c r="H395" i="9" a="1"/>
  <c r="H395" i="9" s="1"/>
  <c r="U395" i="9" a="1"/>
  <c r="U395" i="9" s="1"/>
  <c r="E395" i="9" a="1"/>
  <c r="E395" i="9" s="1"/>
  <c r="X392" i="9"/>
  <c r="V394" i="9" a="1"/>
  <c r="V394" i="9" s="1"/>
  <c r="E394" i="9" a="1"/>
  <c r="E394" i="9" s="1"/>
  <c r="F394" i="9" a="1"/>
  <c r="F394" i="9" s="1"/>
  <c r="H394" i="9" a="1"/>
  <c r="H394" i="9" s="1"/>
  <c r="U394" i="9" a="1"/>
  <c r="U394" i="9" s="1"/>
  <c r="X344" i="9"/>
  <c r="H345" i="9" a="1"/>
  <c r="H345" i="9" s="1"/>
  <c r="U345" i="9" a="1"/>
  <c r="U345" i="9" s="1"/>
  <c r="E345" i="9" a="1"/>
  <c r="E345" i="9" s="1"/>
  <c r="F345" i="9" a="1"/>
  <c r="F345" i="9" s="1"/>
  <c r="V345" i="9" a="1"/>
  <c r="V345" i="9" s="1"/>
  <c r="X410" i="9"/>
  <c r="F414" i="9" a="1"/>
  <c r="F414" i="9" s="1"/>
  <c r="U414" i="9" a="1"/>
  <c r="U414" i="9" s="1"/>
  <c r="E414" i="9" a="1"/>
  <c r="E414" i="9" s="1"/>
  <c r="H414" i="9" a="1"/>
  <c r="H414" i="9" s="1"/>
  <c r="V414" i="9" a="1"/>
  <c r="V414" i="9" s="1"/>
  <c r="X386" i="9"/>
  <c r="U371" i="9" a="1"/>
  <c r="U371" i="9" s="1"/>
  <c r="X385" i="9"/>
  <c r="X413" i="9"/>
  <c r="F408" i="9" a="1"/>
  <c r="F408" i="9" s="1"/>
  <c r="E408" i="9" a="1"/>
  <c r="E408" i="9" s="1"/>
  <c r="U408" i="9" a="1"/>
  <c r="U408" i="9" s="1"/>
  <c r="H408" i="9" a="1"/>
  <c r="H408" i="9" s="1"/>
  <c r="X409" i="9"/>
  <c r="X382" i="9"/>
  <c r="F369" i="9" a="1"/>
  <c r="F369" i="9" s="1"/>
  <c r="H369" i="9" a="1"/>
  <c r="H369" i="9" s="1"/>
  <c r="V369" i="9" a="1"/>
  <c r="V369" i="9" s="1"/>
  <c r="U369" i="9" a="1"/>
  <c r="U369" i="9" s="1"/>
  <c r="E369" i="9" a="1"/>
  <c r="E369" i="9" s="1"/>
  <c r="G369" i="9" s="1" a="1"/>
  <c r="G369" i="9" s="1"/>
  <c r="X391" i="9"/>
  <c r="X390" i="9"/>
  <c r="F393" i="9" a="1"/>
  <c r="F393" i="9" s="1"/>
  <c r="U393" i="9" a="1"/>
  <c r="U393" i="9" s="1"/>
  <c r="E393" i="9" a="1"/>
  <c r="E393" i="9" s="1"/>
  <c r="H393" i="9" a="1"/>
  <c r="H393" i="9" s="1"/>
  <c r="V393" i="9" a="1"/>
  <c r="V393" i="9" s="1"/>
  <c r="U343" i="9" a="1"/>
  <c r="U343" i="9" s="1"/>
  <c r="X411" i="9"/>
  <c r="E384" i="9" a="1"/>
  <c r="E384" i="9" s="1"/>
  <c r="V384" i="9" a="1"/>
  <c r="V384" i="9" s="1"/>
  <c r="U384" i="9" a="1"/>
  <c r="U384" i="9" s="1"/>
  <c r="H384" i="9" a="1"/>
  <c r="H384" i="9" s="1"/>
  <c r="F384" i="9" a="1"/>
  <c r="F384" i="9" s="1"/>
  <c r="G384" i="9" s="1" a="1"/>
  <c r="G384" i="9" s="1"/>
  <c r="X381" i="9"/>
  <c r="X374" i="9"/>
  <c r="U415" i="9" l="1" a="1"/>
  <c r="U415" i="9" s="1"/>
  <c r="F415" i="9" a="1"/>
  <c r="F415" i="9" s="1"/>
  <c r="F371" i="9" a="1"/>
  <c r="F371" i="9" s="1"/>
  <c r="U412" i="9" a="1"/>
  <c r="U412" i="9" s="1"/>
  <c r="U376" i="9" a="1"/>
  <c r="U376" i="9" s="1"/>
  <c r="V412" i="9" a="1"/>
  <c r="V412" i="9" s="1"/>
  <c r="F370" i="9" a="1"/>
  <c r="F370" i="9" s="1"/>
  <c r="G370" i="9" s="1" a="1"/>
  <c r="G370" i="9" s="1"/>
  <c r="U370" i="9" a="1"/>
  <c r="U370" i="9" s="1"/>
  <c r="V370" i="9" a="1"/>
  <c r="V370" i="9" s="1"/>
  <c r="H376" i="9" a="1"/>
  <c r="H376" i="9" s="1"/>
  <c r="H370" i="9" a="1"/>
  <c r="H370" i="9" s="1"/>
  <c r="E412" i="9" a="1"/>
  <c r="E412" i="9" s="1"/>
  <c r="G412" i="9" s="1" a="1"/>
  <c r="G412" i="9" s="1"/>
  <c r="F343" i="9" a="1"/>
  <c r="F343" i="9" s="1"/>
  <c r="G343" i="9" s="1" a="1"/>
  <c r="G343" i="9" s="1"/>
  <c r="E415" i="9" a="1"/>
  <c r="E415" i="9" s="1"/>
  <c r="G415" i="9" s="1" a="1"/>
  <c r="G415" i="9" s="1"/>
  <c r="V415" i="9" a="1"/>
  <c r="V415" i="9" s="1"/>
  <c r="H371" i="9" a="1"/>
  <c r="H371" i="9" s="1"/>
  <c r="V371" i="9" a="1"/>
  <c r="V371" i="9" s="1"/>
  <c r="V343" i="9" a="1"/>
  <c r="V343" i="9" s="1"/>
  <c r="G38" i="9" a="1"/>
  <c r="G38" i="9" s="1"/>
  <c r="E38" i="9" a="1"/>
  <c r="E38" i="9" s="1"/>
  <c r="H38" i="9" a="1"/>
  <c r="H38" i="9" s="1"/>
  <c r="E366" i="9" a="1"/>
  <c r="E366" i="9" s="1"/>
  <c r="E383" i="9" a="1"/>
  <c r="E383" i="9" s="1"/>
  <c r="G395" i="9" a="1"/>
  <c r="G395" i="9" s="1"/>
  <c r="H366" i="9" a="1"/>
  <c r="H366" i="9" s="1"/>
  <c r="G416" i="9" a="1"/>
  <c r="G416" i="9" s="1"/>
  <c r="V366" i="9" a="1"/>
  <c r="V366" i="9" s="1"/>
  <c r="H375" i="9" a="1"/>
  <c r="H375" i="9" s="1"/>
  <c r="E375" i="9" a="1"/>
  <c r="E375" i="9" s="1"/>
  <c r="H362" i="9" a="1"/>
  <c r="H362" i="9" s="1"/>
  <c r="F375" i="9" a="1"/>
  <c r="F375" i="9" s="1"/>
  <c r="V375" i="9" a="1"/>
  <c r="V375" i="9" s="1"/>
  <c r="G408" i="9" a="1"/>
  <c r="G408" i="9" s="1"/>
  <c r="G394" i="9" a="1"/>
  <c r="G394" i="9" s="1"/>
  <c r="H412" i="9" a="1"/>
  <c r="H412" i="9" s="1"/>
  <c r="F376" i="9" a="1"/>
  <c r="F376" i="9" s="1"/>
  <c r="G376" i="9" s="1" a="1"/>
  <c r="G376" i="9" s="1"/>
  <c r="V376" i="9" a="1"/>
  <c r="V376" i="9" s="1"/>
  <c r="G365" i="9" a="1"/>
  <c r="G365" i="9" s="1"/>
  <c r="F37" i="9" a="1"/>
  <c r="F37" i="9" s="1"/>
  <c r="H37" i="9" a="1"/>
  <c r="H37" i="9" s="1"/>
  <c r="G37" i="9" a="1"/>
  <c r="G37" i="9" s="1"/>
  <c r="E37" i="9" a="1"/>
  <c r="E37" i="9" s="1"/>
  <c r="F383" i="9" a="1"/>
  <c r="F383" i="9" s="1"/>
  <c r="U383" i="9" a="1"/>
  <c r="U383" i="9" s="1"/>
  <c r="H383" i="9" a="1"/>
  <c r="H383" i="9" s="1"/>
  <c r="H343" i="9" a="1"/>
  <c r="H343" i="9" s="1"/>
  <c r="E362" i="9" a="1"/>
  <c r="E362" i="9" s="1"/>
  <c r="U362" i="9" a="1"/>
  <c r="U362" i="9" s="1"/>
  <c r="F366" i="9" a="1"/>
  <c r="F366" i="9" s="1"/>
  <c r="G364" i="9" a="1"/>
  <c r="G364" i="9" s="1"/>
  <c r="F362" i="9" a="1"/>
  <c r="F362" i="9" s="1"/>
  <c r="G393" i="9" a="1"/>
  <c r="G393" i="9" s="1"/>
  <c r="G371" i="9" a="1"/>
  <c r="G371" i="9" s="1"/>
  <c r="G345" i="9" a="1"/>
  <c r="G345" i="9" s="1"/>
  <c r="G414" i="9" a="1"/>
  <c r="G414" i="9" s="1"/>
  <c r="G372" i="9" a="1"/>
  <c r="G372" i="9" s="1"/>
  <c r="H344" i="9" a="1"/>
  <c r="H344" i="9" s="1"/>
  <c r="E344" i="9" a="1"/>
  <c r="E344" i="9" s="1"/>
  <c r="V344" i="9" a="1"/>
  <c r="V344" i="9" s="1"/>
  <c r="U344" i="9" a="1"/>
  <c r="U344" i="9" s="1"/>
  <c r="F344" i="9" a="1"/>
  <c r="F344" i="9" s="1"/>
  <c r="E389" i="9" a="1"/>
  <c r="E389" i="9" s="1"/>
  <c r="V389" i="9" a="1"/>
  <c r="V389" i="9" s="1"/>
  <c r="U389" i="9" a="1"/>
  <c r="U389" i="9" s="1"/>
  <c r="H389" i="9" a="1"/>
  <c r="H389" i="9" s="1"/>
  <c r="F389" i="9" a="1"/>
  <c r="F389" i="9" s="1"/>
  <c r="H346" i="9" a="1"/>
  <c r="H346" i="9" s="1"/>
  <c r="U346" i="9" a="1"/>
  <c r="U346" i="9" s="1"/>
  <c r="V346" i="9" a="1"/>
  <c r="V346" i="9" s="1"/>
  <c r="F346" i="9" a="1"/>
  <c r="F346" i="9" s="1"/>
  <c r="E346" i="9" a="1"/>
  <c r="E346" i="9" s="1"/>
  <c r="U396" i="9" a="1"/>
  <c r="U396" i="9" s="1"/>
  <c r="F396" i="9" a="1"/>
  <c r="F396" i="9" s="1"/>
  <c r="H396" i="9" a="1"/>
  <c r="H396" i="9" s="1"/>
  <c r="V396" i="9" a="1"/>
  <c r="V396" i="9" s="1"/>
  <c r="E396" i="9" a="1"/>
  <c r="E396" i="9" s="1"/>
  <c r="H411" i="9" a="1"/>
  <c r="H411" i="9" s="1"/>
  <c r="V411" i="9" a="1"/>
  <c r="V411" i="9" s="1"/>
  <c r="U411" i="9" a="1"/>
  <c r="U411" i="9" s="1"/>
  <c r="F411" i="9" a="1"/>
  <c r="F411" i="9" s="1"/>
  <c r="E411" i="9" a="1"/>
  <c r="E411" i="9" s="1"/>
  <c r="H391" i="9" a="1"/>
  <c r="H391" i="9" s="1"/>
  <c r="E391" i="9" a="1"/>
  <c r="E391" i="9" s="1"/>
  <c r="V391" i="9" a="1"/>
  <c r="V391" i="9" s="1"/>
  <c r="U391" i="9" a="1"/>
  <c r="U391" i="9" s="1"/>
  <c r="F391" i="9" a="1"/>
  <c r="F391" i="9" s="1"/>
  <c r="E407" i="9" a="1"/>
  <c r="E407" i="9" s="1"/>
  <c r="F407" i="9" a="1"/>
  <c r="F407" i="9" s="1"/>
  <c r="U407" i="9" a="1"/>
  <c r="U407" i="9" s="1"/>
  <c r="H407" i="9" a="1"/>
  <c r="H407" i="9" s="1"/>
  <c r="H363" i="9" a="1"/>
  <c r="H363" i="9" s="1"/>
  <c r="U363" i="9" a="1"/>
  <c r="U363" i="9" s="1"/>
  <c r="F363" i="9" a="1"/>
  <c r="F363" i="9" s="1"/>
  <c r="V363" i="9" a="1"/>
  <c r="V363" i="9" s="1"/>
  <c r="E363" i="9" a="1"/>
  <c r="E363" i="9" s="1"/>
  <c r="U342" i="9" a="1"/>
  <c r="U342" i="9" s="1"/>
  <c r="V342" i="9" a="1"/>
  <c r="V342" i="9" s="1"/>
  <c r="F342" i="9" a="1"/>
  <c r="F342" i="9" s="1"/>
  <c r="H342" i="9" a="1"/>
  <c r="H342" i="9" s="1"/>
  <c r="E342" i="9" a="1"/>
  <c r="E342" i="9" s="1"/>
  <c r="V409" i="9" a="1"/>
  <c r="V409" i="9" s="1"/>
  <c r="U409" i="9" a="1"/>
  <c r="U409" i="9" s="1"/>
  <c r="F409" i="9" a="1"/>
  <c r="F409" i="9" s="1"/>
  <c r="H409" i="9" a="1"/>
  <c r="H409" i="9" s="1"/>
  <c r="E409" i="9" a="1"/>
  <c r="E409" i="9" s="1"/>
  <c r="F374" i="9" a="1"/>
  <c r="F374" i="9" s="1"/>
  <c r="H374" i="9" a="1"/>
  <c r="H374" i="9" s="1"/>
  <c r="E374" i="9" a="1"/>
  <c r="E374" i="9" s="1"/>
  <c r="U374" i="9" a="1"/>
  <c r="U374" i="9" s="1"/>
  <c r="V374" i="9" a="1"/>
  <c r="V374" i="9" s="1"/>
  <c r="U386" i="9" a="1"/>
  <c r="U386" i="9" s="1"/>
  <c r="V386" i="9" a="1"/>
  <c r="V386" i="9" s="1"/>
  <c r="F386" i="9" a="1"/>
  <c r="F386" i="9" s="1"/>
  <c r="H386" i="9" a="1"/>
  <c r="H386" i="9" s="1"/>
  <c r="E386" i="9" a="1"/>
  <c r="E386" i="9" s="1"/>
  <c r="E373" i="9" a="1"/>
  <c r="E373" i="9" s="1"/>
  <c r="F373" i="9" a="1"/>
  <c r="F373" i="9" s="1"/>
  <c r="H373" i="9" a="1"/>
  <c r="H373" i="9" s="1"/>
  <c r="V373" i="9" a="1"/>
  <c r="V373" i="9" s="1"/>
  <c r="U373" i="9" a="1"/>
  <c r="U373" i="9" s="1"/>
  <c r="U413" i="9" a="1"/>
  <c r="U413" i="9" s="1"/>
  <c r="F413" i="9" a="1"/>
  <c r="F413" i="9" s="1"/>
  <c r="H413" i="9" a="1"/>
  <c r="H413" i="9" s="1"/>
  <c r="E413" i="9" a="1"/>
  <c r="E413" i="9" s="1"/>
  <c r="V413" i="9" a="1"/>
  <c r="V413" i="9" s="1"/>
  <c r="U381" i="9" a="1"/>
  <c r="U381" i="9" s="1"/>
  <c r="V381" i="9" a="1"/>
  <c r="V381" i="9" s="1"/>
  <c r="H381" i="9" a="1"/>
  <c r="H381" i="9" s="1"/>
  <c r="F381" i="9" a="1"/>
  <c r="F381" i="9" s="1"/>
  <c r="E381" i="9" a="1"/>
  <c r="E381" i="9" s="1"/>
  <c r="E390" i="9" a="1"/>
  <c r="E390" i="9" s="1"/>
  <c r="U390" i="9" a="1"/>
  <c r="U390" i="9" s="1"/>
  <c r="H390" i="9" a="1"/>
  <c r="H390" i="9" s="1"/>
  <c r="V390" i="9" a="1"/>
  <c r="V390" i="9" s="1"/>
  <c r="F390" i="9" a="1"/>
  <c r="F390" i="9" s="1"/>
  <c r="U382" i="9" a="1"/>
  <c r="U382" i="9" s="1"/>
  <c r="F382" i="9" a="1"/>
  <c r="F382" i="9" s="1"/>
  <c r="H382" i="9" a="1"/>
  <c r="H382" i="9" s="1"/>
  <c r="E382" i="9" a="1"/>
  <c r="E382" i="9" s="1"/>
  <c r="V382" i="9" a="1"/>
  <c r="V382" i="9" s="1"/>
  <c r="V385" i="9" a="1"/>
  <c r="V385" i="9" s="1"/>
  <c r="F385" i="9" a="1"/>
  <c r="F385" i="9" s="1"/>
  <c r="E385" i="9" a="1"/>
  <c r="E385" i="9" s="1"/>
  <c r="H385" i="9" a="1"/>
  <c r="H385" i="9" s="1"/>
  <c r="U385" i="9" a="1"/>
  <c r="U385" i="9" s="1"/>
  <c r="V410" i="9" a="1"/>
  <c r="V410" i="9" s="1"/>
  <c r="H410" i="9" a="1"/>
  <c r="H410" i="9" s="1"/>
  <c r="E410" i="9" a="1"/>
  <c r="E410" i="9" s="1"/>
  <c r="U410" i="9" a="1"/>
  <c r="U410" i="9" s="1"/>
  <c r="F410" i="9" a="1"/>
  <c r="F410" i="9" s="1"/>
  <c r="H392" i="9" a="1"/>
  <c r="H392" i="9" s="1"/>
  <c r="E392" i="9" a="1"/>
  <c r="E392" i="9" s="1"/>
  <c r="V392" i="9" a="1"/>
  <c r="V392" i="9" s="1"/>
  <c r="U392" i="9" a="1"/>
  <c r="U392" i="9" s="1"/>
  <c r="F392" i="9" a="1"/>
  <c r="F392" i="9" s="1"/>
  <c r="V361" i="9" a="1"/>
  <c r="V361" i="9" s="1"/>
  <c r="F361" i="9" a="1"/>
  <c r="F361" i="9" s="1"/>
  <c r="E361" i="9" a="1"/>
  <c r="E361" i="9" s="1"/>
  <c r="U361" i="9" a="1"/>
  <c r="U361" i="9" s="1"/>
  <c r="H361" i="9" a="1"/>
  <c r="H361" i="9" s="1"/>
  <c r="G383" i="9" l="1" a="1"/>
  <c r="G383" i="9" s="1"/>
  <c r="G390" i="9" a="1"/>
  <c r="G390" i="9" s="1"/>
  <c r="G375" i="9" a="1"/>
  <c r="G375" i="9" s="1"/>
  <c r="G366" i="9" a="1"/>
  <c r="G366" i="9" s="1"/>
  <c r="G385" i="9" a="1"/>
  <c r="G385" i="9" s="1"/>
  <c r="G344" i="9" a="1"/>
  <c r="G344" i="9" s="1"/>
  <c r="G391" i="9" a="1"/>
  <c r="G391" i="9" s="1"/>
  <c r="G407" i="9" a="1"/>
  <c r="G407" i="9" s="1"/>
  <c r="G409" i="9" a="1"/>
  <c r="G409" i="9" s="1"/>
  <c r="G363" i="9" a="1"/>
  <c r="G363" i="9" s="1"/>
  <c r="G373" i="9" a="1"/>
  <c r="G373" i="9" s="1"/>
  <c r="G413" i="9" a="1"/>
  <c r="G413" i="9" s="1"/>
  <c r="G374" i="9" a="1"/>
  <c r="G374" i="9" s="1"/>
  <c r="G396" i="9" a="1"/>
  <c r="G396" i="9" s="1"/>
  <c r="G362" i="9" a="1"/>
  <c r="G362" i="9" s="1"/>
  <c r="G392" i="9" a="1"/>
  <c r="G392" i="9" s="1"/>
  <c r="G382" i="9" a="1"/>
  <c r="G382" i="9" s="1"/>
  <c r="G346" i="9" a="1"/>
  <c r="G346" i="9" s="1"/>
  <c r="G361" i="9" a="1"/>
  <c r="G361" i="9" s="1"/>
  <c r="G381" i="9" a="1"/>
  <c r="G381" i="9" s="1"/>
  <c r="G411" i="9" a="1"/>
  <c r="G411" i="9" s="1"/>
  <c r="G386" i="9" a="1"/>
  <c r="G386" i="9" s="1"/>
  <c r="G410" i="9" a="1"/>
  <c r="G410" i="9" s="1"/>
  <c r="G342" i="9" a="1"/>
  <c r="G342" i="9" s="1"/>
  <c r="G389" i="9" a="1"/>
  <c r="G389" i="9" s="1"/>
</calcChain>
</file>

<file path=xl/sharedStrings.xml><?xml version="1.0" encoding="utf-8"?>
<sst xmlns="http://schemas.openxmlformats.org/spreadsheetml/2006/main" count="8354" uniqueCount="3392">
  <si>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</si>
  <si>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</si>
  <si>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</si>
  <si>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</si>
  <si>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</si>
  <si>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</si>
  <si>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</si>
  <si>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</si>
  <si>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</si>
  <si>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</si>
  <si>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</si>
  <si>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</si>
  <si>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</si>
  <si>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</si>
  <si>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</si>
  <si>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</si>
  <si>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</si>
  <si>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</si>
  <si>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</si>
  <si>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</si>
  <si>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</si>
  <si>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</si>
  <si>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</si>
  <si>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</si>
  <si>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</si>
  <si>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</si>
  <si>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</si>
  <si>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</si>
  <si>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</si>
  <si>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</si>
  <si>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</si>
  <si>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</si>
  <si>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</si>
  <si>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</si>
  <si>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</si>
  <si>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</si>
  <si>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</si>
  <si>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</si>
  <si>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</si>
  <si>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</si>
  <si>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Principal Recipients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</si>
  <si>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</si>
  <si>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</si>
  <si>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</si>
  <si>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</si>
  <si>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</si>
  <si>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</si>
  <si>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</si>
  <si>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</si>
  <si>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</si>
  <si>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</si>
  <si>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</si>
  <si>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</si>
  <si>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</si>
  <si>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</si>
  <si>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</si>
  <si>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</si>
  <si>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</si>
  <si>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</si>
  <si>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</si>
  <si>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</si>
  <si>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</si>
  <si>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</si>
  <si>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</si>
  <si>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</si>
  <si>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</si>
  <si>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</si>
  <si>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</si>
  <si>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</si>
  <si>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</si>
  <si>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</si>
  <si>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</si>
  <si>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</si>
  <si>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</si>
  <si>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</si>
  <si>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</si>
  <si>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</si>
  <si>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</si>
  <si>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</si>
  <si>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</si>
  <si>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</si>
  <si>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</si>
  <si>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</si>
  <si>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</si>
  <si>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</si>
  <si>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Outcome Indicators - Section C'!A4</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</si>
  <si>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</si>
  <si>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</si>
  <si>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</si>
  <si>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</si>
  <si>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</si>
  <si>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</si>
  <si>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</si>
  <si>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</si>
  <si>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</si>
  <si>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</si>
  <si>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</si>
  <si>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</si>
  <si>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</si>
  <si>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</si>
  <si>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</si>
  <si>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</si>
  <si>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</si>
  <si>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</si>
  <si>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</si>
  <si>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</si>
  <si>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</si>
  <si>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</si>
  <si>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</si>
  <si>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</si>
  <si>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</si>
  <si>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</si>
  <si>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</si>
  <si>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</si>
  <si>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</si>
  <si>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</si>
  <si>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</si>
  <si>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</si>
  <si>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</si>
  <si>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</si>
  <si>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</si>
  <si>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</si>
  <si>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</si>
  <si>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</si>
  <si>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</si>
  <si>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</si>
  <si>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</si>
  <si>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</si>
  <si>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</si>
  <si>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</si>
  <si>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</si>
  <si>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</si>
  <si>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Overview - Section A'!A13</t>
  </si>
  <si>
    <t>Criterion for Completion</t>
  </si>
  <si>
    <t>Module Data - Component - Indicator Reference</t>
  </si>
  <si>
    <t>[Module (Name)]</t>
  </si>
  <si>
    <t>Column1</t>
  </si>
  <si>
    <t>Column2</t>
  </si>
  <si>
    <t>Column3</t>
  </si>
  <si>
    <t>Column4</t>
  </si>
  <si>
    <t>Name ID</t>
  </si>
  <si>
    <t>Target Year</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</si>
  <si>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</si>
  <si>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</si>
  <si>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</si>
  <si>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</si>
  <si>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</si>
  <si>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</si>
  <si>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</si>
  <si>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</si>
  <si>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</si>
  <si>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</si>
  <si>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</si>
  <si>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</si>
  <si>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</si>
  <si>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</si>
  <si>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</si>
  <si>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</si>
  <si>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</si>
  <si>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</si>
  <si>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</si>
  <si>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</si>
  <si>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</si>
  <si>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Impact Reference</t>
  </si>
  <si>
    <t>Outcome Reference</t>
  </si>
  <si>
    <t>Coverage Indicator Reference ID</t>
  </si>
  <si>
    <t>[Component Name]</t>
  </si>
  <si>
    <t>Component Name</t>
  </si>
  <si>
    <t>Programmatic Report Period Frequency</t>
  </si>
  <si>
    <t>Cumulation type</t>
  </si>
  <si>
    <t>Key Activities</t>
  </si>
  <si>
    <t>WPTM/Targets</t>
  </si>
  <si>
    <t>Coverage Data - Module-Coverage-Intervention Reference</t>
  </si>
  <si>
    <t>Column8</t>
  </si>
  <si>
    <t>Column10</t>
  </si>
  <si>
    <t>Column11</t>
  </si>
  <si>
    <t>Column12</t>
  </si>
  <si>
    <t>Column13</t>
  </si>
  <si>
    <t>Country Id</t>
  </si>
  <si>
    <t>Performance Framework - Coverage Indicators - Section D</t>
  </si>
  <si>
    <t>Performance Framework - Disaggregation - Section E</t>
  </si>
  <si>
    <t>Performance Framework - WPTM - Section E</t>
  </si>
  <si>
    <t>Period</t>
  </si>
  <si>
    <t>Performance Framework</t>
  </si>
  <si>
    <t>mona'WPTM - Section F (2)'!$C$92</t>
  </si>
  <si>
    <t>mona'WPTM - Section F (2)'!$D$92</t>
  </si>
  <si>
    <t>Unique Name</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</si>
  <si>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</si>
  <si>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</si>
  <si>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</si>
  <si>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</si>
  <si>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</si>
  <si>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</si>
  <si>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</si>
  <si>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</si>
  <si>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</si>
  <si>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</si>
  <si>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</si>
  <si>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Reporting Periods</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</si>
  <si>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</si>
  <si>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</si>
  <si>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</si>
  <si>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</si>
  <si>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</si>
  <si>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</si>
  <si>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</si>
  <si>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</si>
  <si>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</si>
  <si>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</si>
  <si>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</si>
  <si>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</si>
  <si>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</si>
  <si>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</si>
  <si>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</si>
  <si>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</si>
  <si>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</si>
  <si>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</si>
  <si>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</si>
  <si>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</si>
  <si>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</si>
  <si>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</si>
  <si>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</si>
  <si>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</si>
  <si>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</si>
  <si>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</si>
  <si>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</si>
  <si>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</si>
  <si>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</si>
  <si>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</si>
  <si>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</si>
  <si>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</si>
  <si>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</si>
  <si>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</si>
  <si>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</si>
  <si>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</si>
  <si>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</si>
  <si>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</si>
  <si>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</si>
  <si>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</si>
  <si>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</si>
  <si>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Indicator-Disaggregation Reference</t>
  </si>
  <si>
    <t>T</t>
  </si>
  <si>
    <t>[Geography (Name)]</t>
  </si>
  <si>
    <t>Geography (Name)</t>
  </si>
  <si>
    <t>[Alternative Account]</t>
  </si>
  <si>
    <t>Dummy Account Id</t>
  </si>
  <si>
    <t>Temporary Placeholder for Account Id</t>
  </si>
  <si>
    <r>
      <t xml:space="preserve">Principal Recipient Name </t>
    </r>
    <r>
      <rPr>
        <sz val="12"/>
        <color theme="1"/>
        <rFont val="Calibri"/>
        <family val="2"/>
        <scheme val="minor"/>
      </rPr>
      <t>(Select PRs that have previously had Grants with the Global Fund)</t>
    </r>
  </si>
  <si>
    <r>
      <t>New Principal Recipient Name</t>
    </r>
    <r>
      <rPr>
        <sz val="12"/>
        <color theme="1"/>
        <rFont val="Calibri"/>
        <family val="2"/>
        <scheme val="minor"/>
      </rPr>
      <t xml:space="preserve"> (use if the entity has never been a Global Fund PR or does not appear in dropdown list in previous column)</t>
    </r>
  </si>
  <si>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</si>
  <si>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</si>
  <si>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</si>
  <si>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</si>
  <si>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</si>
  <si>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</si>
  <si>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</si>
  <si>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</si>
  <si>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</si>
  <si>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</si>
  <si>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</si>
  <si>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</si>
  <si>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</si>
  <si>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</si>
  <si>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</si>
  <si>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[Custom Intervention]</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</si>
  <si>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</si>
  <si>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</si>
  <si>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</si>
  <si>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</si>
  <si>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</si>
  <si>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</si>
  <si>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</si>
  <si>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</si>
  <si>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</si>
  <si>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</si>
  <si>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</si>
  <si>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IP End date will not be saved back to GOS</t>
  </si>
  <si>
    <t>[Reporting Period Start Date]</t>
  </si>
  <si>
    <t>Reporting Period Start Date</t>
  </si>
  <si>
    <t>IP Record ID</t>
  </si>
  <si>
    <t>Impact Indicator Record ID</t>
  </si>
  <si>
    <t>Outcome Indicator Record ID</t>
  </si>
  <si>
    <t xml:space="preserve">Version </t>
  </si>
  <si>
    <t>Version 2 - 03-May-17</t>
  </si>
  <si>
    <t xml:space="preserve">Reporting Period </t>
  </si>
  <si>
    <t>Custom Intervention (only if "Other" intervention is chosen)</t>
  </si>
  <si>
    <t>Target N# &amp; Target D#</t>
  </si>
  <si>
    <t/>
  </si>
  <si>
    <t>Column18</t>
  </si>
  <si>
    <t>Column19</t>
  </si>
  <si>
    <t>Column20</t>
  </si>
  <si>
    <t>Column21</t>
  </si>
  <si>
    <t>Column22</t>
  </si>
  <si>
    <t>Column23</t>
  </si>
  <si>
    <t>Target N#  Target D#</t>
  </si>
  <si>
    <t>[De-activate indicator]</t>
  </si>
  <si>
    <t>De-activate indicator</t>
  </si>
  <si>
    <t>[Deactivate Indicator]</t>
  </si>
  <si>
    <t>[De-activate Key Activity]</t>
  </si>
  <si>
    <t>De-activate Key Activity</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</si>
  <si>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</si>
  <si>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</si>
  <si>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</si>
  <si>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</si>
  <si>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</si>
  <si>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</si>
  <si>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</si>
  <si>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</si>
  <si>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Custom Outcome Indicator</t>
  </si>
  <si>
    <t>et</t>
  </si>
  <si>
    <t>Disbursement Request(Display)</t>
  </si>
  <si>
    <t>[Disbursement Request]</t>
  </si>
  <si>
    <t>Being uploaded from PF</t>
  </si>
  <si>
    <t>Save Map Field</t>
  </si>
  <si>
    <t>3712945e-de2c-4c10-ba52-5a8a26502e21</t>
  </si>
  <si>
    <t xml:space="preserve">     </t>
  </si>
  <si>
    <t>AIM_Key_Activity_Milestone__c.AIM_De_activate_Key_Activity__c</t>
  </si>
  <si>
    <t>Deactivate</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</si>
  <si>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</si>
  <si>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</si>
  <si>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</si>
  <si>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</si>
  <si>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</si>
  <si>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</si>
  <si>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</si>
  <si>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</si>
  <si>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</si>
  <si>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</si>
  <si>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</si>
  <si>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</si>
  <si>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</si>
  <si>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</si>
  <si>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</si>
  <si>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</si>
  <si>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</si>
  <si>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</si>
  <si>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</si>
  <si>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</si>
  <si>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</si>
  <si>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</si>
  <si>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</si>
  <si>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</si>
  <si>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</si>
  <si>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</si>
  <si>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</si>
  <si>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</si>
  <si>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</si>
  <si>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</si>
  <si>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</si>
  <si>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</si>
  <si>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</si>
  <si>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</si>
  <si>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</si>
  <si>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</si>
  <si>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</si>
  <si>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</si>
  <si>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</si>
  <si>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</si>
  <si>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</si>
  <si>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</si>
  <si>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</si>
  <si>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</si>
  <si>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</si>
  <si>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</si>
  <si>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</si>
  <si>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</si>
  <si>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</si>
  <si>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</si>
  <si>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</si>
  <si>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PickListValue</t>
  </si>
  <si>
    <t>PickListKey</t>
  </si>
  <si>
    <t>Other Revision</t>
  </si>
  <si>
    <t>Grant Making</t>
  </si>
  <si>
    <t>a1K360000062sc4EAA</t>
  </si>
  <si>
    <t>FR218-GHA-M</t>
  </si>
  <si>
    <t>Ghana</t>
  </si>
  <si>
    <t>a1A360000013M3HEAU</t>
  </si>
  <si>
    <t>GHA-M-MOH</t>
  </si>
  <si>
    <t>MIS (Malaria Indicator Survey)</t>
  </si>
  <si>
    <t>a1I36000005R5XREA0</t>
  </si>
  <si>
    <t>a1J36000002m4EdEAI</t>
  </si>
  <si>
    <t>IOR-00041</t>
  </si>
  <si>
    <t>a1236000008HODDAA4</t>
  </si>
  <si>
    <t>26.4</t>
  </si>
  <si>
    <t>HMIS</t>
  </si>
  <si>
    <t>The 2013 baseline that was used for NSP was from all facilities reporting in DHIMS. Currently, there is 3 years trend data from sentinel sites which is more realiable measure of test positivity in the country. Based on this 3 years trend, an annual reduction of 1.07 was applied using 2016 result as baseline.</t>
  </si>
  <si>
    <t>a1I36000005R5XSEA0</t>
  </si>
  <si>
    <t>a1J36000002m4EcEAI</t>
  </si>
  <si>
    <t>IOR-00040</t>
  </si>
  <si>
    <t>4.4</t>
  </si>
  <si>
    <t>a1I36000005R5XTEA0</t>
  </si>
  <si>
    <t>a1J36000002m4EqEAI</t>
  </si>
  <si>
    <t>IOR-00054</t>
  </si>
  <si>
    <t>158</t>
  </si>
  <si>
    <t>a1I36000005R5XUEA0</t>
  </si>
  <si>
    <t>a1J36000002m4EpEAI</t>
  </si>
  <si>
    <t>IOR-00053</t>
  </si>
  <si>
    <t>a1I36000005R5XVEA0</t>
  </si>
  <si>
    <t>a1J36000002m4EuEAI</t>
  </si>
  <si>
    <t>IOR-00058</t>
  </si>
  <si>
    <t>a1I36000005R5XWEA0</t>
  </si>
  <si>
    <t>a1J36000002m4EvEAI</t>
  </si>
  <si>
    <t>IOR-00059</t>
  </si>
  <si>
    <t>a1I36000005R5XXEA0</t>
  </si>
  <si>
    <t>a1J36000002m4EwEAI</t>
  </si>
  <si>
    <t>IOR-00060</t>
  </si>
  <si>
    <t>a1I36000005R5YUEA0</t>
  </si>
  <si>
    <t>a1I36000005R5YVEA0</t>
  </si>
  <si>
    <t>a1I36000005R5YWEA0</t>
  </si>
  <si>
    <t>a1I36000005R5YXEA0</t>
  </si>
  <si>
    <t>a1I36000005R5YYEA0</t>
  </si>
  <si>
    <t>a1I36000005R5YZEA0</t>
  </si>
  <si>
    <t>a1I36000005R5YaEAK</t>
  </si>
  <si>
    <t>a1I36000005R5YbEAK</t>
  </si>
  <si>
    <t>a1Y36000002qEMKEA2</t>
  </si>
  <si>
    <t>a1W36000003SDT7EAO</t>
  </si>
  <si>
    <t>a1Y36000002qEMLEA2</t>
  </si>
  <si>
    <t>a1W36000003SDTMEA4</t>
  </si>
  <si>
    <t>a1Y36000002qEMMEA2</t>
  </si>
  <si>
    <t>a1W36000003SDTbEAO</t>
  </si>
  <si>
    <t>a1Y36000002qEMNEA2</t>
  </si>
  <si>
    <t>a1W36000003SDTqEAO</t>
  </si>
  <si>
    <t>a1Y36000002qEMOEA2</t>
  </si>
  <si>
    <t>a1W36000003SDU5EAO</t>
  </si>
  <si>
    <t>a1Y36000002qEMPEA2</t>
  </si>
  <si>
    <t>a1W36000003SDUKEA4</t>
  </si>
  <si>
    <t>a1W36000003SDT8EAO</t>
  </si>
  <si>
    <t>a1W36000003SDTNEA4</t>
  </si>
  <si>
    <t>a1W36000003SDTcEAO</t>
  </si>
  <si>
    <t>a1W36000003SDTrEAO</t>
  </si>
  <si>
    <t>a1W36000003SDU6EAO</t>
  </si>
  <si>
    <t>a1W36000003SDULEA4</t>
  </si>
  <si>
    <t>a1W36000003SDT9EAO</t>
  </si>
  <si>
    <t>a1W36000003SDTOEA4</t>
  </si>
  <si>
    <t>a1W36000003SDTdEAO</t>
  </si>
  <si>
    <t>a1W36000003SDTsEAO</t>
  </si>
  <si>
    <t>a1W36000003SDU7EAO</t>
  </si>
  <si>
    <t>a1W36000003SDUMEA4</t>
  </si>
  <si>
    <t>a1W36000003SDTAEA4</t>
  </si>
  <si>
    <t>a1W36000003SDTPEA4</t>
  </si>
  <si>
    <t>a1W36000003SDTeEAO</t>
  </si>
  <si>
    <t>a1W36000003SDTtEAO</t>
  </si>
  <si>
    <t>a1W36000003SDU8EAO</t>
  </si>
  <si>
    <t>a1W36000003SDUNEA4</t>
  </si>
  <si>
    <t>a1W36000003SDTBEA4</t>
  </si>
  <si>
    <t>a1W36000003SDTQEA4</t>
  </si>
  <si>
    <t>a1W36000003SDTfEAO</t>
  </si>
  <si>
    <t>a1W36000003SDTuEAO</t>
  </si>
  <si>
    <t>a1W36000003SDU9EAO</t>
  </si>
  <si>
    <t>a1W36000003SDUOEA4</t>
  </si>
  <si>
    <t>a1W36000003SDTCEA4</t>
  </si>
  <si>
    <t>a1W36000003SDTREA4</t>
  </si>
  <si>
    <t>a1W36000003SDTgEAO</t>
  </si>
  <si>
    <t>a1W36000003SDTvEAO</t>
  </si>
  <si>
    <t>a1W36000003SDUAEA4</t>
  </si>
  <si>
    <t>a1W36000003SDUPEA4</t>
  </si>
  <si>
    <t>a1W36000003SDTDEA4</t>
  </si>
  <si>
    <t>a1W36000003SDTSEA4</t>
  </si>
  <si>
    <t>a1W36000003SDThEAO</t>
  </si>
  <si>
    <t>a1W36000003SDTwEAO</t>
  </si>
  <si>
    <t>a1W36000003SDUBEA4</t>
  </si>
  <si>
    <t>a1W36000003SDUQEA4</t>
  </si>
  <si>
    <t>a1W36000003SDTEEA4</t>
  </si>
  <si>
    <t>a1W36000003SDTTEA4</t>
  </si>
  <si>
    <t>a1W36000003SDTiEAO</t>
  </si>
  <si>
    <t>a1W36000003SDTxEAO</t>
  </si>
  <si>
    <t>a1W36000003SDUCEA4</t>
  </si>
  <si>
    <t>a1W36000003SDUREA4</t>
  </si>
  <si>
    <t>a1W36000003SDTFEA4</t>
  </si>
  <si>
    <t>a1W36000003SDTUEA4</t>
  </si>
  <si>
    <t>a1W36000003SDTjEAO</t>
  </si>
  <si>
    <t>a1W36000003SDTyEAO</t>
  </si>
  <si>
    <t>a1W36000003SDUDEA4</t>
  </si>
  <si>
    <t>a1W36000003SDUSEA4</t>
  </si>
  <si>
    <t>a1W36000003SDTGEA4</t>
  </si>
  <si>
    <t>a1W36000003SDTVEA4</t>
  </si>
  <si>
    <t>a1W36000003SDTkEAO</t>
  </si>
  <si>
    <t>a1W36000003SDTzEAO</t>
  </si>
  <si>
    <t>a1W36000003SDUEEA4</t>
  </si>
  <si>
    <t>a1W36000003SDUTEA4</t>
  </si>
  <si>
    <t>a1W36000003SDTHEA4</t>
  </si>
  <si>
    <t>a1W36000003SDTWEA4</t>
  </si>
  <si>
    <t>a1W36000003SDTlEAO</t>
  </si>
  <si>
    <t>a1W36000003SDU0EAO</t>
  </si>
  <si>
    <t>a1W36000003SDUFEA4</t>
  </si>
  <si>
    <t>a1W36000003SDUUEA4</t>
  </si>
  <si>
    <t>a1W36000003SDTIEA4</t>
  </si>
  <si>
    <t>a1W36000003SDTXEA4</t>
  </si>
  <si>
    <t>a1W36000003SDTmEAO</t>
  </si>
  <si>
    <t>a1W36000003SDU1EAO</t>
  </si>
  <si>
    <t>a1W36000003SDUGEA4</t>
  </si>
  <si>
    <t>a1W36000003SDUVEA4</t>
  </si>
  <si>
    <t>a1W36000003SDTJEA4</t>
  </si>
  <si>
    <t>a1W36000003SDTYEA4</t>
  </si>
  <si>
    <t>a1W36000003SDTnEAO</t>
  </si>
  <si>
    <t>a1W36000003SDU2EAO</t>
  </si>
  <si>
    <t>a1W36000003SDUHEA4</t>
  </si>
  <si>
    <t>a1W36000003SDUWEA4</t>
  </si>
  <si>
    <t>a1W36000003SDTKEA4</t>
  </si>
  <si>
    <t>a1W36000003SDTZEA4</t>
  </si>
  <si>
    <t>a1W36000003SDToEAO</t>
  </si>
  <si>
    <t>a1W36000003SDU3EAO</t>
  </si>
  <si>
    <t>a1W36000003SDUIEA4</t>
  </si>
  <si>
    <t>a1W36000003SDUXEA4</t>
  </si>
  <si>
    <t>a1W36000003SDTLEA4</t>
  </si>
  <si>
    <t>a1W36000003SDTaEAO</t>
  </si>
  <si>
    <t>a1W36000003SDTpEAO</t>
  </si>
  <si>
    <t>a1W36000003SDU4EAO</t>
  </si>
  <si>
    <t>a1W36000003SDUJEA4</t>
  </si>
  <si>
    <t>a1W36000003SDUYEA4</t>
  </si>
  <si>
    <t>Ministry of Health of the Republic of Ghana</t>
  </si>
  <si>
    <t>a1236000007WBiPAAW</t>
  </si>
  <si>
    <t>To reduce the malaria morbidity and mortality by 75% (using 2012 as baseline) by the year 2020</t>
  </si>
  <si>
    <t>a1C360000053aZsEAI</t>
  </si>
  <si>
    <t>a1C360000053aaoEAA</t>
  </si>
  <si>
    <t>a1C360000053aapEAA</t>
  </si>
  <si>
    <t>a1C360000053aaqEAA</t>
  </si>
  <si>
    <t>a1C360000053aarEAA</t>
  </si>
  <si>
    <t>a1C360000053aasEAA</t>
  </si>
  <si>
    <t>a1C360000053aatEAA</t>
  </si>
  <si>
    <t>a1C360000053aauEAA</t>
  </si>
  <si>
    <t>a1C360000053aavEAA</t>
  </si>
  <si>
    <t>a1C360000053aawEAA</t>
  </si>
  <si>
    <t>a1C360000053aaxEAA</t>
  </si>
  <si>
    <t>a1C360000053aayEAA</t>
  </si>
  <si>
    <t>To protect at least 80% of the population with effective malaria prevention interventions by 2020</t>
  </si>
  <si>
    <t>a1R360000025M4hEAE</t>
  </si>
  <si>
    <t>To provide parasitological diagnosis to all suspected malaria cases and provide prompt and effective treatment to 100% of confirmed malaria cases by 2020</t>
  </si>
  <si>
    <t>a1R360000025M4iEAE</t>
  </si>
  <si>
    <t>To strengthen and maintain the capacity for programme management, partnership and coordination   to achieve malaria programmatic objectives at all levels of the health care system by 2020</t>
  </si>
  <si>
    <t>a1R360000025M4jEAE</t>
  </si>
  <si>
    <t>To strengthen the systems for surveillance and M&amp;E in order to ensure timely availability of quality, consistent and relevant malaria data at all levels by 2020</t>
  </si>
  <si>
    <t>a1R360000025M4kEAE</t>
  </si>
  <si>
    <t>To increase awareness and knowledge of the entire population on malaria prevention and control so as to improve uptake and correct use of all interventions by 2020</t>
  </si>
  <si>
    <t>a1R360000025M4lEAE</t>
  </si>
  <si>
    <t>a1R360000025M5AEAU</t>
  </si>
  <si>
    <t>a1R360000025M5BEAU</t>
  </si>
  <si>
    <t>a1R360000025M5CEAU</t>
  </si>
  <si>
    <t>a1R360000025M5DEAU</t>
  </si>
  <si>
    <t>a1R360000025M5EEAU</t>
  </si>
  <si>
    <t>a1R360000025M5FEAU</t>
  </si>
  <si>
    <t>a1R360000025M5GEAU</t>
  </si>
  <si>
    <t>MCI-00011</t>
  </si>
  <si>
    <t>a1P36000002M5LaEAK</t>
  </si>
  <si>
    <t>a1O36000001EGFLEA4</t>
  </si>
  <si>
    <t>MCI-00012</t>
  </si>
  <si>
    <t>a1P36000002M5LbEAK</t>
  </si>
  <si>
    <t>a1O36000001EGFMEA4</t>
  </si>
  <si>
    <t>MCI-00013</t>
  </si>
  <si>
    <t>a1P36000002M5LcEAK</t>
  </si>
  <si>
    <t>a1O36000001EGFNEA4</t>
  </si>
  <si>
    <t>MCI-00019</t>
  </si>
  <si>
    <t>a1P36000002M5LdEAK</t>
  </si>
  <si>
    <t>a1O36000001EGFTEA4</t>
  </si>
  <si>
    <t>MCI-00021</t>
  </si>
  <si>
    <t>a1P36000002M5LeEAK</t>
  </si>
  <si>
    <t>a1O36000001EGFVEA4</t>
  </si>
  <si>
    <t>MCI-00016</t>
  </si>
  <si>
    <t>a1P36000002M5LfEAK</t>
  </si>
  <si>
    <t>a1O36000001EGFQEA4</t>
  </si>
  <si>
    <t>MCI-00022</t>
  </si>
  <si>
    <t>a1P36000002M5LgEAK</t>
  </si>
  <si>
    <t>a1O36000001EGFWEA4</t>
  </si>
  <si>
    <t>a1P36000002M5M9EAK</t>
  </si>
  <si>
    <t>a1P36000002M5MAEA0</t>
  </si>
  <si>
    <t>a1P36000002M5MBEA0</t>
  </si>
  <si>
    <t>a1P36000002M5MCEA0</t>
  </si>
  <si>
    <t>a1P36000002M5MDEA0</t>
  </si>
  <si>
    <t>a1P36000002M5MEEA0</t>
  </si>
  <si>
    <t>a1P36000002M5MFEA0</t>
  </si>
  <si>
    <t>a1P36000002M5MGEA0</t>
  </si>
  <si>
    <t>a1M36000004b8XuEAI</t>
  </si>
  <si>
    <t>a1M36000004b8XvEAI</t>
  </si>
  <si>
    <t>a1M36000004b8XwEAI</t>
  </si>
  <si>
    <t>a1M36000004b8XxEAI</t>
  </si>
  <si>
    <t>a1M36000004b8XyEAI</t>
  </si>
  <si>
    <t>a1M36000004b8XzEAI</t>
  </si>
  <si>
    <t>a1M36000004b8Y0EAI</t>
  </si>
  <si>
    <t>a1M36000004b8Y1EAI</t>
  </si>
  <si>
    <t>a1M36000004b8Y2EAI</t>
  </si>
  <si>
    <t>a1M36000004b8Y3EAI</t>
  </si>
  <si>
    <t>a1M36000004b8Y4EAI</t>
  </si>
  <si>
    <t>a1M36000004b8Y5EAI</t>
  </si>
  <si>
    <t>a1M36000004b8Y6EAI</t>
  </si>
  <si>
    <t>a1M36000004b8Y7EAI</t>
  </si>
  <si>
    <t>a1M36000004b8Y8EAI</t>
  </si>
  <si>
    <t>a1M36000004b8Y9EAI</t>
  </si>
  <si>
    <t>a1M36000004b8YAEAY</t>
  </si>
  <si>
    <t>a1M36000004b8YBEAY</t>
  </si>
  <si>
    <t>a1M36000004b8YCEAY</t>
  </si>
  <si>
    <t>a1M36000004b8YDEAY</t>
  </si>
  <si>
    <t>a1M36000004b8YEEAY</t>
  </si>
  <si>
    <t>a1M36000004b8YFEAY</t>
  </si>
  <si>
    <t>a1M36000004b8YGEAY</t>
  </si>
  <si>
    <t>a1M36000004b8YHEAY</t>
  </si>
  <si>
    <t>a1M36000004b8YIEAY</t>
  </si>
  <si>
    <t>a1M36000004b8YJEAY</t>
  </si>
  <si>
    <t>a1M36000004b8YKEAY</t>
  </si>
  <si>
    <t>a1M36000004b8YLEAY</t>
  </si>
  <si>
    <t>a1M36000004b8YMEAY</t>
  </si>
  <si>
    <t>a1M36000004b8YNEAY</t>
  </si>
  <si>
    <t>a1M36000004b8YOEAY</t>
  </si>
  <si>
    <t>a1M36000004b8YPEAY</t>
  </si>
  <si>
    <t>a1M36000004b8YQEAY</t>
  </si>
  <si>
    <t>a1M36000004b8YREAY</t>
  </si>
  <si>
    <t>a1M36000004b8YSEAY</t>
  </si>
  <si>
    <t>a1M36000004b8YTEAY</t>
  </si>
  <si>
    <t>a1M36000004b8YUEAY</t>
  </si>
  <si>
    <t>a1M36000004b8YVEAY</t>
  </si>
  <si>
    <t>a1M36000004b8YWEAY</t>
  </si>
  <si>
    <t>a1M36000004b8YXEAY</t>
  </si>
  <si>
    <t>a1M36000004b8YYEAY</t>
  </si>
  <si>
    <t>a1M36000004b8YZEAY</t>
  </si>
  <si>
    <t>a1M36000004b8YaEAI</t>
  </si>
  <si>
    <t>a1M36000004b8YbEAI</t>
  </si>
  <si>
    <t>a1M36000004b8YcEAI</t>
  </si>
  <si>
    <t>a1M36000004b8YdEAI</t>
  </si>
  <si>
    <t>a1M36000004b8YeEAI</t>
  </si>
  <si>
    <t>a1M36000004b8YfEAI</t>
  </si>
  <si>
    <t>a1M36000004b8YgEAI</t>
  </si>
  <si>
    <t>a1M36000004b8YhEAI</t>
  </si>
  <si>
    <t>a1H36000006OvScEAK</t>
  </si>
  <si>
    <t>a1H36000006OvSrEAK</t>
  </si>
  <si>
    <t>a1H36000006OvT6EAK</t>
  </si>
  <si>
    <t>a1H36000006OvTLEA0</t>
  </si>
  <si>
    <t>a1H36000006OvTaEAK</t>
  </si>
  <si>
    <t>a1H36000006OvTpEAK</t>
  </si>
  <si>
    <t>a1H36000006OvSdEAK</t>
  </si>
  <si>
    <t>a1H36000006OvSsEAK</t>
  </si>
  <si>
    <t>a1H36000006OvT7EAK</t>
  </si>
  <si>
    <t>a1H36000006OvTMEA0</t>
  </si>
  <si>
    <t>a1H36000006OvTbEAK</t>
  </si>
  <si>
    <t>a1H36000006OvTqEAK</t>
  </si>
  <si>
    <t>a1H36000006OvSeEAK</t>
  </si>
  <si>
    <t>a1H36000006OvStEAK</t>
  </si>
  <si>
    <t>a1H36000006OvT8EAK</t>
  </si>
  <si>
    <t>a1H36000006OvTNEA0</t>
  </si>
  <si>
    <t>a1H36000006OvTcEAK</t>
  </si>
  <si>
    <t>a1H36000006OvTrEAK</t>
  </si>
  <si>
    <t>a1H36000006OvSfEAK</t>
  </si>
  <si>
    <t>a1H36000006OvSuEAK</t>
  </si>
  <si>
    <t>a1H36000006OvT9EAK</t>
  </si>
  <si>
    <t>a1H36000006OvTOEA0</t>
  </si>
  <si>
    <t>a1H36000006OvTdEAK</t>
  </si>
  <si>
    <t>a1H36000006OvTsEAK</t>
  </si>
  <si>
    <t>a1H36000006OvSgEAK</t>
  </si>
  <si>
    <t>a1H36000006OvSvEAK</t>
  </si>
  <si>
    <t>a1H36000006OvTAEA0</t>
  </si>
  <si>
    <t>a1H36000006OvTPEA0</t>
  </si>
  <si>
    <t>a1H36000006OvTeEAK</t>
  </si>
  <si>
    <t>a1H36000006OvTtEAK</t>
  </si>
  <si>
    <t>a1H36000006OvShEAK</t>
  </si>
  <si>
    <t>a1H36000006OvSwEAK</t>
  </si>
  <si>
    <t>a1H36000006OvTBEA0</t>
  </si>
  <si>
    <t>a1H36000006OvTQEA0</t>
  </si>
  <si>
    <t>a1H36000006OvTfEAK</t>
  </si>
  <si>
    <t>a1H36000006OvTuEAK</t>
  </si>
  <si>
    <t>a1H36000006OvSiEAK</t>
  </si>
  <si>
    <t>a1H36000006OvSxEAK</t>
  </si>
  <si>
    <t>a1H36000006OvTCEA0</t>
  </si>
  <si>
    <t>a1H36000006OvTREA0</t>
  </si>
  <si>
    <t>a1H36000006OvTgEAK</t>
  </si>
  <si>
    <t>a1H36000006OvTvEAK</t>
  </si>
  <si>
    <t>a1H36000006OvSjEAK</t>
  </si>
  <si>
    <t>a1H36000006OvSyEAK</t>
  </si>
  <si>
    <t>a1H36000006OvTDEA0</t>
  </si>
  <si>
    <t>a1H36000006OvTSEA0</t>
  </si>
  <si>
    <t>a1H36000006OvThEAK</t>
  </si>
  <si>
    <t>a1H36000006OvTwEAK</t>
  </si>
  <si>
    <t>a1H36000006OvSkEAK</t>
  </si>
  <si>
    <t>a1H36000006OvSzEAK</t>
  </si>
  <si>
    <t>a1H36000006OvTEEA0</t>
  </si>
  <si>
    <t>a1H36000006OvTTEA0</t>
  </si>
  <si>
    <t>a1H36000006OvTiEAK</t>
  </si>
  <si>
    <t>a1H36000006OvTxEAK</t>
  </si>
  <si>
    <t>a1H36000006OvSlEAK</t>
  </si>
  <si>
    <t>a1H36000006OvT0EAK</t>
  </si>
  <si>
    <t>a1H36000006OvTFEA0</t>
  </si>
  <si>
    <t>a1H36000006OvTUEA0</t>
  </si>
  <si>
    <t>a1H36000006OvTjEAK</t>
  </si>
  <si>
    <t>a1H36000006OvTyEAK</t>
  </si>
  <si>
    <t>a1H36000006OvSmEAK</t>
  </si>
  <si>
    <t>a1H36000006OvT1EAK</t>
  </si>
  <si>
    <t>a1H36000006OvTGEA0</t>
  </si>
  <si>
    <t>a1H36000006OvTVEA0</t>
  </si>
  <si>
    <t>a1H36000006OvTkEAK</t>
  </si>
  <si>
    <t>a1H36000006OvTzEAK</t>
  </si>
  <si>
    <t>a1H36000006OvSnEAK</t>
  </si>
  <si>
    <t>a1H36000006OvT2EAK</t>
  </si>
  <si>
    <t>a1H36000006OvTHEA0</t>
  </si>
  <si>
    <t>a1H36000006OvTWEA0</t>
  </si>
  <si>
    <t>a1H36000006OvTlEAK</t>
  </si>
  <si>
    <t>a1H36000006OvU0EAK</t>
  </si>
  <si>
    <t>a1H36000006OvSoEAK</t>
  </si>
  <si>
    <t>a1H36000006OvT3EAK</t>
  </si>
  <si>
    <t>a1H36000006OvTIEA0</t>
  </si>
  <si>
    <t>a1H36000006OvTXEA0</t>
  </si>
  <si>
    <t>a1H36000006OvTmEAK</t>
  </si>
  <si>
    <t>a1H36000006OvU1EAK</t>
  </si>
  <si>
    <t>a1H36000006OvSpEAK</t>
  </si>
  <si>
    <t>a1H36000006OvT4EAK</t>
  </si>
  <si>
    <t>a1H36000006OvTJEA0</t>
  </si>
  <si>
    <t>a1H36000006OvTYEA0</t>
  </si>
  <si>
    <t>a1H36000006OvTnEAK</t>
  </si>
  <si>
    <t>a1H36000006OvU2EAK</t>
  </si>
  <si>
    <t>a1H36000006OvSqEAK</t>
  </si>
  <si>
    <t>a1H36000006OvT5EAK</t>
  </si>
  <si>
    <t>a1H36000006OvTKEA0</t>
  </si>
  <si>
    <t>a1H36000006OvTZEA0</t>
  </si>
  <si>
    <t>a1H36000006OvToEAK</t>
  </si>
  <si>
    <t>a1H36000006OvU3EAK</t>
  </si>
  <si>
    <t>50.3</t>
  </si>
  <si>
    <t>a1X360000028n1oEAA</t>
  </si>
  <si>
    <t>a1J36000002m4EJEAY</t>
  </si>
  <si>
    <t>IOR-00021</t>
  </si>
  <si>
    <t>52.3</t>
  </si>
  <si>
    <t>a1X360000028n1pEAA</t>
  </si>
  <si>
    <t>a1J36000002m4EDEAY</t>
  </si>
  <si>
    <t>IOR-00015</t>
  </si>
  <si>
    <t>50</t>
  </si>
  <si>
    <t>a1X360000028n1qEAA</t>
  </si>
  <si>
    <t>a1J36000002m4EEEAY</t>
  </si>
  <si>
    <t>IOR-00016</t>
  </si>
  <si>
    <t>52.6</t>
  </si>
  <si>
    <t>a1X360000028n1rEAA</t>
  </si>
  <si>
    <t>a1J36000002m4EGEAY</t>
  </si>
  <si>
    <t>IOR-00018</t>
  </si>
  <si>
    <t>a1X360000028n1sEAA</t>
  </si>
  <si>
    <t>a1J36000003YBI3EAO</t>
  </si>
  <si>
    <t>IOR-00074</t>
  </si>
  <si>
    <t>a1X360000028n1tEAA</t>
  </si>
  <si>
    <t>a1J36000002m4EKEAY</t>
  </si>
  <si>
    <t>IOR-00022</t>
  </si>
  <si>
    <t>a1X360000028n1uEAA</t>
  </si>
  <si>
    <t>a1J36000002m4ELEAY</t>
  </si>
  <si>
    <t>IOR-00023</t>
  </si>
  <si>
    <t>a1X360000028n1vEAA</t>
  </si>
  <si>
    <t>a1X360000028n1wEAA</t>
  </si>
  <si>
    <t>a1X360000028n2IEAQ</t>
  </si>
  <si>
    <t>a1X360000028n2JEAQ</t>
  </si>
  <si>
    <t>a1X360000028n2KEAQ</t>
  </si>
  <si>
    <t>a1X360000028n2LEAQ</t>
  </si>
  <si>
    <t>a1X360000028n2MEAQ</t>
  </si>
  <si>
    <t>a1X360000028n2NEAQ</t>
  </si>
  <si>
    <t>Administrative Records</t>
  </si>
  <si>
    <t>a18360000044lStAAI</t>
  </si>
  <si>
    <t>a1O36000001EGFpEAO</t>
  </si>
  <si>
    <t>MCI-00041</t>
  </si>
  <si>
    <t>a18360000044lSuAAI</t>
  </si>
  <si>
    <t>a1O36000001EGFrEAO</t>
  </si>
  <si>
    <t>MCI-00043</t>
  </si>
  <si>
    <t>a18360000044lSvAAI</t>
  </si>
  <si>
    <t>a1O36000001qZ9YEAU</t>
  </si>
  <si>
    <t>MCI-00635</t>
  </si>
  <si>
    <t>a1236000008HODEAA4</t>
  </si>
  <si>
    <t>a18360000044lSwAAI</t>
  </si>
  <si>
    <t>a1O36000001EGFvEAO</t>
  </si>
  <si>
    <t>MCI-00047</t>
  </si>
  <si>
    <t>a18360000044lSxAAI</t>
  </si>
  <si>
    <t>a1O36000001EGFyEAO</t>
  </si>
  <si>
    <t>MCI-00050</t>
  </si>
  <si>
    <t>a18360000044lSyAAI</t>
  </si>
  <si>
    <t>a1O36000001EGFwEAO</t>
  </si>
  <si>
    <t>MCI-00048</t>
  </si>
  <si>
    <t>a18360000044lSzAAI</t>
  </si>
  <si>
    <t>a1O36000001EGFzEAO</t>
  </si>
  <si>
    <t>MCI-00051</t>
  </si>
  <si>
    <t>a18360000044lT0AAI</t>
  </si>
  <si>
    <t>a1O36000001EGG7EAO</t>
  </si>
  <si>
    <t>MCI-00059</t>
  </si>
  <si>
    <t>a18360000044lT1AAI</t>
  </si>
  <si>
    <t>a1O36000001qZ9TEAU</t>
  </si>
  <si>
    <t>MCI-00630</t>
  </si>
  <si>
    <t>a18360000044lT2AAI</t>
  </si>
  <si>
    <t>a1O36000001qZ9UEAU</t>
  </si>
  <si>
    <t>MCI-00631</t>
  </si>
  <si>
    <t>a18360000044lT3AAI</t>
  </si>
  <si>
    <t>a18360000044lT4AAI</t>
  </si>
  <si>
    <t>a18360000044lT5AAI</t>
  </si>
  <si>
    <t>a1O36000001EGGGEA4</t>
  </si>
  <si>
    <t>MCI-00068</t>
  </si>
  <si>
    <t>a18360000044lU1AAI</t>
  </si>
  <si>
    <t>a18360000044lU2AAI</t>
  </si>
  <si>
    <t>a18360000044lU3AAI</t>
  </si>
  <si>
    <t>a18360000044lU4AAI</t>
  </si>
  <si>
    <t>a18360000044lU5AAI</t>
  </si>
  <si>
    <t>a18360000044lU6AAI</t>
  </si>
  <si>
    <t>a18360000044lU7AAI</t>
  </si>
  <si>
    <t>a18360000044lU8AAI</t>
  </si>
  <si>
    <t>a18360000044lU9AAI</t>
  </si>
  <si>
    <t>a173600000CAONjAAP</t>
  </si>
  <si>
    <t>a173600000CAOO5AAP</t>
  </si>
  <si>
    <t>a173600000CAOORAA5</t>
  </si>
  <si>
    <t>a173600000CAOOnAAP</t>
  </si>
  <si>
    <t>a173600000CAOP9AAP</t>
  </si>
  <si>
    <t>a173600000CAOPVAA5</t>
  </si>
  <si>
    <t>a173600000CAONkAAP</t>
  </si>
  <si>
    <t>a173600000CAOO6AAP</t>
  </si>
  <si>
    <t>a173600000CAOOSAA5</t>
  </si>
  <si>
    <t>a173600000CAOOoAAP</t>
  </si>
  <si>
    <t>a173600000CAOPAAA5</t>
  </si>
  <si>
    <t>a173600000CAOPWAA5</t>
  </si>
  <si>
    <t>a173600000CAONlAAP</t>
  </si>
  <si>
    <t>a173600000CAOO7AAP</t>
  </si>
  <si>
    <t>a173600000CAOOTAA5</t>
  </si>
  <si>
    <t>a173600000CAOOpAAP</t>
  </si>
  <si>
    <t>a173600000CAOPBAA5</t>
  </si>
  <si>
    <t>a173600000CAOPXAA5</t>
  </si>
  <si>
    <t>a173600000CAONmAAP</t>
  </si>
  <si>
    <t>a173600000CAOO8AAP</t>
  </si>
  <si>
    <t>a173600000CAOOUAA5</t>
  </si>
  <si>
    <t>a173600000CAOOqAAP</t>
  </si>
  <si>
    <t>a173600000CAOPCAA5</t>
  </si>
  <si>
    <t>a173600000CAOPYAA5</t>
  </si>
  <si>
    <t>a173600000CAONnAAP</t>
  </si>
  <si>
    <t>a173600000CAOO9AAP</t>
  </si>
  <si>
    <t>a173600000CAOOVAA5</t>
  </si>
  <si>
    <t>a173600000CAOOrAAP</t>
  </si>
  <si>
    <t>a173600000CAOPDAA5</t>
  </si>
  <si>
    <t>a173600000CAOPZAA5</t>
  </si>
  <si>
    <t>a173600000CAONoAAP</t>
  </si>
  <si>
    <t>a173600000CAOOAAA5</t>
  </si>
  <si>
    <t>a173600000CAOOWAA5</t>
  </si>
  <si>
    <t>a173600000CAOOsAAP</t>
  </si>
  <si>
    <t>a173600000CAOPEAA5</t>
  </si>
  <si>
    <t>a173600000CAOPaAAP</t>
  </si>
  <si>
    <t>a173600000CAONpAAP</t>
  </si>
  <si>
    <t>a173600000CAOOBAA5</t>
  </si>
  <si>
    <t>a173600000CAOOXAA5</t>
  </si>
  <si>
    <t>a173600000CAOOtAAP</t>
  </si>
  <si>
    <t>a173600000CAOPFAA5</t>
  </si>
  <si>
    <t>a173600000CAOPbAAP</t>
  </si>
  <si>
    <t>a173600000CAONqAAP</t>
  </si>
  <si>
    <t>a173600000CAOOCAA5</t>
  </si>
  <si>
    <t>a173600000CAOOYAA5</t>
  </si>
  <si>
    <t>a173600000CAOOuAAP</t>
  </si>
  <si>
    <t>a173600000CAOPGAA5</t>
  </si>
  <si>
    <t>a173600000CAOPcAAP</t>
  </si>
  <si>
    <t>a173600000CAONrAAP</t>
  </si>
  <si>
    <t>a173600000CAOODAA5</t>
  </si>
  <si>
    <t>a173600000CAOOZAA5</t>
  </si>
  <si>
    <t>a173600000CAOOvAAP</t>
  </si>
  <si>
    <t>a173600000CAOPHAA5</t>
  </si>
  <si>
    <t>a173600000CAOPdAAP</t>
  </si>
  <si>
    <t>a173600000CAONsAAP</t>
  </si>
  <si>
    <t>a173600000CAOOEAA5</t>
  </si>
  <si>
    <t>a173600000CAOOaAAP</t>
  </si>
  <si>
    <t>a173600000CAOOwAAP</t>
  </si>
  <si>
    <t>a173600000CAOPIAA5</t>
  </si>
  <si>
    <t>a173600000CAOPeAAP</t>
  </si>
  <si>
    <t>a173600000CAONtAAP</t>
  </si>
  <si>
    <t>a173600000CAOOFAA5</t>
  </si>
  <si>
    <t>a173600000CAOObAAP</t>
  </si>
  <si>
    <t>a173600000CAOOxAAP</t>
  </si>
  <si>
    <t>a173600000CAOPJAA5</t>
  </si>
  <si>
    <t>a173600000CAOPfAAP</t>
  </si>
  <si>
    <t>a173600000CAONuAAP</t>
  </si>
  <si>
    <t>a173600000CAOOGAA5</t>
  </si>
  <si>
    <t>a173600000CAOOcAAP</t>
  </si>
  <si>
    <t>a173600000CAOOyAAP</t>
  </si>
  <si>
    <t>a173600000CAOPKAA5</t>
  </si>
  <si>
    <t>a173600000CAOPgAAP</t>
  </si>
  <si>
    <t>a173600000CAONvAAP</t>
  </si>
  <si>
    <t>a173600000CAOOHAA5</t>
  </si>
  <si>
    <t>a173600000CAOOdAAP</t>
  </si>
  <si>
    <t>a173600000CAOOzAAP</t>
  </si>
  <si>
    <t>a173600000CAOPLAA5</t>
  </si>
  <si>
    <t>a173600000CAOPhAAP</t>
  </si>
  <si>
    <t>a173600000CAONwAAP</t>
  </si>
  <si>
    <t>a173600000CAOOIAA5</t>
  </si>
  <si>
    <t>a173600000CAOOeAAP</t>
  </si>
  <si>
    <t>a173600000CAOP0AAP</t>
  </si>
  <si>
    <t>a173600000CAOPMAA5</t>
  </si>
  <si>
    <t>a173600000CAOPiAAP</t>
  </si>
  <si>
    <t>a173600000CAONxAAP</t>
  </si>
  <si>
    <t>a173600000CAOOJAA5</t>
  </si>
  <si>
    <t>a173600000CAOOfAAP</t>
  </si>
  <si>
    <t>a173600000CAOP1AAP</t>
  </si>
  <si>
    <t>a173600000CAOPNAA5</t>
  </si>
  <si>
    <t>a173600000CAOPjAAP</t>
  </si>
  <si>
    <t>a173600000CAONyAAP</t>
  </si>
  <si>
    <t>a173600000CAOOKAA5</t>
  </si>
  <si>
    <t>a173600000CAOOgAAP</t>
  </si>
  <si>
    <t>a173600000CAOP2AAP</t>
  </si>
  <si>
    <t>a173600000CAOPOAA5</t>
  </si>
  <si>
    <t>a173600000CAOPkAAP</t>
  </si>
  <si>
    <t>a173600000CAONzAAP</t>
  </si>
  <si>
    <t>a173600000CAOOLAA5</t>
  </si>
  <si>
    <t>a173600000CAOOhAAP</t>
  </si>
  <si>
    <t>a173600000CAOP3AAP</t>
  </si>
  <si>
    <t>a173600000CAOPPAA5</t>
  </si>
  <si>
    <t>a173600000CAOPlAAP</t>
  </si>
  <si>
    <t>a173600000CAOO0AAP</t>
  </si>
  <si>
    <t>a173600000CAOOMAA5</t>
  </si>
  <si>
    <t>a173600000CAOOiAAP</t>
  </si>
  <si>
    <t>a173600000CAOP4AAP</t>
  </si>
  <si>
    <t>a173600000CAOPQAA5</t>
  </si>
  <si>
    <t>a173600000CAOPmAAP</t>
  </si>
  <si>
    <t>a173600000CAOO1AAP</t>
  </si>
  <si>
    <t>a173600000CAOONAA5</t>
  </si>
  <si>
    <t>a173600000CAOOjAAP</t>
  </si>
  <si>
    <t>a173600000CAOP5AAP</t>
  </si>
  <si>
    <t>a173600000CAOPRAA5</t>
  </si>
  <si>
    <t>a173600000CAOPnAAP</t>
  </si>
  <si>
    <t>a173600000CAOO2AAP</t>
  </si>
  <si>
    <t>a173600000CAOOOAA5</t>
  </si>
  <si>
    <t>a173600000CAOOkAAP</t>
  </si>
  <si>
    <t>a173600000CAOP6AAP</t>
  </si>
  <si>
    <t>a173600000CAOPSAA5</t>
  </si>
  <si>
    <t>a173600000CAOPoAAP</t>
  </si>
  <si>
    <t>a173600000CAOO3AAP</t>
  </si>
  <si>
    <t>a173600000CAOOPAA5</t>
  </si>
  <si>
    <t>a173600000CAOOlAAP</t>
  </si>
  <si>
    <t>a173600000CAOP7AAP</t>
  </si>
  <si>
    <t>a173600000CAOPTAA5</t>
  </si>
  <si>
    <t>a173600000CAOPpAAP</t>
  </si>
  <si>
    <t>a173600000CAOO4AAP</t>
  </si>
  <si>
    <t>a173600000CAOOQAA5</t>
  </si>
  <si>
    <t>a173600000CAOOmAAP</t>
  </si>
  <si>
    <t>a173600000CAOP8AAP</t>
  </si>
  <si>
    <t>a173600000CAOPUAA5</t>
  </si>
  <si>
    <t>a173600000CAOPqAAP</t>
  </si>
  <si>
    <t>a1N36000004vIiMEAU</t>
  </si>
  <si>
    <t>a1N36000004vIiNEAU</t>
  </si>
  <si>
    <t>a1N36000004vIiOEAU</t>
  </si>
  <si>
    <t>a1N36000004vIiPEAU</t>
  </si>
  <si>
    <t>a1N36000004vIiQEAU</t>
  </si>
  <si>
    <t>a1N36000004vIiREAU</t>
  </si>
  <si>
    <t>a1N36000004vIiSEAU</t>
  </si>
  <si>
    <t>a1N36000004vIiTEAU</t>
  </si>
  <si>
    <t>a1N36000004vIiUEAU</t>
  </si>
  <si>
    <t>a1N36000004vIiVEAU</t>
  </si>
  <si>
    <t>a1N36000004vIiWEAU</t>
  </si>
  <si>
    <t>a1N36000004vIiXEAU</t>
  </si>
  <si>
    <t>a1N36000004vIiYEAU</t>
  </si>
  <si>
    <t>a1N36000004vIiZEAU</t>
  </si>
  <si>
    <t>a1N36000004vIiaEAE</t>
  </si>
  <si>
    <t>a1N36000004vIibEAE</t>
  </si>
  <si>
    <t>a1N36000004vIicEAE</t>
  </si>
  <si>
    <t>a1N36000004vIidEAE</t>
  </si>
  <si>
    <t>a1N36000004vIieEAE</t>
  </si>
  <si>
    <t>a1N36000004vIifEAE</t>
  </si>
  <si>
    <t>a1N36000004vIigEAE</t>
  </si>
  <si>
    <t>a1N36000004vIihEAE</t>
  </si>
  <si>
    <t>a1N36000004vIiiEAE</t>
  </si>
  <si>
    <t>a1N36000004vIijEAE</t>
  </si>
  <si>
    <t>a1N36000004vIikEAE</t>
  </si>
  <si>
    <t>a1N36000004vIilEAE</t>
  </si>
  <si>
    <t>a1N36000004vIimEAE</t>
  </si>
  <si>
    <t>a1N36000004vIinEAE</t>
  </si>
  <si>
    <t>a1N36000004vIioEAE</t>
  </si>
  <si>
    <t>a1N36000004vIipEAE</t>
  </si>
  <si>
    <t>a1N36000004vIiqEAE</t>
  </si>
  <si>
    <t>a1N36000004vIirEAE</t>
  </si>
  <si>
    <t>a1N36000004vIisEAE</t>
  </si>
  <si>
    <t>a1N36000004vIitEAE</t>
  </si>
  <si>
    <t>a1N36000004vIiuEAE</t>
  </si>
  <si>
    <t>a1N36000004vIivEAE</t>
  </si>
  <si>
    <t>a1N36000004vIiwEAE</t>
  </si>
  <si>
    <t>a1N36000004vIixEAE</t>
  </si>
  <si>
    <t>a1N36000004vIiyEAE</t>
  </si>
  <si>
    <t>a1N36000004vIizEAE</t>
  </si>
  <si>
    <t>a1N36000004vIj0EAE</t>
  </si>
  <si>
    <t>a1N36000004vIj1EAE</t>
  </si>
  <si>
    <t>a1N36000004vIj2EAE</t>
  </si>
  <si>
    <t>a1N36000004vIj3EAE</t>
  </si>
  <si>
    <t>a1N36000004vIj4EAE</t>
  </si>
  <si>
    <t>a1N36000004vIj5EAE</t>
  </si>
  <si>
    <t>a1N36000004vIj6EAE</t>
  </si>
  <si>
    <t>a1N36000004vIj7EAE</t>
  </si>
  <si>
    <t>a1N36000004vIj8EAE</t>
  </si>
  <si>
    <t>a1N36000004vIj9EAE</t>
  </si>
  <si>
    <t>a1N36000004vIjAEAU</t>
  </si>
  <si>
    <t>a1N36000004vIjBEAU</t>
  </si>
  <si>
    <t>a1N36000004vIjCEAU</t>
  </si>
  <si>
    <t>a1N36000004vIjDEAU</t>
  </si>
  <si>
    <t>a1N36000004vIjEEAU</t>
  </si>
  <si>
    <t>a1N36000004vIjFEAU</t>
  </si>
  <si>
    <t>a1N36000004vIjGEAU</t>
  </si>
  <si>
    <t>a1N36000004vIjHEAU</t>
  </si>
  <si>
    <t>a1N36000004vIjIEAU</t>
  </si>
  <si>
    <t>a1N36000004vIjJEAU</t>
  </si>
  <si>
    <t>a1N36000004vIjKEAU</t>
  </si>
  <si>
    <t>a1N36000004vIjLEAU</t>
  </si>
  <si>
    <t>a1N36000004vIjMEAU</t>
  </si>
  <si>
    <t>a1N36000004vIjNEAU</t>
  </si>
  <si>
    <t>a1N36000004vIjOEAU</t>
  </si>
  <si>
    <t>a1N36000004vIjPEAU</t>
  </si>
  <si>
    <t>a1N36000004vIjQEAU</t>
  </si>
  <si>
    <t>a1N36000004vIjREAU</t>
  </si>
  <si>
    <t>a1N36000004vIjSEAU</t>
  </si>
  <si>
    <t>a1N36000004vIjTEAU</t>
  </si>
  <si>
    <t>a1N36000004vIjUEAU</t>
  </si>
  <si>
    <t>a1N36000004vIjVEAU</t>
  </si>
  <si>
    <t>a1N36000004vIjWEAU</t>
  </si>
  <si>
    <t>a1N36000004vIjXEAU</t>
  </si>
  <si>
    <t>a1N36000004vIjYEAU</t>
  </si>
  <si>
    <t>a1N36000004vIjZEAU</t>
  </si>
  <si>
    <t>a1N36000004vIjaEAE</t>
  </si>
  <si>
    <t>a1N36000004vIjbEAE</t>
  </si>
  <si>
    <t>a1N36000004vIjcEAE</t>
  </si>
  <si>
    <t>a1N36000004vIjdEAE</t>
  </si>
  <si>
    <t>a1b360000022TkTAAU</t>
  </si>
  <si>
    <t>a1b360000022TllAAE</t>
  </si>
  <si>
    <t>a1b360000022Tn3AAE</t>
  </si>
  <si>
    <t>a1b360000022ToLAAU</t>
  </si>
  <si>
    <t>a1b360000022TpdAAE</t>
  </si>
  <si>
    <t>a1b360000022TqvAAE</t>
  </si>
  <si>
    <t>a1b360000022TkUAAU</t>
  </si>
  <si>
    <t>a1b360000022TlmAAE</t>
  </si>
  <si>
    <t>a1b360000022Tn4AAE</t>
  </si>
  <si>
    <t>a1b360000022ToMAAU</t>
  </si>
  <si>
    <t>a1b360000022TpeAAE</t>
  </si>
  <si>
    <t>a1b360000022TqwAAE</t>
  </si>
  <si>
    <t>a1b360000022TkVAAU</t>
  </si>
  <si>
    <t>a1b360000022TlnAAE</t>
  </si>
  <si>
    <t>a1b360000022Tn5AAE</t>
  </si>
  <si>
    <t>a1b360000022ToNAAU</t>
  </si>
  <si>
    <t>a1b360000022TpfAAE</t>
  </si>
  <si>
    <t>a1b360000022TqxAAE</t>
  </si>
  <si>
    <t>a1b360000022TkWAAU</t>
  </si>
  <si>
    <t>a1b360000022TloAAE</t>
  </si>
  <si>
    <t>a1b360000022Tn6AAE</t>
  </si>
  <si>
    <t>a1b360000022ToOAAU</t>
  </si>
  <si>
    <t>a1b360000022TpgAAE</t>
  </si>
  <si>
    <t>a1b360000022TqyAAE</t>
  </si>
  <si>
    <t>a1b360000022TkXAAU</t>
  </si>
  <si>
    <t>a1b360000022TlpAAE</t>
  </si>
  <si>
    <t>a1b360000022Tn7AAE</t>
  </si>
  <si>
    <t>a1b360000022ToPAAU</t>
  </si>
  <si>
    <t>a1b360000022TphAAE</t>
  </si>
  <si>
    <t>a1b360000022TqzAAE</t>
  </si>
  <si>
    <t>a1b360000022TkYAAU</t>
  </si>
  <si>
    <t>a1b360000022TlqAAE</t>
  </si>
  <si>
    <t>a1b360000022Tn8AAE</t>
  </si>
  <si>
    <t>a1b360000022ToQAAU</t>
  </si>
  <si>
    <t>a1b360000022TpiAAE</t>
  </si>
  <si>
    <t>a1b360000022Tr0AAE</t>
  </si>
  <si>
    <t>a1b360000022TkZAAU</t>
  </si>
  <si>
    <t>a1b360000022TlrAAE</t>
  </si>
  <si>
    <t>a1b360000022Tn9AAE</t>
  </si>
  <si>
    <t>a1b360000022ToRAAU</t>
  </si>
  <si>
    <t>a1b360000022TpjAAE</t>
  </si>
  <si>
    <t>a1b360000022Tr1AAE</t>
  </si>
  <si>
    <t>a1b360000022TkaAAE</t>
  </si>
  <si>
    <t>a1b360000022TlsAAE</t>
  </si>
  <si>
    <t>a1b360000022TnAAAU</t>
  </si>
  <si>
    <t>a1b360000022ToSAAU</t>
  </si>
  <si>
    <t>a1b360000022TpkAAE</t>
  </si>
  <si>
    <t>a1b360000022Tr2AAE</t>
  </si>
  <si>
    <t>a1b360000022TkbAAE</t>
  </si>
  <si>
    <t>a1b360000022TltAAE</t>
  </si>
  <si>
    <t>a1b360000022TnBAAU</t>
  </si>
  <si>
    <t>a1b360000022ToTAAU</t>
  </si>
  <si>
    <t>a1b360000022TplAAE</t>
  </si>
  <si>
    <t>a1b360000022Tr3AAE</t>
  </si>
  <si>
    <t>a1b360000022TkcAAE</t>
  </si>
  <si>
    <t>a1b360000022TluAAE</t>
  </si>
  <si>
    <t>a1b360000022TnCAAU</t>
  </si>
  <si>
    <t>a1b360000022ToUAAU</t>
  </si>
  <si>
    <t>a1b360000022TpmAAE</t>
  </si>
  <si>
    <t>a1b360000022Tr4AAE</t>
  </si>
  <si>
    <t>a1b360000022TkdAAE</t>
  </si>
  <si>
    <t>a1b360000022TlvAAE</t>
  </si>
  <si>
    <t>a1b360000022TnDAAU</t>
  </si>
  <si>
    <t>a1b360000022ToVAAU</t>
  </si>
  <si>
    <t>a1b360000022TpnAAE</t>
  </si>
  <si>
    <t>a1b360000022Tr5AAE</t>
  </si>
  <si>
    <t>a1b360000022TkeAAE</t>
  </si>
  <si>
    <t>a1b360000022TlwAAE</t>
  </si>
  <si>
    <t>a1b360000022TnEAAU</t>
  </si>
  <si>
    <t>a1b360000022ToWAAU</t>
  </si>
  <si>
    <t>a1b360000022TpoAAE</t>
  </si>
  <si>
    <t>a1b360000022Tr6AAE</t>
  </si>
  <si>
    <t>a1b360000022TkfAAE</t>
  </si>
  <si>
    <t>a1b360000022TlxAAE</t>
  </si>
  <si>
    <t>a1b360000022TnFAAU</t>
  </si>
  <si>
    <t>a1b360000022ToXAAU</t>
  </si>
  <si>
    <t>a1b360000022TppAAE</t>
  </si>
  <si>
    <t>a1b360000022Tr7AAE</t>
  </si>
  <si>
    <t>a1b360000022TkgAAE</t>
  </si>
  <si>
    <t>a1b360000022TlyAAE</t>
  </si>
  <si>
    <t>a1b360000022TnGAAU</t>
  </si>
  <si>
    <t>a1b360000022ToYAAU</t>
  </si>
  <si>
    <t>a1b360000022TpqAAE</t>
  </si>
  <si>
    <t>a1b360000022Tr8AAE</t>
  </si>
  <si>
    <t>a1b360000022TkhAAE</t>
  </si>
  <si>
    <t>a1b360000022TlzAAE</t>
  </si>
  <si>
    <t>a1b360000022TnHAAU</t>
  </si>
  <si>
    <t>a1b360000022ToZAAU</t>
  </si>
  <si>
    <t>a1b360000022TprAAE</t>
  </si>
  <si>
    <t>a1b360000022Tr9AAE</t>
  </si>
  <si>
    <t>a1b360000022TkiAAE</t>
  </si>
  <si>
    <t>a1b360000022Tm0AAE</t>
  </si>
  <si>
    <t>a1b360000022TnIAAU</t>
  </si>
  <si>
    <t>a1b360000022ToaAAE</t>
  </si>
  <si>
    <t>a1b360000022TpsAAE</t>
  </si>
  <si>
    <t>a1b360000022TrAAAU</t>
  </si>
  <si>
    <t>a1b360000022TkjAAE</t>
  </si>
  <si>
    <t>a1b360000022Tm1AAE</t>
  </si>
  <si>
    <t>a1b360000022TnJAAU</t>
  </si>
  <si>
    <t>a1b360000022TobAAE</t>
  </si>
  <si>
    <t>a1b360000022TptAAE</t>
  </si>
  <si>
    <t>a1b360000022TrBAAU</t>
  </si>
  <si>
    <t>a1b360000022TkkAAE</t>
  </si>
  <si>
    <t>a1b360000022Tm2AAE</t>
  </si>
  <si>
    <t>a1b360000022TnKAAU</t>
  </si>
  <si>
    <t>a1b360000022TocAAE</t>
  </si>
  <si>
    <t>a1b360000022TpuAAE</t>
  </si>
  <si>
    <t>a1b360000022TrCAAU</t>
  </si>
  <si>
    <t>a1b360000022TklAAE</t>
  </si>
  <si>
    <t>a1b360000022Tm3AAE</t>
  </si>
  <si>
    <t>a1b360000022TnLAAU</t>
  </si>
  <si>
    <t>a1b360000022TodAAE</t>
  </si>
  <si>
    <t>a1b360000022TpvAAE</t>
  </si>
  <si>
    <t>a1b360000022TrDAAU</t>
  </si>
  <si>
    <t>a1b360000022TkmAAE</t>
  </si>
  <si>
    <t>a1b360000022Tm4AAE</t>
  </si>
  <si>
    <t>a1b360000022TnMAAU</t>
  </si>
  <si>
    <t>a1b360000022ToeAAE</t>
  </si>
  <si>
    <t>a1b360000022TpwAAE</t>
  </si>
  <si>
    <t>a1b360000022TrEAAU</t>
  </si>
  <si>
    <t>a1b360000022TknAAE</t>
  </si>
  <si>
    <t>a1b360000022Tm5AAE</t>
  </si>
  <si>
    <t>a1b360000022TnNAAU</t>
  </si>
  <si>
    <t>a1b360000022TofAAE</t>
  </si>
  <si>
    <t>a1b360000022TpxAAE</t>
  </si>
  <si>
    <t>a1b360000022TrFAAU</t>
  </si>
  <si>
    <t>a1b360000022TkoAAE</t>
  </si>
  <si>
    <t>a1b360000022Tm6AAE</t>
  </si>
  <si>
    <t>a1b360000022TnOAAU</t>
  </si>
  <si>
    <t>a1b360000022TogAAE</t>
  </si>
  <si>
    <t>a1b360000022TpyAAE</t>
  </si>
  <si>
    <t>a1b360000022TrGAAU</t>
  </si>
  <si>
    <t>a1b360000022TkpAAE</t>
  </si>
  <si>
    <t>a1b360000022Tm7AAE</t>
  </si>
  <si>
    <t>a1b360000022TnPAAU</t>
  </si>
  <si>
    <t>a1b360000022TohAAE</t>
  </si>
  <si>
    <t>a1b360000022TpzAAE</t>
  </si>
  <si>
    <t>a1b360000022TrHAAU</t>
  </si>
  <si>
    <t>a1b360000022TkqAAE</t>
  </si>
  <si>
    <t>a1b360000022Tm8AAE</t>
  </si>
  <si>
    <t>a1b360000022TnQAAU</t>
  </si>
  <si>
    <t>a1b360000022ToiAAE</t>
  </si>
  <si>
    <t>a1b360000022Tq0AAE</t>
  </si>
  <si>
    <t>a1b360000022TrIAAU</t>
  </si>
  <si>
    <t>a1b360000022TkrAAE</t>
  </si>
  <si>
    <t>a1b360000022Tm9AAE</t>
  </si>
  <si>
    <t>a1b360000022TnRAAU</t>
  </si>
  <si>
    <t>a1b360000022TojAAE</t>
  </si>
  <si>
    <t>a1b360000022Tq1AAE</t>
  </si>
  <si>
    <t>a1b360000022TrJAAU</t>
  </si>
  <si>
    <t>a1b360000022TksAAE</t>
  </si>
  <si>
    <t>a1b360000022TmAAAU</t>
  </si>
  <si>
    <t>a1b360000022TnSAAU</t>
  </si>
  <si>
    <t>a1b360000022TokAAE</t>
  </si>
  <si>
    <t>a1b360000022Tq2AAE</t>
  </si>
  <si>
    <t>a1b360000022TrKAAU</t>
  </si>
  <si>
    <t>a1b360000022TktAAE</t>
  </si>
  <si>
    <t>a1b360000022TmBAAU</t>
  </si>
  <si>
    <t>a1b360000022TnTAAU</t>
  </si>
  <si>
    <t>a1b360000022TolAAE</t>
  </si>
  <si>
    <t>a1b360000022Tq3AAE</t>
  </si>
  <si>
    <t>a1b360000022TrLAAU</t>
  </si>
  <si>
    <t>a1b360000022TkuAAE</t>
  </si>
  <si>
    <t>a1b360000022TmCAAU</t>
  </si>
  <si>
    <t>a1b360000022TnUAAU</t>
  </si>
  <si>
    <t>a1b360000022TomAAE</t>
  </si>
  <si>
    <t>a1b360000022Tq4AAE</t>
  </si>
  <si>
    <t>a1b360000022TrMAAU</t>
  </si>
  <si>
    <t>a1b360000022TkvAAE</t>
  </si>
  <si>
    <t>a1b360000022TmDAAU</t>
  </si>
  <si>
    <t>a1b360000022TnVAAU</t>
  </si>
  <si>
    <t>a1b360000022TonAAE</t>
  </si>
  <si>
    <t>a1b360000022Tq5AAE</t>
  </si>
  <si>
    <t>a1b360000022TrNAAU</t>
  </si>
  <si>
    <t>a1b360000022TkwAAE</t>
  </si>
  <si>
    <t>a1b360000022TmEAAU</t>
  </si>
  <si>
    <t>a1b360000022TnWAAU</t>
  </si>
  <si>
    <t>a1b360000022TooAAE</t>
  </si>
  <si>
    <t>a1b360000022Tq6AAE</t>
  </si>
  <si>
    <t>a1b360000022TrOAAU</t>
  </si>
  <si>
    <t>a1b360000022TkxAAE</t>
  </si>
  <si>
    <t>a1b360000022TmFAAU</t>
  </si>
  <si>
    <t>a1b360000022TnXAAU</t>
  </si>
  <si>
    <t>a1b360000022TopAAE</t>
  </si>
  <si>
    <t>a1b360000022Tq7AAE</t>
  </si>
  <si>
    <t>a1b360000022TrPAAU</t>
  </si>
  <si>
    <t>a1b360000022TkyAAE</t>
  </si>
  <si>
    <t>a1b360000022TmGAAU</t>
  </si>
  <si>
    <t>a1b360000022TnYAAU</t>
  </si>
  <si>
    <t>a1b360000022ToqAAE</t>
  </si>
  <si>
    <t>a1b360000022Tq8AAE</t>
  </si>
  <si>
    <t>a1b360000022TrQAAU</t>
  </si>
  <si>
    <t>a1b360000022TkzAAE</t>
  </si>
  <si>
    <t>a1b360000022TmHAAU</t>
  </si>
  <si>
    <t>a1b360000022TnZAAU</t>
  </si>
  <si>
    <t>a1b360000022TorAAE</t>
  </si>
  <si>
    <t>a1b360000022Tq9AAE</t>
  </si>
  <si>
    <t>a1b360000022TrRAAU</t>
  </si>
  <si>
    <t>a1b360000022Tl0AAE</t>
  </si>
  <si>
    <t>a1b360000022TmIAAU</t>
  </si>
  <si>
    <t>a1b360000022TnaAAE</t>
  </si>
  <si>
    <t>a1b360000022TosAAE</t>
  </si>
  <si>
    <t>a1b360000022TqAAAU</t>
  </si>
  <si>
    <t>a1b360000022TrSAAU</t>
  </si>
  <si>
    <t>a1b360000022Tl1AAE</t>
  </si>
  <si>
    <t>a1b360000022TmJAAU</t>
  </si>
  <si>
    <t>a1b360000022TnbAAE</t>
  </si>
  <si>
    <t>a1b360000022TotAAE</t>
  </si>
  <si>
    <t>a1b360000022TqBAAU</t>
  </si>
  <si>
    <t>a1b360000022TrTAAU</t>
  </si>
  <si>
    <t>a1b360000022Tl2AAE</t>
  </si>
  <si>
    <t>a1b360000022TmKAAU</t>
  </si>
  <si>
    <t>a1b360000022TncAAE</t>
  </si>
  <si>
    <t>a1b360000022TouAAE</t>
  </si>
  <si>
    <t>a1b360000022TqCAAU</t>
  </si>
  <si>
    <t>a1b360000022TrUAAU</t>
  </si>
  <si>
    <t>a1b360000022Tl3AAE</t>
  </si>
  <si>
    <t>a1b360000022TmLAAU</t>
  </si>
  <si>
    <t>a1b360000022TndAAE</t>
  </si>
  <si>
    <t>a1b360000022TovAAE</t>
  </si>
  <si>
    <t>a1b360000022TqDAAU</t>
  </si>
  <si>
    <t>a1b360000022TrVAAU</t>
  </si>
  <si>
    <t>a1b360000022Tl4AAE</t>
  </si>
  <si>
    <t>a1b360000022TmMAAU</t>
  </si>
  <si>
    <t>a1b360000022TneAAE</t>
  </si>
  <si>
    <t>a1b360000022TowAAE</t>
  </si>
  <si>
    <t>a1b360000022TqEAAU</t>
  </si>
  <si>
    <t>a1b360000022TrWAAU</t>
  </si>
  <si>
    <t>a1b360000022Tl5AAE</t>
  </si>
  <si>
    <t>a1b360000022TmNAAU</t>
  </si>
  <si>
    <t>a1b360000022TnfAAE</t>
  </si>
  <si>
    <t>a1b360000022ToxAAE</t>
  </si>
  <si>
    <t>a1b360000022TqFAAU</t>
  </si>
  <si>
    <t>a1b360000022TrXAAU</t>
  </si>
  <si>
    <t>a1b360000022Tl6AAE</t>
  </si>
  <si>
    <t>a1b360000022TmOAAU</t>
  </si>
  <si>
    <t>a1b360000022TngAAE</t>
  </si>
  <si>
    <t>a1b360000022ToyAAE</t>
  </si>
  <si>
    <t>a1b360000022TqGAAU</t>
  </si>
  <si>
    <t>a1b360000022TrYAAU</t>
  </si>
  <si>
    <t>a1b360000022Tl7AAE</t>
  </si>
  <si>
    <t>a1b360000022TmPAAU</t>
  </si>
  <si>
    <t>a1b360000022TnhAAE</t>
  </si>
  <si>
    <t>a1b360000022TozAAE</t>
  </si>
  <si>
    <t>a1b360000022TqHAAU</t>
  </si>
  <si>
    <t>a1b360000022TrZAAU</t>
  </si>
  <si>
    <t>a1b360000022Tl8AAE</t>
  </si>
  <si>
    <t>a1b360000022TmQAAU</t>
  </si>
  <si>
    <t>a1b360000022TniAAE</t>
  </si>
  <si>
    <t>a1b360000022Tp0AAE</t>
  </si>
  <si>
    <t>a1b360000022TqIAAU</t>
  </si>
  <si>
    <t>a1b360000022TraAAE</t>
  </si>
  <si>
    <t>a1b360000022Tl9AAE</t>
  </si>
  <si>
    <t>a1b360000022TmRAAU</t>
  </si>
  <si>
    <t>a1b360000022TnjAAE</t>
  </si>
  <si>
    <t>a1b360000022Tp1AAE</t>
  </si>
  <si>
    <t>a1b360000022TqJAAU</t>
  </si>
  <si>
    <t>a1b360000022TrbAAE</t>
  </si>
  <si>
    <t>a1b360000022TlAAAU</t>
  </si>
  <si>
    <t>a1b360000022TmSAAU</t>
  </si>
  <si>
    <t>a1b360000022TnkAAE</t>
  </si>
  <si>
    <t>a1b360000022Tp2AAE</t>
  </si>
  <si>
    <t>a1b360000022TqKAAU</t>
  </si>
  <si>
    <t>a1b360000022TrcAAE</t>
  </si>
  <si>
    <t>a1b360000022TlBAAU</t>
  </si>
  <si>
    <t>a1b360000022TmTAAU</t>
  </si>
  <si>
    <t>a1b360000022TnlAAE</t>
  </si>
  <si>
    <t>a1b360000022Tp3AAE</t>
  </si>
  <si>
    <t>a1b360000022TqLAAU</t>
  </si>
  <si>
    <t>a1b360000022TrdAAE</t>
  </si>
  <si>
    <t>a1b360000022TlCAAU</t>
  </si>
  <si>
    <t>a1b360000022TmUAAU</t>
  </si>
  <si>
    <t>a1b360000022TnmAAE</t>
  </si>
  <si>
    <t>a1b360000022Tp4AAE</t>
  </si>
  <si>
    <t>a1b360000022TqMAAU</t>
  </si>
  <si>
    <t>a1b360000022TreAAE</t>
  </si>
  <si>
    <t>a1b360000022TlDAAU</t>
  </si>
  <si>
    <t>a1b360000022TmVAAU</t>
  </si>
  <si>
    <t>a1b360000022TnnAAE</t>
  </si>
  <si>
    <t>a1b360000022Tp5AAE</t>
  </si>
  <si>
    <t>a1b360000022TqNAAU</t>
  </si>
  <si>
    <t>a1b360000022TrfAAE</t>
  </si>
  <si>
    <t>a1b360000022TlEAAU</t>
  </si>
  <si>
    <t>a1b360000022TmWAAU</t>
  </si>
  <si>
    <t>a1b360000022TnoAAE</t>
  </si>
  <si>
    <t>a1b360000022Tp6AAE</t>
  </si>
  <si>
    <t>a1b360000022TqOAAU</t>
  </si>
  <si>
    <t>a1b360000022TrgAAE</t>
  </si>
  <si>
    <t>a1b360000022TlFAAU</t>
  </si>
  <si>
    <t>a1b360000022TmXAAU</t>
  </si>
  <si>
    <t>a1b360000022TnpAAE</t>
  </si>
  <si>
    <t>a1b360000022Tp7AAE</t>
  </si>
  <si>
    <t>a1b360000022TqPAAU</t>
  </si>
  <si>
    <t>a1b360000022TrhAAE</t>
  </si>
  <si>
    <t>a1b360000022TlGAAU</t>
  </si>
  <si>
    <t>a1b360000022TmYAAU</t>
  </si>
  <si>
    <t>a1b360000022TnqAAE</t>
  </si>
  <si>
    <t>a1b360000022Tp8AAE</t>
  </si>
  <si>
    <t>a1b360000022TqQAAU</t>
  </si>
  <si>
    <t>a1b360000022TriAAE</t>
  </si>
  <si>
    <t>a1b360000022TlHAAU</t>
  </si>
  <si>
    <t>a1b360000022TmZAAU</t>
  </si>
  <si>
    <t>a1b360000022TnrAAE</t>
  </si>
  <si>
    <t>a1b360000022Tp9AAE</t>
  </si>
  <si>
    <t>a1b360000022TqRAAU</t>
  </si>
  <si>
    <t>a1b360000022TrjAAE</t>
  </si>
  <si>
    <t>a1b360000022TlIAAU</t>
  </si>
  <si>
    <t>a1b360000022TmaAAE</t>
  </si>
  <si>
    <t>a1b360000022TnsAAE</t>
  </si>
  <si>
    <t>a1b360000022TpAAAU</t>
  </si>
  <si>
    <t>a1b360000022TqSAAU</t>
  </si>
  <si>
    <t>a1b360000022TrkAAE</t>
  </si>
  <si>
    <t>a1b360000022TlJAAU</t>
  </si>
  <si>
    <t>a1b360000022TmbAAE</t>
  </si>
  <si>
    <t>a1b360000022TntAAE</t>
  </si>
  <si>
    <t>a1b360000022TpBAAU</t>
  </si>
  <si>
    <t>a1b360000022TqTAAU</t>
  </si>
  <si>
    <t>a1b360000022TrlAAE</t>
  </si>
  <si>
    <t>a1b360000022TlKAAU</t>
  </si>
  <si>
    <t>a1b360000022TmcAAE</t>
  </si>
  <si>
    <t>a1b360000022TnuAAE</t>
  </si>
  <si>
    <t>a1b360000022TpCAAU</t>
  </si>
  <si>
    <t>a1b360000022TqUAAU</t>
  </si>
  <si>
    <t>a1b360000022TrmAAE</t>
  </si>
  <si>
    <t>a1b360000022TlLAAU</t>
  </si>
  <si>
    <t>a1b360000022TmdAAE</t>
  </si>
  <si>
    <t>a1b360000022TnvAAE</t>
  </si>
  <si>
    <t>a1b360000022TpDAAU</t>
  </si>
  <si>
    <t>a1b360000022TqVAAU</t>
  </si>
  <si>
    <t>a1b360000022TrnAAE</t>
  </si>
  <si>
    <t>a1b360000022TlMAAU</t>
  </si>
  <si>
    <t>a1b360000022TmeAAE</t>
  </si>
  <si>
    <t>a1b360000022TnwAAE</t>
  </si>
  <si>
    <t>a1b360000022TpEAAU</t>
  </si>
  <si>
    <t>a1b360000022TqWAAU</t>
  </si>
  <si>
    <t>a1b360000022TroAAE</t>
  </si>
  <si>
    <t>a1b360000022TlNAAU</t>
  </si>
  <si>
    <t>a1b360000022TmfAAE</t>
  </si>
  <si>
    <t>a1b360000022TnxAAE</t>
  </si>
  <si>
    <t>a1b360000022TpFAAU</t>
  </si>
  <si>
    <t>a1b360000022TqXAAU</t>
  </si>
  <si>
    <t>a1b360000022TrpAAE</t>
  </si>
  <si>
    <t>a1b360000022TlOAAU</t>
  </si>
  <si>
    <t>a1b360000022TmgAAE</t>
  </si>
  <si>
    <t>a1b360000022TnyAAE</t>
  </si>
  <si>
    <t>a1b360000022TpGAAU</t>
  </si>
  <si>
    <t>a1b360000022TqYAAU</t>
  </si>
  <si>
    <t>a1b360000022TrqAAE</t>
  </si>
  <si>
    <t>a1b360000022TlPAAU</t>
  </si>
  <si>
    <t>a1b360000022TmhAAE</t>
  </si>
  <si>
    <t>a1b360000022TnzAAE</t>
  </si>
  <si>
    <t>a1b360000022TpHAAU</t>
  </si>
  <si>
    <t>a1b360000022TqZAAU</t>
  </si>
  <si>
    <t>a1b360000022TrrAAE</t>
  </si>
  <si>
    <t>a1b360000022TlQAAU</t>
  </si>
  <si>
    <t>a1b360000022TmiAAE</t>
  </si>
  <si>
    <t>a1b360000022To0AAE</t>
  </si>
  <si>
    <t>a1b360000022TpIAAU</t>
  </si>
  <si>
    <t>a1b360000022TqaAAE</t>
  </si>
  <si>
    <t>a1b360000022TrsAAE</t>
  </si>
  <si>
    <t>a1b360000022TlRAAU</t>
  </si>
  <si>
    <t>a1b360000022TmjAAE</t>
  </si>
  <si>
    <t>a1b360000022To1AAE</t>
  </si>
  <si>
    <t>a1b360000022TpJAAU</t>
  </si>
  <si>
    <t>a1b360000022TqbAAE</t>
  </si>
  <si>
    <t>a1b360000022TrtAAE</t>
  </si>
  <si>
    <t>a1b360000022TlSAAU</t>
  </si>
  <si>
    <t>a1b360000022TmkAAE</t>
  </si>
  <si>
    <t>a1b360000022To2AAE</t>
  </si>
  <si>
    <t>a1b360000022TpKAAU</t>
  </si>
  <si>
    <t>a1b360000022TqcAAE</t>
  </si>
  <si>
    <t>a1b360000022TruAAE</t>
  </si>
  <si>
    <t>a1b360000022TlTAAU</t>
  </si>
  <si>
    <t>a1b360000022TmlAAE</t>
  </si>
  <si>
    <t>a1b360000022To3AAE</t>
  </si>
  <si>
    <t>a1b360000022TpLAAU</t>
  </si>
  <si>
    <t>a1b360000022TqdAAE</t>
  </si>
  <si>
    <t>a1b360000022TrvAAE</t>
  </si>
  <si>
    <t>a1b360000022TlUAAU</t>
  </si>
  <si>
    <t>a1b360000022TmmAAE</t>
  </si>
  <si>
    <t>a1b360000022To4AAE</t>
  </si>
  <si>
    <t>a1b360000022TpMAAU</t>
  </si>
  <si>
    <t>a1b360000022TqeAAE</t>
  </si>
  <si>
    <t>a1b360000022TrwAAE</t>
  </si>
  <si>
    <t>a1b360000022TlVAAU</t>
  </si>
  <si>
    <t>a1b360000022TmnAAE</t>
  </si>
  <si>
    <t>a1b360000022To5AAE</t>
  </si>
  <si>
    <t>a1b360000022TpNAAU</t>
  </si>
  <si>
    <t>a1b360000022TqfAAE</t>
  </si>
  <si>
    <t>a1b360000022TrxAAE</t>
  </si>
  <si>
    <t>a1b360000022TlWAAU</t>
  </si>
  <si>
    <t>a1b360000022TmoAAE</t>
  </si>
  <si>
    <t>a1b360000022To6AAE</t>
  </si>
  <si>
    <t>a1b360000022TpOAAU</t>
  </si>
  <si>
    <t>a1b360000022TqgAAE</t>
  </si>
  <si>
    <t>a1b360000022TryAAE</t>
  </si>
  <si>
    <t>a1b360000022TlXAAU</t>
  </si>
  <si>
    <t>a1b360000022TmpAAE</t>
  </si>
  <si>
    <t>a1b360000022To7AAE</t>
  </si>
  <si>
    <t>a1b360000022TpPAAU</t>
  </si>
  <si>
    <t>a1b360000022TqhAAE</t>
  </si>
  <si>
    <t>a1b360000022TrzAAE</t>
  </si>
  <si>
    <t>a1b360000022TlYAAU</t>
  </si>
  <si>
    <t>a1b360000022TmqAAE</t>
  </si>
  <si>
    <t>a1b360000022To8AAE</t>
  </si>
  <si>
    <t>a1b360000022TpQAAU</t>
  </si>
  <si>
    <t>a1b360000022TqiAAE</t>
  </si>
  <si>
    <t>a1b360000022Ts0AAE</t>
  </si>
  <si>
    <t>a1b360000022TlZAAU</t>
  </si>
  <si>
    <t>a1b360000022TmrAAE</t>
  </si>
  <si>
    <t>a1b360000022To9AAE</t>
  </si>
  <si>
    <t>a1b360000022TpRAAU</t>
  </si>
  <si>
    <t>a1b360000022TqjAAE</t>
  </si>
  <si>
    <t>a1b360000022Ts1AAE</t>
  </si>
  <si>
    <t>a1b360000022TlaAAE</t>
  </si>
  <si>
    <t>a1b360000022TmsAAE</t>
  </si>
  <si>
    <t>a1b360000022ToAAAU</t>
  </si>
  <si>
    <t>a1b360000022TpSAAU</t>
  </si>
  <si>
    <t>a1b360000022TqkAAE</t>
  </si>
  <si>
    <t>a1b360000022Ts2AAE</t>
  </si>
  <si>
    <t>a1b360000022TlbAAE</t>
  </si>
  <si>
    <t>a1b360000022TmtAAE</t>
  </si>
  <si>
    <t>a1b360000022ToBAAU</t>
  </si>
  <si>
    <t>a1b360000022TpTAAU</t>
  </si>
  <si>
    <t>a1b360000022TqlAAE</t>
  </si>
  <si>
    <t>a1b360000022Ts3AAE</t>
  </si>
  <si>
    <t>a1b360000022TlcAAE</t>
  </si>
  <si>
    <t>a1b360000022TmuAAE</t>
  </si>
  <si>
    <t>a1b360000022ToCAAU</t>
  </si>
  <si>
    <t>a1b360000022TpUAAU</t>
  </si>
  <si>
    <t>a1b360000022TqmAAE</t>
  </si>
  <si>
    <t>a1b360000022Ts4AAE</t>
  </si>
  <si>
    <t>a1b360000022TldAAE</t>
  </si>
  <si>
    <t>a1b360000022TmvAAE</t>
  </si>
  <si>
    <t>a1b360000022ToDAAU</t>
  </si>
  <si>
    <t>a1b360000022TpVAAU</t>
  </si>
  <si>
    <t>a1b360000022TqnAAE</t>
  </si>
  <si>
    <t>a1b360000022Ts5AAE</t>
  </si>
  <si>
    <t>a1b360000022TleAAE</t>
  </si>
  <si>
    <t>a1b360000022TmwAAE</t>
  </si>
  <si>
    <t>a1b360000022ToEAAU</t>
  </si>
  <si>
    <t>a1b360000022TpWAAU</t>
  </si>
  <si>
    <t>a1b360000022TqoAAE</t>
  </si>
  <si>
    <t>a1b360000022Ts6AAE</t>
  </si>
  <si>
    <t>a1b360000022TlfAAE</t>
  </si>
  <si>
    <t>a1b360000022TmxAAE</t>
  </si>
  <si>
    <t>a1b360000022ToFAAU</t>
  </si>
  <si>
    <t>a1b360000022TpXAAU</t>
  </si>
  <si>
    <t>a1b360000022TqpAAE</t>
  </si>
  <si>
    <t>a1b360000022Ts7AAE</t>
  </si>
  <si>
    <t>a1b360000022TlgAAE</t>
  </si>
  <si>
    <t>a1b360000022TmyAAE</t>
  </si>
  <si>
    <t>a1b360000022ToGAAU</t>
  </si>
  <si>
    <t>a1b360000022TpYAAU</t>
  </si>
  <si>
    <t>a1b360000022TqqAAE</t>
  </si>
  <si>
    <t>a1b360000022Ts8AAE</t>
  </si>
  <si>
    <t>a1b360000022TlhAAE</t>
  </si>
  <si>
    <t>a1b360000022TmzAAE</t>
  </si>
  <si>
    <t>a1b360000022ToHAAU</t>
  </si>
  <si>
    <t>a1b360000022TpZAAU</t>
  </si>
  <si>
    <t>a1b360000022TqrAAE</t>
  </si>
  <si>
    <t>a1b360000022Ts9AAE</t>
  </si>
  <si>
    <t>a1b360000022TliAAE</t>
  </si>
  <si>
    <t>a1b360000022Tn0AAE</t>
  </si>
  <si>
    <t>a1b360000022ToIAAU</t>
  </si>
  <si>
    <t>a1b360000022TpaAAE</t>
  </si>
  <si>
    <t>a1b360000022TqsAAE</t>
  </si>
  <si>
    <t>a1b360000022TsAAAU</t>
  </si>
  <si>
    <t>a1b360000022TljAAE</t>
  </si>
  <si>
    <t>a1b360000022Tn1AAE</t>
  </si>
  <si>
    <t>a1b360000022ToJAAU</t>
  </si>
  <si>
    <t>a1b360000022TpbAAE</t>
  </si>
  <si>
    <t>a1b360000022TqtAAE</t>
  </si>
  <si>
    <t>a1b360000022TsBAAU</t>
  </si>
  <si>
    <t>a1b360000022TlkAAE</t>
  </si>
  <si>
    <t>a1b360000022Tn2AAE</t>
  </si>
  <si>
    <t>a1b360000022ToKAAU</t>
  </si>
  <si>
    <t>a1b360000022TpcAAE</t>
  </si>
  <si>
    <t>a1b360000022TquAAE</t>
  </si>
  <si>
    <t>a1b360000022TsCAAU</t>
  </si>
  <si>
    <t>n/a</t>
  </si>
  <si>
    <t>Disaggregated by sex is not available for this indicator and will be updated during grant making</t>
  </si>
  <si>
    <t>a1G36000002qbtrEAA</t>
  </si>
  <si>
    <t>a1G36000002qbtsEAA</t>
  </si>
  <si>
    <t>a1G36000002qbu0EAA</t>
  </si>
  <si>
    <t>a1G36000002qbtzEAA</t>
  </si>
  <si>
    <t>a1G36000002qbtyEAA</t>
  </si>
  <si>
    <t>a1G36000002qbtxEAA</t>
  </si>
  <si>
    <t>a1G36000002qbtwEAA</t>
  </si>
  <si>
    <t>a1G36000002qbtvEAA</t>
  </si>
  <si>
    <t>a1G36000002qbtuEAA</t>
  </si>
  <si>
    <t>a1G36000002qbttEAA</t>
  </si>
  <si>
    <t>a1G36000002qbu2EAA</t>
  </si>
  <si>
    <t>34.2</t>
  </si>
  <si>
    <t>a1G36000002qbu3EAA</t>
  </si>
  <si>
    <t>25.7</t>
  </si>
  <si>
    <t>According to sentinels site report, 97.5% of parasite is due to falciparum. This was applied to test positivity rate for disaggregation</t>
  </si>
  <si>
    <t>a1G36000002qbu1EAA</t>
  </si>
  <si>
    <t>a1G36000002qbuAEAQ</t>
  </si>
  <si>
    <t>a1G36000002qbu9EAA</t>
  </si>
  <si>
    <t>a1G36000002qbu8EAA</t>
  </si>
  <si>
    <t>a1G36000002qbu7EAA</t>
  </si>
  <si>
    <t>a1G36000002qbu6EAA</t>
  </si>
  <si>
    <t>a1G36000002qbu5EAA</t>
  </si>
  <si>
    <t>a1G36000002qbu4EAA</t>
  </si>
  <si>
    <t>2.9</t>
  </si>
  <si>
    <t>a1G36000002qbuBEAQ</t>
  </si>
  <si>
    <t>14.9</t>
  </si>
  <si>
    <t>a1G36000002qbuCEAQ</t>
  </si>
  <si>
    <t>a1G36000002qbuKEAQ</t>
  </si>
  <si>
    <t>a1G36000002qbuJEAQ</t>
  </si>
  <si>
    <t>a1G36000002qbuIEAQ</t>
  </si>
  <si>
    <t>a1G36000002qbuHEAQ</t>
  </si>
  <si>
    <t>a1G36000002qbuGEAQ</t>
  </si>
  <si>
    <t>a1G36000002qbuFEAQ</t>
  </si>
  <si>
    <t>a1G36000002qbuEEAQ</t>
  </si>
  <si>
    <t>a1G36000002qbuDEAQ</t>
  </si>
  <si>
    <t>a1G36000002qbyqEAA</t>
  </si>
  <si>
    <t>a1G36000002qbypEAA</t>
  </si>
  <si>
    <t>a1G36000002qbyoEAA</t>
  </si>
  <si>
    <t>a1G36000002qbynEAA</t>
  </si>
  <si>
    <t>a1G36000002qbymEAA</t>
  </si>
  <si>
    <t>a1G36000002qbylEAA</t>
  </si>
  <si>
    <t>a1G36000002qbykEAA</t>
  </si>
  <si>
    <t>a1G36000002qbyjEAA</t>
  </si>
  <si>
    <t>a1G36000002qbyiEAA</t>
  </si>
  <si>
    <t>a1G36000002qbyhEAA</t>
  </si>
  <si>
    <t>a1G36000002qbz0EAA</t>
  </si>
  <si>
    <t>a1G36000002qbyzEAA</t>
  </si>
  <si>
    <t>a1G36000002qbyyEAA</t>
  </si>
  <si>
    <t>a1G36000002qbyxEAA</t>
  </si>
  <si>
    <t>a1G36000002qbywEAA</t>
  </si>
  <si>
    <t>a1G36000002qbyvEAA</t>
  </si>
  <si>
    <t>a1G36000002qbyuEAA</t>
  </si>
  <si>
    <t>a1G36000002qbytEAA</t>
  </si>
  <si>
    <t>a1G36000002qbysEAA</t>
  </si>
  <si>
    <t>a1G36000002qbyrEAA</t>
  </si>
  <si>
    <t>a1G36000002qbzAEAQ</t>
  </si>
  <si>
    <t>a1G36000002qbz9EAA</t>
  </si>
  <si>
    <t>a1G36000002qbz8EAA</t>
  </si>
  <si>
    <t>a1G36000002qbz7EAA</t>
  </si>
  <si>
    <t>a1G36000002qbz6EAA</t>
  </si>
  <si>
    <t>a1G36000002qbz5EAA</t>
  </si>
  <si>
    <t>a1G36000002qbz4EAA</t>
  </si>
  <si>
    <t>a1G36000002qbz3EAA</t>
  </si>
  <si>
    <t>a1G36000002qbz2EAA</t>
  </si>
  <si>
    <t>a1G36000002qbz1EAA</t>
  </si>
  <si>
    <t>a1G36000002qbzKEAQ</t>
  </si>
  <si>
    <t>a1G36000002qbzJEAQ</t>
  </si>
  <si>
    <t>a1G36000002qbzIEAQ</t>
  </si>
  <si>
    <t>a1G36000002qbzHEAQ</t>
  </si>
  <si>
    <t>a1G36000002qbzGEAQ</t>
  </si>
  <si>
    <t>a1G36000002qbzFEAQ</t>
  </si>
  <si>
    <t>a1G36000002qbzEEAQ</t>
  </si>
  <si>
    <t>a1G36000002qbzDEAQ</t>
  </si>
  <si>
    <t>a1G36000002qbzCEAQ</t>
  </si>
  <si>
    <t>a1G36000002qbzBEAQ</t>
  </si>
  <si>
    <t>a1G36000002qbzUEAQ</t>
  </si>
  <si>
    <t>a1G36000002qbzTEAQ</t>
  </si>
  <si>
    <t>a1G36000002qbzSEAQ</t>
  </si>
  <si>
    <t>a1G36000002qbzREAQ</t>
  </si>
  <si>
    <t>a1G36000002qbzQEAQ</t>
  </si>
  <si>
    <t>a1G36000002qbzPEAQ</t>
  </si>
  <si>
    <t>a1G36000002qbzOEAQ</t>
  </si>
  <si>
    <t>a1G36000002qbzNEAQ</t>
  </si>
  <si>
    <t>a1G36000002qbzMEAQ</t>
  </si>
  <si>
    <t>a1G36000002qbzLEAQ</t>
  </si>
  <si>
    <t>a1G36000002qbzeEAA</t>
  </si>
  <si>
    <t>a1G36000002qbzdEAA</t>
  </si>
  <si>
    <t>a1G36000002qbzcEAA</t>
  </si>
  <si>
    <t>a1G36000002qbzbEAA</t>
  </si>
  <si>
    <t>a1G36000002qbzaEAA</t>
  </si>
  <si>
    <t>a1G36000002qbzZEAQ</t>
  </si>
  <si>
    <t>a1G36000002qbzYEAQ</t>
  </si>
  <si>
    <t>a1G36000002qbzXEAQ</t>
  </si>
  <si>
    <t>a1G36000002qbzWEAQ</t>
  </si>
  <si>
    <t>a1G36000002qbzVEAQ</t>
  </si>
  <si>
    <t>a1G36000002qbzoEAA</t>
  </si>
  <si>
    <t>a1G36000002qbznEAA</t>
  </si>
  <si>
    <t>a1G36000002qbzmEAA</t>
  </si>
  <si>
    <t>a1G36000002qbzlEAA</t>
  </si>
  <si>
    <t>a1G36000002qbzkEAA</t>
  </si>
  <si>
    <t>a1G36000002qbzjEAA</t>
  </si>
  <si>
    <t>a1G36000002qbziEAA</t>
  </si>
  <si>
    <t>a1G36000002qbzhEAA</t>
  </si>
  <si>
    <t>a1G36000002qbzgEAA</t>
  </si>
  <si>
    <t>a1G36000002qbzfEAA</t>
  </si>
  <si>
    <t>a1G36000002qbzyEAA</t>
  </si>
  <si>
    <t>a1G36000002qbzxEAA</t>
  </si>
  <si>
    <t>a1G36000002qbzwEAA</t>
  </si>
  <si>
    <t>a1G36000002qbzvEAA</t>
  </si>
  <si>
    <t>a1G36000002qbzuEAA</t>
  </si>
  <si>
    <t>a1G36000002qbztEAA</t>
  </si>
  <si>
    <t>a1G36000002qbzsEAA</t>
  </si>
  <si>
    <t>a1G36000002qbzrEAA</t>
  </si>
  <si>
    <t>a1G36000002qbzqEAA</t>
  </si>
  <si>
    <t>a1G36000002qbzpEAA</t>
  </si>
  <si>
    <t>a1G36000002qc08EAA</t>
  </si>
  <si>
    <t>a1G36000002qc07EAA</t>
  </si>
  <si>
    <t>a1G36000002qc06EAA</t>
  </si>
  <si>
    <t>a1G36000002qc05EAA</t>
  </si>
  <si>
    <t>a1G36000002qc04EAA</t>
  </si>
  <si>
    <t>a1G36000002qc03EAA</t>
  </si>
  <si>
    <t>a1G36000002qc02EAA</t>
  </si>
  <si>
    <t>a1G36000002qc01EAA</t>
  </si>
  <si>
    <t>a1G36000002qc00EAA</t>
  </si>
  <si>
    <t>a1G36000002qbzzEAA</t>
  </si>
  <si>
    <t>a1G36000002qc0IEAQ</t>
  </si>
  <si>
    <t>a1G36000002qc0HEAQ</t>
  </si>
  <si>
    <t>a1G36000002qc0GEAQ</t>
  </si>
  <si>
    <t>a1G36000002qc0FEAQ</t>
  </si>
  <si>
    <t>a1G36000002qc0EEAQ</t>
  </si>
  <si>
    <t>a1G36000002qc0DEAQ</t>
  </si>
  <si>
    <t>a1G36000002qc0CEAQ</t>
  </si>
  <si>
    <t>a1G36000002qc0BEAQ</t>
  </si>
  <si>
    <t>a1G36000002qc0AEAQ</t>
  </si>
  <si>
    <t>a1G36000002qc09EAA</t>
  </si>
  <si>
    <t>a1G36000002qc0SEAQ</t>
  </si>
  <si>
    <t>a1G36000002qc0REAQ</t>
  </si>
  <si>
    <t>a1G36000002qc0QEAQ</t>
  </si>
  <si>
    <t>a1G36000002qc0PEAQ</t>
  </si>
  <si>
    <t>a1G36000002qc0OEAQ</t>
  </si>
  <si>
    <t>a1G36000002qc0NEAQ</t>
  </si>
  <si>
    <t>a1G36000002qc0MEAQ</t>
  </si>
  <si>
    <t>a1G36000002qc0LEAQ</t>
  </si>
  <si>
    <t>a1G36000002qc0KEAQ</t>
  </si>
  <si>
    <t>a1G36000002qc0JEAQ</t>
  </si>
  <si>
    <t>a1G36000002qc0cEAA</t>
  </si>
  <si>
    <t>a1G36000002qc0bEAA</t>
  </si>
  <si>
    <t>a1G36000002qc0aEAA</t>
  </si>
  <si>
    <t>a1G36000002qc0ZEAQ</t>
  </si>
  <si>
    <t>a1G36000002qc0YEAQ</t>
  </si>
  <si>
    <t>a1G36000002qc0XEAQ</t>
  </si>
  <si>
    <t>a1G36000002qc0WEAQ</t>
  </si>
  <si>
    <t>a1G36000002qc0VEAQ</t>
  </si>
  <si>
    <t>a1G36000002qc0UEAQ</t>
  </si>
  <si>
    <t>a1G36000002qc0TEAQ</t>
  </si>
  <si>
    <t>a1V36000002hjcuEAA</t>
  </si>
  <si>
    <t>a1V36000002hjctEAA</t>
  </si>
  <si>
    <t>a1V36000002hjcsEAA</t>
  </si>
  <si>
    <t>a1V36000002hjcrEAA</t>
  </si>
  <si>
    <t>a1V36000002hjcqEAA</t>
  </si>
  <si>
    <t>a1V36000002hjcpEAA</t>
  </si>
  <si>
    <t>a1V36000002hjcoEAA</t>
  </si>
  <si>
    <t>a1V36000002hjcnEAA</t>
  </si>
  <si>
    <t>a1V36000002hjcmEAA</t>
  </si>
  <si>
    <t>a1V36000002hjclEAA</t>
  </si>
  <si>
    <t>a1V36000002hjd4EAA</t>
  </si>
  <si>
    <t>a1V36000002hjd3EAA</t>
  </si>
  <si>
    <t>a1V36000002hjd2EAA</t>
  </si>
  <si>
    <t>a1V36000002hjd1EAA</t>
  </si>
  <si>
    <t>a1V36000002hjd0EAA</t>
  </si>
  <si>
    <t>a1V36000002hjczEAA</t>
  </si>
  <si>
    <t>a1V36000002hjcyEAA</t>
  </si>
  <si>
    <t>a1V36000002hjcxEAA</t>
  </si>
  <si>
    <t>a1V36000002hjcwEAA</t>
  </si>
  <si>
    <t>a1V36000002hjcvEAA</t>
  </si>
  <si>
    <t>a1V36000002hjdEEAQ</t>
  </si>
  <si>
    <t>a1V36000002hjdDEAQ</t>
  </si>
  <si>
    <t>a1V36000002hjdCEAQ</t>
  </si>
  <si>
    <t>a1V36000002hjdBEAQ</t>
  </si>
  <si>
    <t>a1V36000002hjdAEAQ</t>
  </si>
  <si>
    <t>a1V36000002hjd9EAA</t>
  </si>
  <si>
    <t>a1V36000002hjd8EAA</t>
  </si>
  <si>
    <t>a1V36000002hjd7EAA</t>
  </si>
  <si>
    <t>a1V36000002hjd6EAA</t>
  </si>
  <si>
    <t>a1V36000002hjd5EAA</t>
  </si>
  <si>
    <t>47</t>
  </si>
  <si>
    <t>DHS/DHS+ (Demographic and Health
Survey)</t>
  </si>
  <si>
    <t>This disaggregation is from 2014 DHS. Disaggregation for 2016  will be availabe in the final report expected by June 2017.</t>
  </si>
  <si>
    <t>a1V36000002hjVjEAI</t>
  </si>
  <si>
    <t>49</t>
  </si>
  <si>
    <t>a1V36000002hjVkEAI</t>
  </si>
  <si>
    <t>a1V36000002hjVsEAI</t>
  </si>
  <si>
    <t>a1V36000002hjVrEAI</t>
  </si>
  <si>
    <t>a1V36000002hjVqEAI</t>
  </si>
  <si>
    <t>a1V36000002hjVpEAI</t>
  </si>
  <si>
    <t>a1V36000002hjVoEAI</t>
  </si>
  <si>
    <t>a1V36000002hjVnEAI</t>
  </si>
  <si>
    <t>a1V36000002hjVmEAI</t>
  </si>
  <si>
    <t>a1V36000002hjVlEAI</t>
  </si>
  <si>
    <t>a1V36000002hjdOEAQ</t>
  </si>
  <si>
    <t>a1V36000002hjdNEAQ</t>
  </si>
  <si>
    <t>a1V36000002hjdMEAQ</t>
  </si>
  <si>
    <t>a1V36000002hjdLEAQ</t>
  </si>
  <si>
    <t>a1V36000002hjdKEAQ</t>
  </si>
  <si>
    <t>a1V36000002hjdJEAQ</t>
  </si>
  <si>
    <t>a1V36000002hjdIEAQ</t>
  </si>
  <si>
    <t>a1V36000002hjdHEAQ</t>
  </si>
  <si>
    <t>a1V36000002hjdGEAQ</t>
  </si>
  <si>
    <t>a1V36000002hjdFEAQ</t>
  </si>
  <si>
    <t>a1V36000002hjdYEAQ</t>
  </si>
  <si>
    <t>a1V36000002hjdXEAQ</t>
  </si>
  <si>
    <t>a1V36000002hjdWEAQ</t>
  </si>
  <si>
    <t>a1V36000002hjdVEAQ</t>
  </si>
  <si>
    <t>a1V36000002hjdUEAQ</t>
  </si>
  <si>
    <t>a1V36000002hjdTEAQ</t>
  </si>
  <si>
    <t>a1V36000002hjdSEAQ</t>
  </si>
  <si>
    <t>a1V36000002hjdREAQ</t>
  </si>
  <si>
    <t>a1V36000002hjdQEAQ</t>
  </si>
  <si>
    <t>a1V36000002hjdPEAQ</t>
  </si>
  <si>
    <t>a1V36000002hjdiEAA</t>
  </si>
  <si>
    <t>a1V36000002hjdhEAA</t>
  </si>
  <si>
    <t>a1V36000002hjdgEAA</t>
  </si>
  <si>
    <t>a1V36000002hjdfEAA</t>
  </si>
  <si>
    <t>a1V36000002hjdeEAA</t>
  </si>
  <si>
    <t>a1V36000002hjddEAA</t>
  </si>
  <si>
    <t>a1V36000002hjdcEAA</t>
  </si>
  <si>
    <t>a1V36000002hjdbEAA</t>
  </si>
  <si>
    <t>a1V36000002hjdaEAA</t>
  </si>
  <si>
    <t>a1V36000002hjdZEAQ</t>
  </si>
  <si>
    <t>a1V36000002hjdsEAA</t>
  </si>
  <si>
    <t>a1V36000002hjdrEAA</t>
  </si>
  <si>
    <t>a1V36000002hjdqEAA</t>
  </si>
  <si>
    <t>a1V36000002hjdpEAA</t>
  </si>
  <si>
    <t>a1V36000002hjdoEAA</t>
  </si>
  <si>
    <t>a1V36000002hjdnEAA</t>
  </si>
  <si>
    <t>a1V36000002hjdmEAA</t>
  </si>
  <si>
    <t>a1V36000002hjdlEAA</t>
  </si>
  <si>
    <t>a1V36000002hjdkEAA</t>
  </si>
  <si>
    <t>a1V36000002hjdjEAA</t>
  </si>
  <si>
    <t>a1V36000002hje2EAA</t>
  </si>
  <si>
    <t>a1V36000002hje1EAA</t>
  </si>
  <si>
    <t>a1V36000002hje0EAA</t>
  </si>
  <si>
    <t>a1V36000002hjdzEAA</t>
  </si>
  <si>
    <t>a1V36000002hjdyEAA</t>
  </si>
  <si>
    <t>a1V36000002hjdxEAA</t>
  </si>
  <si>
    <t>a1V36000002hjdwEAA</t>
  </si>
  <si>
    <t>a1V36000002hjdvEAA</t>
  </si>
  <si>
    <t>a1V36000002hjduEAA</t>
  </si>
  <si>
    <t>a1V36000002hjdtEAA</t>
  </si>
  <si>
    <t>a1V36000002hjeCEAQ</t>
  </si>
  <si>
    <t>a1V36000002hjeBEAQ</t>
  </si>
  <si>
    <t>a1V36000002hjeAEAQ</t>
  </si>
  <si>
    <t>a1V36000002hje9EAA</t>
  </si>
  <si>
    <t>a1V36000002hje8EAA</t>
  </si>
  <si>
    <t>a1V36000002hje7EAA</t>
  </si>
  <si>
    <t>a1V36000002hje6EAA</t>
  </si>
  <si>
    <t>a1V36000002hje5EAA</t>
  </si>
  <si>
    <t>a1V36000002hje4EAA</t>
  </si>
  <si>
    <t>a1V36000002hje3EAA</t>
  </si>
  <si>
    <t>a1V36000002hjeMEAQ</t>
  </si>
  <si>
    <t>a1V36000002hjeLEAQ</t>
  </si>
  <si>
    <t>a1V36000002hjeKEAQ</t>
  </si>
  <si>
    <t>a1V36000002hjeJEAQ</t>
  </si>
  <si>
    <t>a1V36000002hjeIEAQ</t>
  </si>
  <si>
    <t>a1V36000002hjeHEAQ</t>
  </si>
  <si>
    <t>a1V36000002hjeGEAQ</t>
  </si>
  <si>
    <t>a1V36000002hjeFEAQ</t>
  </si>
  <si>
    <t>a1V36000002hjeEEAQ</t>
  </si>
  <si>
    <t>a1V36000002hjeDEAQ</t>
  </si>
  <si>
    <t>a1V36000002hjeWEAQ</t>
  </si>
  <si>
    <t>a1V36000002hjeVEAQ</t>
  </si>
  <si>
    <t>a1V36000002hjeUEAQ</t>
  </si>
  <si>
    <t>a1V36000002hjeTEAQ</t>
  </si>
  <si>
    <t>a1V36000002hjeSEAQ</t>
  </si>
  <si>
    <t>a1V36000002hjeREAQ</t>
  </si>
  <si>
    <t>a1V36000002hjeQEAQ</t>
  </si>
  <si>
    <t>a1V36000002hjePEAQ</t>
  </si>
  <si>
    <t>a1V36000002hjeOEAQ</t>
  </si>
  <si>
    <t>a1V36000002hjeNEAQ</t>
  </si>
  <si>
    <t>a1V36000002hjegEAA</t>
  </si>
  <si>
    <t>a1V36000002hjefEAA</t>
  </si>
  <si>
    <t>a1V36000002hjeeEAA</t>
  </si>
  <si>
    <t>a1V36000002hjedEAA</t>
  </si>
  <si>
    <t>a1V36000002hjecEAA</t>
  </si>
  <si>
    <t>a1V36000002hjebEAA</t>
  </si>
  <si>
    <t>a1V36000002hjeaEAA</t>
  </si>
  <si>
    <t>a1V36000002hjeZEAQ</t>
  </si>
  <si>
    <t>a1V36000002hjeYEAQ</t>
  </si>
  <si>
    <t>a1V36000002hjeXEAQ</t>
  </si>
  <si>
    <t>a1V36000002hjeqEAA</t>
  </si>
  <si>
    <t>a1V36000002hjepEAA</t>
  </si>
  <si>
    <t>a1V36000002hjeoEAA</t>
  </si>
  <si>
    <t>a1V36000002hjenEAA</t>
  </si>
  <si>
    <t>a1V36000002hjemEAA</t>
  </si>
  <si>
    <t>a1V36000002hjelEAA</t>
  </si>
  <si>
    <t>a1V36000002hjekEAA</t>
  </si>
  <si>
    <t>a1V36000002hjejEAA</t>
  </si>
  <si>
    <t>a1V36000002hjeiEAA</t>
  </si>
  <si>
    <t>a1V36000002hjehEAA</t>
  </si>
  <si>
    <t>a1V36000002hjf0EAA</t>
  </si>
  <si>
    <t>a1V36000002hjezEAA</t>
  </si>
  <si>
    <t>a1V36000002hjeyEAA</t>
  </si>
  <si>
    <t>a1V36000002hjexEAA</t>
  </si>
  <si>
    <t>a1V36000002hjewEAA</t>
  </si>
  <si>
    <t>a1V36000002hjevEAA</t>
  </si>
  <si>
    <t>a1V36000002hjeuEAA</t>
  </si>
  <si>
    <t>a1V36000002hjetEAA</t>
  </si>
  <si>
    <t>a1V36000002hjesEAA</t>
  </si>
  <si>
    <t>a1V36000002hjerEAA</t>
  </si>
  <si>
    <t>a1636000004V7qfAAC</t>
  </si>
  <si>
    <t>a1636000004V7qeAAC</t>
  </si>
  <si>
    <t>a1636000004V7qdAAC</t>
  </si>
  <si>
    <t>a1636000004V7qcAAC</t>
  </si>
  <si>
    <t>a1636000004V7qbAAC</t>
  </si>
  <si>
    <t>a1636000004V7qaAAC</t>
  </si>
  <si>
    <t>a1636000004V7qZAAS</t>
  </si>
  <si>
    <t>a1636000004V7qYAAS</t>
  </si>
  <si>
    <t>a1636000004V7qXAAS</t>
  </si>
  <si>
    <t>a1636000004V7qWAAS</t>
  </si>
  <si>
    <t>Not applicable</t>
  </si>
  <si>
    <t>a1636000004V7jJAAS</t>
  </si>
  <si>
    <t>a1636000004V7jGAAS</t>
  </si>
  <si>
    <t>a1636000004V7jHAAS</t>
  </si>
  <si>
    <t>a1636000004V7jIAAS</t>
  </si>
  <si>
    <t>School Distribution</t>
  </si>
  <si>
    <t>a1636000004V7jKAAS</t>
  </si>
  <si>
    <t>a1636000004V7jPAAS</t>
  </si>
  <si>
    <t>a1636000004V7jOAAS</t>
  </si>
  <si>
    <t>a1636000004V7jNAAS</t>
  </si>
  <si>
    <t>a1636000004V7jMAAS</t>
  </si>
  <si>
    <t>a1636000004V7jLAAS</t>
  </si>
  <si>
    <t>a1636000004V7qpAAC</t>
  </si>
  <si>
    <t>a1636000004V7qoAAC</t>
  </si>
  <si>
    <t>a1636000004V7qnAAC</t>
  </si>
  <si>
    <t>a1636000004V7qmAAC</t>
  </si>
  <si>
    <t>a1636000004V7qlAAC</t>
  </si>
  <si>
    <t>a1636000004V7qkAAC</t>
  </si>
  <si>
    <t>a1636000004V7qjAAC</t>
  </si>
  <si>
    <t>a1636000004V7qiAAC</t>
  </si>
  <si>
    <t>a1636000004V7qhAAC</t>
  </si>
  <si>
    <t>a1636000004V7qgAAC</t>
  </si>
  <si>
    <t>a1636000004V7jQAAS</t>
  </si>
  <si>
    <t>a1636000004V7jRAAS</t>
  </si>
  <si>
    <t>a1636000004V7jSAAS</t>
  </si>
  <si>
    <t>a1636000004V7jTAAS</t>
  </si>
  <si>
    <t>a1636000004V7jZAAS</t>
  </si>
  <si>
    <t>a1636000004V7jYAAS</t>
  </si>
  <si>
    <t>a1636000004V7jXAAS</t>
  </si>
  <si>
    <t>a1636000004V7jWAAS</t>
  </si>
  <si>
    <t>a1636000004V7jVAAS</t>
  </si>
  <si>
    <t>a1636000004V7jUAAS</t>
  </si>
  <si>
    <t>a1636000004V7jaAAC</t>
  </si>
  <si>
    <t>a1636000004V7jbAAC</t>
  </si>
  <si>
    <t>a1636000004V7jjAAC</t>
  </si>
  <si>
    <t>a1636000004V7jiAAC</t>
  </si>
  <si>
    <t>a1636000004V7jhAAC</t>
  </si>
  <si>
    <t>a1636000004V7jgAAC</t>
  </si>
  <si>
    <t>a1636000004V7jfAAC</t>
  </si>
  <si>
    <t>a1636000004V7jeAAC</t>
  </si>
  <si>
    <t>a1636000004V7jdAAC</t>
  </si>
  <si>
    <t>a1636000004V7jcAAC</t>
  </si>
  <si>
    <t>a1636000004V7jkAAC</t>
  </si>
  <si>
    <t>a1636000004V7jlAAC</t>
  </si>
  <si>
    <t>a1636000004V7jmAAC</t>
  </si>
  <si>
    <t>a1636000004V7jnAAC</t>
  </si>
  <si>
    <t>a1636000004V7jtAAC</t>
  </si>
  <si>
    <t>a1636000004V7jsAAC</t>
  </si>
  <si>
    <t>a1636000004V7jrAAC</t>
  </si>
  <si>
    <t>a1636000004V7jqAAC</t>
  </si>
  <si>
    <t>a1636000004V7jpAAC</t>
  </si>
  <si>
    <t>a1636000004V7joAAC</t>
  </si>
  <si>
    <t>a1636000004V7jvAAC</t>
  </si>
  <si>
    <t>a1636000004V7juAAC</t>
  </si>
  <si>
    <t>a1636000004V7k3AAC</t>
  </si>
  <si>
    <t>a1636000004V7k2AAC</t>
  </si>
  <si>
    <t>a1636000004V7k1AAC</t>
  </si>
  <si>
    <t>a1636000004V7k0AAC</t>
  </si>
  <si>
    <t>a1636000004V7jzAAC</t>
  </si>
  <si>
    <t>a1636000004V7jyAAC</t>
  </si>
  <si>
    <t>a1636000004V7jxAAC</t>
  </si>
  <si>
    <t>a1636000004V7jwAAC</t>
  </si>
  <si>
    <t>a1636000004V7qzAAC</t>
  </si>
  <si>
    <t>a1636000004V7qyAAC</t>
  </si>
  <si>
    <t>a1636000004V7qxAAC</t>
  </si>
  <si>
    <t>a1636000004V7qwAAC</t>
  </si>
  <si>
    <t>a1636000004V7qvAAC</t>
  </si>
  <si>
    <t>a1636000004V7quAAC</t>
  </si>
  <si>
    <t>a1636000004V7qtAAC</t>
  </si>
  <si>
    <t>a1636000004V7qsAAC</t>
  </si>
  <si>
    <t>a1636000004V7qrAAC</t>
  </si>
  <si>
    <t>a1636000004V7qqAAC</t>
  </si>
  <si>
    <t>Data not disaggregated by sex. This will be done in subsequent implementations</t>
  </si>
  <si>
    <t>a1636000004V7k4AAC</t>
  </si>
  <si>
    <t>a1636000004V7k5AAC</t>
  </si>
  <si>
    <t>a1636000004V7kDAAS</t>
  </si>
  <si>
    <t>a1636000004V7kCAAS</t>
  </si>
  <si>
    <t>a1636000004V7kBAAS</t>
  </si>
  <si>
    <t>a1636000004V7kAAAS</t>
  </si>
  <si>
    <t>a1636000004V7k9AAC</t>
  </si>
  <si>
    <t>a1636000004V7k8AAC</t>
  </si>
  <si>
    <t>a1636000004V7k7AAC</t>
  </si>
  <si>
    <t>a1636000004V7k6AAC</t>
  </si>
  <si>
    <t>a1636000004V7r9AAC</t>
  </si>
  <si>
    <t>a1636000004V7r8AAC</t>
  </si>
  <si>
    <t>a1636000004V7r7AAC</t>
  </si>
  <si>
    <t>a1636000004V7r6AAC</t>
  </si>
  <si>
    <t>a1636000004V7r5AAC</t>
  </si>
  <si>
    <t>a1636000004V7r4AAC</t>
  </si>
  <si>
    <t>a1636000004V7r3AAC</t>
  </si>
  <si>
    <t>a1636000004V7r2AAC</t>
  </si>
  <si>
    <t>a1636000004V7r1AAC</t>
  </si>
  <si>
    <t>a1636000004V7r0AAC</t>
  </si>
  <si>
    <t>a1636000004V7rJAAS</t>
  </si>
  <si>
    <t>a1636000004V7rIAAS</t>
  </si>
  <si>
    <t>a1636000004V7rHAAS</t>
  </si>
  <si>
    <t>a1636000004V7rGAAS</t>
  </si>
  <si>
    <t>a1636000004V7rFAAS</t>
  </si>
  <si>
    <t>a1636000004V7rEAAS</t>
  </si>
  <si>
    <t>a1636000004V7rDAAS</t>
  </si>
  <si>
    <t>a1636000004V7rCAAS</t>
  </si>
  <si>
    <t>a1636000004V7rBAAS</t>
  </si>
  <si>
    <t>a1636000004V7rAAAS</t>
  </si>
  <si>
    <t>a1636000004V7rTAAS</t>
  </si>
  <si>
    <t>a1636000004V7rSAAS</t>
  </si>
  <si>
    <t>a1636000004V7rRAAS</t>
  </si>
  <si>
    <t>a1636000004V7rQAAS</t>
  </si>
  <si>
    <t>a1636000004V7rPAAS</t>
  </si>
  <si>
    <t>a1636000004V7rOAAS</t>
  </si>
  <si>
    <t>a1636000004V7rNAAS</t>
  </si>
  <si>
    <t>a1636000004V7rMAAS</t>
  </si>
  <si>
    <t>a1636000004V7rLAAS</t>
  </si>
  <si>
    <t>a1636000004V7rKAAS</t>
  </si>
  <si>
    <t>a1636000004V7rdAAC</t>
  </si>
  <si>
    <t>a1636000004V7rcAAC</t>
  </si>
  <si>
    <t>a1636000004V7rbAAC</t>
  </si>
  <si>
    <t>a1636000004V7raAAC</t>
  </si>
  <si>
    <t>a1636000004V7rZAAS</t>
  </si>
  <si>
    <t>a1636000004V7rYAAS</t>
  </si>
  <si>
    <t>a1636000004V7rXAAS</t>
  </si>
  <si>
    <t>a1636000004V7rWAAS</t>
  </si>
  <si>
    <t>a1636000004V7rVAAS</t>
  </si>
  <si>
    <t>a1636000004V7rUAAS</t>
  </si>
  <si>
    <t>a1636000004V7rnAAC</t>
  </si>
  <si>
    <t>a1636000004V7rmAAC</t>
  </si>
  <si>
    <t>a1636000004V7rlAAC</t>
  </si>
  <si>
    <t>a1636000004V7rkAAC</t>
  </si>
  <si>
    <t>a1636000004V7rjAAC</t>
  </si>
  <si>
    <t>a1636000004V7riAAC</t>
  </si>
  <si>
    <t>a1636000004V7rhAAC</t>
  </si>
  <si>
    <t>a1636000004V7rgAAC</t>
  </si>
  <si>
    <t>a1636000004V7rfAAC</t>
  </si>
  <si>
    <t>a1636000004V7reAAC</t>
  </si>
  <si>
    <t>a1636000004V7rxAAC</t>
  </si>
  <si>
    <t>a1636000004V7rwAAC</t>
  </si>
  <si>
    <t>a1636000004V7rvAAC</t>
  </si>
  <si>
    <t>a1636000004V7ruAAC</t>
  </si>
  <si>
    <t>a1636000004V7rtAAC</t>
  </si>
  <si>
    <t>a1636000004V7rsAAC</t>
  </si>
  <si>
    <t>a1636000004V7rrAAC</t>
  </si>
  <si>
    <t>a1636000004V7rqAAC</t>
  </si>
  <si>
    <t>a1636000004V7rpAAC</t>
  </si>
  <si>
    <t>a1636000004V7roAAC</t>
  </si>
  <si>
    <t>a1636000004V7s7AAC</t>
  </si>
  <si>
    <t>a1636000004V7s6AAC</t>
  </si>
  <si>
    <t>a1636000004V7s5AAC</t>
  </si>
  <si>
    <t>a1636000004V7s4AAC</t>
  </si>
  <si>
    <t>a1636000004V7s3AAC</t>
  </si>
  <si>
    <t>a1636000004V7s2AAC</t>
  </si>
  <si>
    <t>a1636000004V7s1AAC</t>
  </si>
  <si>
    <t>a1636000004V7s0AAC</t>
  </si>
  <si>
    <t>a1636000004V7rzAAC</t>
  </si>
  <si>
    <t>a1636000004V7ryAAC</t>
  </si>
  <si>
    <t>a1636000004V7sHAAS</t>
  </si>
  <si>
    <t>a1636000004V7sGAAS</t>
  </si>
  <si>
    <t>a1636000004V7sFAAS</t>
  </si>
  <si>
    <t>a1636000004V7sEAAS</t>
  </si>
  <si>
    <t>a1636000004V7sDAAS</t>
  </si>
  <si>
    <t>a1636000004V7sCAAS</t>
  </si>
  <si>
    <t>a1636000004V7sBAAS</t>
  </si>
  <si>
    <t>a1636000004V7sAAAS</t>
  </si>
  <si>
    <t>a1636000004V7s9AAC</t>
  </si>
  <si>
    <t>a1636000004V7s8AAC</t>
  </si>
  <si>
    <t>a1636000004V7sRAAS</t>
  </si>
  <si>
    <t>a1636000004V7sQAAS</t>
  </si>
  <si>
    <t>a1636000004V7sPAAS</t>
  </si>
  <si>
    <t>a1636000004V7sOAAS</t>
  </si>
  <si>
    <t>a1636000004V7sNAAS</t>
  </si>
  <si>
    <t>a1636000004V7sMAAS</t>
  </si>
  <si>
    <t>a1636000004V7sLAAS</t>
  </si>
  <si>
    <t>a1636000004V7sKAAS</t>
  </si>
  <si>
    <t>a1636000004V7sJAAS</t>
  </si>
  <si>
    <t>a1636000004V7sIAAS</t>
  </si>
  <si>
    <t>a1636000004V7sbAAC</t>
  </si>
  <si>
    <t>a1636000004V7saAAC</t>
  </si>
  <si>
    <t>a1636000004V7sZAAS</t>
  </si>
  <si>
    <t>a1636000004V7sYAAS</t>
  </si>
  <si>
    <t>a1636000004V7sXAAS</t>
  </si>
  <si>
    <t>a1636000004V7sWAAS</t>
  </si>
  <si>
    <t>a1636000004V7sVAAS</t>
  </si>
  <si>
    <t>a1636000004V7sUAAS</t>
  </si>
  <si>
    <t>a1636000004V7sTAAS</t>
  </si>
  <si>
    <t>a1636000004V7sSAAS</t>
  </si>
  <si>
    <t>a1636000004V7slAAC</t>
  </si>
  <si>
    <t>a1636000004V7skAAC</t>
  </si>
  <si>
    <t>a1636000004V7sjAAC</t>
  </si>
  <si>
    <t>a1636000004V7siAAC</t>
  </si>
  <si>
    <t>a1636000004V7shAAC</t>
  </si>
  <si>
    <t>a1636000004V7sgAAC</t>
  </si>
  <si>
    <t>a1636000004V7sfAAC</t>
  </si>
  <si>
    <t>a1636000004V7seAAC</t>
  </si>
  <si>
    <t>a1636000004V7sdAAC</t>
  </si>
  <si>
    <t>a1636000004V7scAAC</t>
  </si>
  <si>
    <t>a1636000004V7svAAC</t>
  </si>
  <si>
    <t>a1636000004V7suAAC</t>
  </si>
  <si>
    <t>a1636000004V7stAAC</t>
  </si>
  <si>
    <t>a1636000004V7ssAAC</t>
  </si>
  <si>
    <t>a1636000004V7srAAC</t>
  </si>
  <si>
    <t>a1636000004V7sqAAC</t>
  </si>
  <si>
    <t>a1636000004V7spAAC</t>
  </si>
  <si>
    <t>a1636000004V7soAAC</t>
  </si>
  <si>
    <t>a1636000004V7snAAC</t>
  </si>
  <si>
    <t>a1636000004V7smAAC</t>
  </si>
  <si>
    <t>a1636000004V7t5AAC</t>
  </si>
  <si>
    <t>a1636000004V7t4AAC</t>
  </si>
  <si>
    <t>a1636000004V7t3AAC</t>
  </si>
  <si>
    <t>a1636000004V7t2AAC</t>
  </si>
  <si>
    <t>a1636000004V7t1AAC</t>
  </si>
  <si>
    <t>a1636000004V7t0AAC</t>
  </si>
  <si>
    <t>a1636000004V7szAAC</t>
  </si>
  <si>
    <t>a1636000004V7syAAC</t>
  </si>
  <si>
    <t>a1636000004V7sxAAC</t>
  </si>
  <si>
    <t>a1636000004V7swAAC</t>
  </si>
  <si>
    <t>Malaria</t>
  </si>
  <si>
    <t>IOR-00034</t>
  </si>
  <si>
    <t>HIV I-9a(M): Percentage of men who have sex with men who are living with HIV</t>
  </si>
  <si>
    <t>Age</t>
  </si>
  <si>
    <t>U25</t>
  </si>
  <si>
    <t>a1L36000000zoLcEAI</t>
  </si>
  <si>
    <t>25+</t>
  </si>
  <si>
    <t>a1L36000000zoLdEAI</t>
  </si>
  <si>
    <t>IOR-00035</t>
  </si>
  <si>
    <t>HIV I-9b(M): Percentage of transgender people who are living with HIV</t>
  </si>
  <si>
    <t>a1L36000000zoLeEAI</t>
  </si>
  <si>
    <t>a1L36000000zoLfEAI</t>
  </si>
  <si>
    <t>IOR-00036</t>
  </si>
  <si>
    <t>HIV I-10(M): Percentage of sex workers who are living with HIV</t>
  </si>
  <si>
    <t>a1L36000002Nzj2EAC</t>
  </si>
  <si>
    <t>a1L36000002Nzj3EAC</t>
  </si>
  <si>
    <t>IOR-00037</t>
  </si>
  <si>
    <t>HIV I-11(M): Percentage of people who inject drugs who are living with HIV</t>
  </si>
  <si>
    <t>a1L36000002OKmOEAW</t>
  </si>
  <si>
    <t>a1L36000002OKmPEAW</t>
  </si>
  <si>
    <t>Malaria I-4: Malaria test positivity rate</t>
  </si>
  <si>
    <t>Species</t>
  </si>
  <si>
    <t>P. Falciparum</t>
  </si>
  <si>
    <t>a1L36000000zoLwEAI</t>
  </si>
  <si>
    <t>Type of testing</t>
  </si>
  <si>
    <t>Microscopy</t>
  </si>
  <si>
    <t>a1L36000002Nzj4EAC</t>
  </si>
  <si>
    <t>Rapid diagnostic test</t>
  </si>
  <si>
    <t>a1L36000002Nzj5EAC</t>
  </si>
  <si>
    <t>Malaria I-5: Malaria parasite prevalence: Proportion of children aged 6-59 months with malaria infection</t>
  </si>
  <si>
    <t>Gender</t>
  </si>
  <si>
    <t>Male</t>
  </si>
  <si>
    <t>a1L36000000zoLyEAI</t>
  </si>
  <si>
    <t>Female</t>
  </si>
  <si>
    <t>a1L36000000zoLzEAI</t>
  </si>
  <si>
    <t>IOR-00042</t>
  </si>
  <si>
    <t>HIV I-4: Number of AIDS-related deaths per 100,000 population</t>
  </si>
  <si>
    <t>U15</t>
  </si>
  <si>
    <t>a1L36000000zoLaEAI</t>
  </si>
  <si>
    <t>15+</t>
  </si>
  <si>
    <t>a1L36000000zoLbEAI</t>
  </si>
  <si>
    <t>Age | Gender</t>
  </si>
  <si>
    <t>15-19 male</t>
  </si>
  <si>
    <t>a1L36000002Nzj0EAC</t>
  </si>
  <si>
    <t>20-24 male</t>
  </si>
  <si>
    <t>a1L36000002Nzj1EAC</t>
  </si>
  <si>
    <t>15-19 female</t>
  </si>
  <si>
    <t>a1L36000002NzjFEAS</t>
  </si>
  <si>
    <t>20-24 female</t>
  </si>
  <si>
    <t>a1L36000002NzjGEAS</t>
  </si>
  <si>
    <t>a1L36000000zoLXEAY</t>
  </si>
  <si>
    <t>a1L36000000zoLYEAY</t>
  </si>
  <si>
    <t>IOR-00052</t>
  </si>
  <si>
    <t>Malaria I-1(M): Reported malaria cases (presumed and confirmed)</t>
  </si>
  <si>
    <t>U5</t>
  </si>
  <si>
    <t>a1L36000000zoLiEAI</t>
  </si>
  <si>
    <t>5+</t>
  </si>
  <si>
    <t>a1L36000000zoLjEAI</t>
  </si>
  <si>
    <t>Malaria case definition</t>
  </si>
  <si>
    <t>Confirmed</t>
  </si>
  <si>
    <t>a1L36000002NzjDEAS</t>
  </si>
  <si>
    <t>Presumptive</t>
  </si>
  <si>
    <t>a1L36000002NzjEEAS</t>
  </si>
  <si>
    <t>P. Vivax</t>
  </si>
  <si>
    <t>a1L36000002NzjAEAS</t>
  </si>
  <si>
    <t>a1L36000002NzjBEAS</t>
  </si>
  <si>
    <t>Other species</t>
  </si>
  <si>
    <t>a1L36000002NzjCEAS</t>
  </si>
  <si>
    <t>Malaria I-3.1(M): Inpatient malaria deaths per year: rate per 100,000 persons per year</t>
  </si>
  <si>
    <t>a1L36000000zoLtEAI</t>
  </si>
  <si>
    <t>a1L36000000zoLuEAI</t>
  </si>
  <si>
    <t>IOR-00055</t>
  </si>
  <si>
    <t>Malaria I-6: All-cause under-5 mortality rate per 1000 live births</t>
  </si>
  <si>
    <t>a1L36000000zoM0EAI</t>
  </si>
  <si>
    <t>a1L36000000zoM1EAI</t>
  </si>
  <si>
    <t>IOR-00061</t>
  </si>
  <si>
    <t>HIV I-14: Number of new HIV infections per 1000 uninfected population</t>
  </si>
  <si>
    <t>a1L36000002NziwEAC</t>
  </si>
  <si>
    <t>a1L36000002NzixEAC</t>
  </si>
  <si>
    <t>a1L36000002NziyEAC</t>
  </si>
  <si>
    <t>a1L36000002NzizEAC</t>
  </si>
  <si>
    <t>a1L36000002NzjJEAS</t>
  </si>
  <si>
    <t>a1L36000002NzjKEAS</t>
  </si>
  <si>
    <t>a1L36000002NziuEAC</t>
  </si>
  <si>
    <t>a1L36000002NzivEAC</t>
  </si>
  <si>
    <t>IOR-00063</t>
  </si>
  <si>
    <t>Malaria I-10(M): Annual parasite incidence: Confirmed malaria cases (microscopy or RDT): rate per 1000 persons per year (Elimination settings)</t>
  </si>
  <si>
    <t>Source of infection</t>
  </si>
  <si>
    <t>Imported</t>
  </si>
  <si>
    <t>a1L36000002Nzj6EAC</t>
  </si>
  <si>
    <t>Induced</t>
  </si>
  <si>
    <t>a1L36000002Nzj7EAC</t>
  </si>
  <si>
    <t>Local-indigenous</t>
  </si>
  <si>
    <t>a1L36000002Nzj8EAC</t>
  </si>
  <si>
    <t>Local-introduced</t>
  </si>
  <si>
    <t>a1L36000002Nzj9EAC</t>
  </si>
  <si>
    <t>IOR-00076</t>
  </si>
  <si>
    <t>HIV I-13: Number and % of people living with HIV</t>
  </si>
  <si>
    <t>a1L36000002NziqEAC</t>
  </si>
  <si>
    <t>a1L36000002NzirEAC</t>
  </si>
  <si>
    <t>a1L36000002NzisEAC</t>
  </si>
  <si>
    <t>a1L36000002NzitEAC</t>
  </si>
  <si>
    <t>a1L36000002NzjHEAS</t>
  </si>
  <si>
    <t>a1L36000002NzjIEAS</t>
  </si>
  <si>
    <t>a1L36000002NzioEAC</t>
  </si>
  <si>
    <t>a1L36000002NzipEAC</t>
  </si>
  <si>
    <t>IOR-00002</t>
  </si>
  <si>
    <t>HIV O-1(M): Percentage of adults and children with HIV, known to be on treatment 12 months after initiation of antiretroviral therapy</t>
  </si>
  <si>
    <t>a1L36000000zoL4EAI</t>
  </si>
  <si>
    <t>a1L36000000zoL5EAI</t>
  </si>
  <si>
    <t>Duration of treatment</t>
  </si>
  <si>
    <t>24 months after initiation</t>
  </si>
  <si>
    <t>a1L36000000zoL6EAI</t>
  </si>
  <si>
    <t>36 months after initiation</t>
  </si>
  <si>
    <t>a1L36000000zoL7EAI</t>
  </si>
  <si>
    <t>60 months after initiation</t>
  </si>
  <si>
    <t>a1L36000002NzjLEAS</t>
  </si>
  <si>
    <t>a1L36000000zoL1EAI</t>
  </si>
  <si>
    <t>a1L36000000zoL2EAI</t>
  </si>
  <si>
    <t>IOR-00005</t>
  </si>
  <si>
    <t>HIV O-4a(M): Percentage of men reporting the use of a condom the last time they had anal sex with a male partner</t>
  </si>
  <si>
    <t>a1L36000002NzjMEAS</t>
  </si>
  <si>
    <t>a1L36000002NzjNEAS</t>
  </si>
  <si>
    <t>IOR-00007</t>
  </si>
  <si>
    <t>HIV O-5(M): Percentage of sex workers reporting the use of a condom with their most recent client</t>
  </si>
  <si>
    <t>a1L36000002NzjQEAS</t>
  </si>
  <si>
    <t>a1L36000002NzjREAS</t>
  </si>
  <si>
    <t>a1L36000000zoLEEAY</t>
  </si>
  <si>
    <t>a1L36000000zoLFEAY</t>
  </si>
  <si>
    <t>IOR-00008</t>
  </si>
  <si>
    <t>HIV O-6(M): Percentage of people who inject drugs reporting the use of sterile injecting equipment the last time they injected</t>
  </si>
  <si>
    <t>a1L36000000zoM9EAI</t>
  </si>
  <si>
    <t>a1L36000000zoMAEAY</t>
  </si>
  <si>
    <t>a1L36000000zoLHEAY</t>
  </si>
  <si>
    <t>a1L36000000zoLIEAY</t>
  </si>
  <si>
    <t>IOR-00013</t>
  </si>
  <si>
    <t>TB O-4(M): Treatment success rate of RR TB and/or MDR-TB: Percentage of cases with RR and/or MDR-TB successfully treated</t>
  </si>
  <si>
    <t>TB case definition</t>
  </si>
  <si>
    <t>XDR TB</t>
  </si>
  <si>
    <t>a1L36000002NzjYEAS</t>
  </si>
  <si>
    <t>IOR-00014</t>
  </si>
  <si>
    <t>Malaria O-1a: Proportion of population that slept under an insecticide-treated net the previous night</t>
  </si>
  <si>
    <t>a1L36000000zoLNEAY</t>
  </si>
  <si>
    <t>a1L36000000zoLOEAY</t>
  </si>
  <si>
    <t>Malaria O-3: Proportion of population using an insecticide-treated net among those with access to an insecticide-treated net</t>
  </si>
  <si>
    <t>a1L36000000zoLPEAY</t>
  </si>
  <si>
    <t>a1L36000000zoLQEAY</t>
  </si>
  <si>
    <t>IOR-00066</t>
  </si>
  <si>
    <t>HIV O-4.1b(M): Percentage of transgender people reporting the use of a condom the last time they had sex with a partner</t>
  </si>
  <si>
    <t>a1L36000002NzjOEAS</t>
  </si>
  <si>
    <t>a1L36000002NzjPEAS</t>
  </si>
  <si>
    <t>IOR-00067</t>
  </si>
  <si>
    <t>HIV O-9: Percentage of people who inject drugs reporting condom use at the last sexual intercourse</t>
  </si>
  <si>
    <t>a1L36000002NzjUEAS</t>
  </si>
  <si>
    <t>a1L36000002NzjVEAS</t>
  </si>
  <si>
    <t>a1L36000002NzjSEAS</t>
  </si>
  <si>
    <t>a1L36000002NzjTEAS</t>
  </si>
  <si>
    <t>IOR-00068</t>
  </si>
  <si>
    <t>HIV O-11: Percentage of (estimated) people living with HIV who have been tested HIV-positive</t>
  </si>
  <si>
    <t>a1L36000002NzjWEAS</t>
  </si>
  <si>
    <t>a1L36000002NzjXEAS</t>
  </si>
  <si>
    <t>IOR-00075</t>
  </si>
  <si>
    <t>Malaria O-9(M): Annual blood examination rate: per 100 population per year (Elimination settings)</t>
  </si>
  <si>
    <t>Case detection</t>
  </si>
  <si>
    <t>Active</t>
  </si>
  <si>
    <t>a1L36000002NzjZEAS</t>
  </si>
  <si>
    <t>Passive</t>
  </si>
  <si>
    <t>a1L36000002NzjaEAC</t>
  </si>
  <si>
    <t>MCI-00037</t>
  </si>
  <si>
    <t>MDR TB-2(M): Number of TB cases with RR-TB and/or MDR-TB notified</t>
  </si>
  <si>
    <t>a1L36000000zoNGEAY</t>
  </si>
  <si>
    <t>a1L36000000zoNHEAY</t>
  </si>
  <si>
    <t>a1L36000000zoNEEAY</t>
  </si>
  <si>
    <t>a1L36000000zoNFEAY</t>
  </si>
  <si>
    <t>MCI-00038</t>
  </si>
  <si>
    <t>MDR TB-3(M): Number of cases with RR-TB and/or MDR-TB that began second-line treatment</t>
  </si>
  <si>
    <t>a1L36000000zoNKEAY</t>
  </si>
  <si>
    <t>a1L36000000zoNLEAY</t>
  </si>
  <si>
    <t>a1L36000000zoNIEAY</t>
  </si>
  <si>
    <t>a1L36000000zoNJEAY</t>
  </si>
  <si>
    <t>TB regimen</t>
  </si>
  <si>
    <t>New TB drugs</t>
  </si>
  <si>
    <t>a1L36000002Nzk0EAC</t>
  </si>
  <si>
    <t>Short regimens</t>
  </si>
  <si>
    <t>a1L36000002Nzk1EAC</t>
  </si>
  <si>
    <t>VC-3(M): Number of long-lasting insecticidal nets distributed to targeted risk groups through continuous distribution</t>
  </si>
  <si>
    <t>Target / Risk population group</t>
  </si>
  <si>
    <t>Pregnant women</t>
  </si>
  <si>
    <t>a1L36000000zoNMEAY</t>
  </si>
  <si>
    <t>Children 0-5</t>
  </si>
  <si>
    <t>a1L36000000zoNNEAY</t>
  </si>
  <si>
    <t>Migrants/ refugees/ IDPs</t>
  </si>
  <si>
    <t>a1L36000000zoNOEAY</t>
  </si>
  <si>
    <t>Other population group</t>
  </si>
  <si>
    <t>a1L36000000zoNQEAY</t>
  </si>
  <si>
    <t>School children</t>
  </si>
  <si>
    <t>a1L36000002Nzk2EAC</t>
  </si>
  <si>
    <t>CM-1a(M): Proportion of suspected malaria cases that receive a parasitological test at public sector health facilities</t>
  </si>
  <si>
    <t>a1L36000000zoNWEAY</t>
  </si>
  <si>
    <t>a1L36000000zoNXEAY</t>
  </si>
  <si>
    <t>a1L36000000zoNYEAY</t>
  </si>
  <si>
    <t>a1L36000000zoNZEAY</t>
  </si>
  <si>
    <t>CM-1b(M): Proportion of suspected malaria cases that receive a parasitological test in the community</t>
  </si>
  <si>
    <t>a1L36000000zoNaEAI</t>
  </si>
  <si>
    <t>a1L36000000zoNbEAI</t>
  </si>
  <si>
    <t>a1L36000000zoNcEAI</t>
  </si>
  <si>
    <t>a1L36000000zoNdEAI</t>
  </si>
  <si>
    <t>MCI-00049</t>
  </si>
  <si>
    <t>CM-1c(M): Proportion of suspected malaria cases that receive a parasitological test at private sector sites</t>
  </si>
  <si>
    <t>a1L36000000zoNeEAI</t>
  </si>
  <si>
    <t>a1L36000000zoNfEAI</t>
  </si>
  <si>
    <t>a1L36000000zoNgEAI</t>
  </si>
  <si>
    <t>a1L36000000zoNhEAI</t>
  </si>
  <si>
    <t>CM-2a(M): Proportion of confirmed malaria cases that received first-line antimalarial treatment at public sector health facilities</t>
  </si>
  <si>
    <t>a1L36000000zoNiEAI</t>
  </si>
  <si>
    <t>a1L36000000zoNjEAI</t>
  </si>
  <si>
    <t>CM-2b(M): Proportion of confirmed malaria cases that received first-line antimalarial treatment in the community</t>
  </si>
  <si>
    <t>a1L36000000zoNlEAI</t>
  </si>
  <si>
    <t>a1L36000000zoNkEAI</t>
  </si>
  <si>
    <t>MCI-00052</t>
  </si>
  <si>
    <t>CM-2c(M): Proportion of confirmed malaria cases that received first-line antimalarial treatment at private sector sites</t>
  </si>
  <si>
    <t>a1L36000000zoNmEAI</t>
  </si>
  <si>
    <t>a1L36000000zoNnEAI</t>
  </si>
  <si>
    <t>MCI-00053</t>
  </si>
  <si>
    <t>CM-3a: Proportion of malaria cases (presumed and confirmed) that received first line antimalarial treatment at public sector health facilities</t>
  </si>
  <si>
    <t>a1L36000000zoNoEAI</t>
  </si>
  <si>
    <t>a1L36000000zoNpEAI</t>
  </si>
  <si>
    <t>MCI-00054</t>
  </si>
  <si>
    <t>CM-3b: Proportion of malaria cases (presumed and confirmed) that received first line antimalarial treatment in the community</t>
  </si>
  <si>
    <t>a1L36000000zoNqEAI</t>
  </si>
  <si>
    <t>a1L36000000zoNrEAI</t>
  </si>
  <si>
    <t>MCI-00055</t>
  </si>
  <si>
    <t>CM-3c: Proportion of malaria cases (presumed and confirmed) that received first line antimalarial treatment at private sector sites</t>
  </si>
  <si>
    <t>a1L36000000zoNsEAI</t>
  </si>
  <si>
    <t>a1L36000000zoNtEAI</t>
  </si>
  <si>
    <t>MCI-00238</t>
  </si>
  <si>
    <t>TCS-1(M): Percentage of people living with HIV currently receiving antiretroviral therapy</t>
  </si>
  <si>
    <t>a1L36000000zoMsEAI</t>
  </si>
  <si>
    <t>a1L36000000zoMtEAI</t>
  </si>
  <si>
    <t>15-24 male</t>
  </si>
  <si>
    <t>a1L36000000zoO2EAI</t>
  </si>
  <si>
    <t>a1L36000002NzjpEAC</t>
  </si>
  <si>
    <t>a1L36000002NzjqEAC</t>
  </si>
  <si>
    <t>15-24 female</t>
  </si>
  <si>
    <t>a1L36000002Nzk7EAC</t>
  </si>
  <si>
    <t>a1L36000002Nzk8EAC</t>
  </si>
  <si>
    <t>a1L36000002Nzk9EAC</t>
  </si>
  <si>
    <t>a1L36000000zoMpEAI</t>
  </si>
  <si>
    <t>a1L36000000zoMqEAI</t>
  </si>
  <si>
    <t>Transgender</t>
  </si>
  <si>
    <t>a1L36000000zoMrEAI</t>
  </si>
  <si>
    <t>MSM</t>
  </si>
  <si>
    <t>a1L36000002NzjrEAC</t>
  </si>
  <si>
    <t>Sex workers</t>
  </si>
  <si>
    <t>a1L36000002NzjsEAC</t>
  </si>
  <si>
    <t>PWIDs</t>
  </si>
  <si>
    <t>a1L36000002NzjtEAC</t>
  </si>
  <si>
    <t>MCI-00239</t>
  </si>
  <si>
    <t>TCS-2: Percentage of people living with HIV that initiated ART with a CD4 count of &lt;200 cells/mm³</t>
  </si>
  <si>
    <t>a1L36000000zoMuEAI</t>
  </si>
  <si>
    <t>a1L36000000zoMvEAI</t>
  </si>
  <si>
    <t>MCI-00243</t>
  </si>
  <si>
    <t>TCP-1(M): Number of notified cases of all forms of TB-(i.e. bacteriologically confirmed + clinically diagnosed), includes new and relapse cases</t>
  </si>
  <si>
    <t>a1L36000000zoN2EAI</t>
  </si>
  <si>
    <t>a1L36000000zoO8EAI</t>
  </si>
  <si>
    <t>a1L36000000zoMxEAI</t>
  </si>
  <si>
    <t>a1L36000000zoMyEAI</t>
  </si>
  <si>
    <t>HIV test status</t>
  </si>
  <si>
    <t>Positive</t>
  </si>
  <si>
    <t>a1L36000000zoMzEAI</t>
  </si>
  <si>
    <t>Negative</t>
  </si>
  <si>
    <t>a1L36000000zoN0EAI</t>
  </si>
  <si>
    <t>Not documented</t>
  </si>
  <si>
    <t>a1L36000000zoN1EAI</t>
  </si>
  <si>
    <t>Bacteriologically confirmed</t>
  </si>
  <si>
    <t>a1L36000002NzjwEAC</t>
  </si>
  <si>
    <t>MCI-00245</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</si>
  <si>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</si>
  <si>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a1L36000000zoN8EAI</t>
  </si>
  <si>
    <t>a1L36000000zoN9EAI</t>
  </si>
  <si>
    <t>a1L36000000zoN3EAI</t>
  </si>
  <si>
    <t>a1L36000000zoN4EAI</t>
  </si>
  <si>
    <t>a1L36000000zoN5EAI</t>
  </si>
  <si>
    <t>a1L36000000zoN6EAI</t>
  </si>
  <si>
    <t>a1L36000000zoN7EAI</t>
  </si>
  <si>
    <t>MCI-00617</t>
  </si>
  <si>
    <t>YP-3: Number of adolescent girls and young women (AGYW) who were tested for HIV and received their results during the reporting period</t>
  </si>
  <si>
    <t>15-19</t>
  </si>
  <si>
    <t>a1L36000002NzjgEAC</t>
  </si>
  <si>
    <t>20-24</t>
  </si>
  <si>
    <t>a1L36000002NzjhEAC</t>
  </si>
  <si>
    <t>15-24</t>
  </si>
  <si>
    <t>a1L36000002NzjiEAC</t>
  </si>
  <si>
    <t>a1L36000002NzjjEAC</t>
  </si>
  <si>
    <t>a1L36000002NzjkEAC</t>
  </si>
  <si>
    <t>MCI-00619</t>
  </si>
  <si>
    <t>HTS-1: Number of people who were tested for HIV and received their results during the reporting period</t>
  </si>
  <si>
    <t>a1L36000002NzjlEAC</t>
  </si>
  <si>
    <t>a1L36000002NzjmEAC</t>
  </si>
  <si>
    <t>a1L36000002NzjnEAC</t>
  </si>
  <si>
    <t>a1L36000002NzjoEAC</t>
  </si>
  <si>
    <t>MCI-00625</t>
  </si>
  <si>
    <t>TCP-6b: Number of TB cases (all forms) notified among key affected populations/ high risk groups (other than prisoners)</t>
  </si>
  <si>
    <t>a1L36000002NzjyEAC</t>
  </si>
  <si>
    <t>a1L36000002NzjzEAC</t>
  </si>
  <si>
    <t>SPI-2: Percentage of children aged 3–59 months who received the full number of courses of SMC (3 or 4) per  transmission season in the targeted areas</t>
  </si>
  <si>
    <t>a1L36000002Nzk3EAC</t>
  </si>
  <si>
    <t>a1L36000002Nzk4EAC</t>
  </si>
  <si>
    <t>MCI-00637</t>
  </si>
  <si>
    <t>TCS-3.1: Percentage of people living with HIV and on ART, who have a suppressed viral load at 12 months (&lt;1000 copies/ml)</t>
  </si>
  <si>
    <t>a1L36000002NzjuEAC</t>
  </si>
  <si>
    <t>a1L36000002NzjvEAC</t>
  </si>
  <si>
    <t>a1L36000002Nzk5EAC</t>
  </si>
  <si>
    <t>a1L36000002Nzk6EAC</t>
  </si>
  <si>
    <t>Species,Type of testing</t>
  </si>
  <si>
    <t>Malaria case definition,Species,Age</t>
  </si>
  <si>
    <t>a1J36000002m4EoEAI</t>
  </si>
  <si>
    <t>Malaria I-2.1: Confirmed malaria cases (microscopy or RDT): rate per 1000 persons per year</t>
  </si>
  <si>
    <t>a1J36000002m4ErEAI</t>
  </si>
  <si>
    <t>HSS I-1: Under 5 mortality rate per 1000 live births</t>
  </si>
  <si>
    <t>HSS I-2: Neonatal mortality rate, per 100,000 population</t>
  </si>
  <si>
    <t>HSS I-3: Maternal mortality ratio, per 100,000 population</t>
  </si>
  <si>
    <t>IOR-00062</t>
  </si>
  <si>
    <t>Malaria I-9(M): Number of active foci of malaria</t>
  </si>
  <si>
    <t>a1J36000003YBHrEAO</t>
  </si>
  <si>
    <t>a1J36000003YBHsEAO</t>
  </si>
  <si>
    <t>IOR-00001</t>
  </si>
  <si>
    <t>HSS O-3: Ratio of household out-of-pocket payments for health to total expenditure on health</t>
  </si>
  <si>
    <t>a1J36000002m4DzEAI</t>
  </si>
  <si>
    <t>a1J36000002m4ECEAY</t>
  </si>
  <si>
    <t>Malaria O-1b: Proportion of children under five years old who slept under an insecticide-treated net the previous night</t>
  </si>
  <si>
    <t>Malaria O-1c: Proportion of pregnant women who slept under an insecticide-treated net the previous night</t>
  </si>
  <si>
    <t>IOR-00017</t>
  </si>
  <si>
    <t>Malaria O-2: Proportion of population with access to an ITN within their household</t>
  </si>
  <si>
    <t>a1J36000002m4EFEAY</t>
  </si>
  <si>
    <t>IOR-00019</t>
  </si>
  <si>
    <t>Malaria O-4: Proportion of households with at least one insecticide-treated net for every two people and/or sprayed by IRS within the last 12 months</t>
  </si>
  <si>
    <t>a1J36000002m4EHEAY</t>
  </si>
  <si>
    <t>Malaria O-6: Proportion of households with at least one insecticide-treated net for every two people</t>
  </si>
  <si>
    <t>HSS O-1: Percentage of women attending antenatal care</t>
  </si>
  <si>
    <t>HSS O-2: Percentage of births attended by skilled health professional</t>
  </si>
  <si>
    <t>IOR-00073</t>
  </si>
  <si>
    <t>Malaria O-7(M): Percentage of existing ITNs used the previous night</t>
  </si>
  <si>
    <t>a1J36000003YBI2EAO</t>
  </si>
  <si>
    <t>Malaria O-8: Proportion of households sprayed by IRS within the last 12 months</t>
  </si>
  <si>
    <t>a1J36000003YBI4EAO</t>
  </si>
  <si>
    <t>Case management</t>
  </si>
  <si>
    <t>a3z360000009C27AAE</t>
  </si>
  <si>
    <t>Payment for results</t>
  </si>
  <si>
    <t>MCI-00024</t>
  </si>
  <si>
    <t>a3z360000009C2IAAU</t>
  </si>
  <si>
    <t>a1O36000001EGFYEA4</t>
  </si>
  <si>
    <t>Program management</t>
  </si>
  <si>
    <t>MCI-00023</t>
  </si>
  <si>
    <t>a3z360000009C2HAAU</t>
  </si>
  <si>
    <t>a1O36000001EGFXEA4</t>
  </si>
  <si>
    <t>RSSH: Community responses and systems</t>
  </si>
  <si>
    <t>a3z360000009C2FAAU</t>
  </si>
  <si>
    <t>RSSH: Financial management systems</t>
  </si>
  <si>
    <t>a3z360000009C2EAAU</t>
  </si>
  <si>
    <t>RSSH: Health management information systems and M&amp;E</t>
  </si>
  <si>
    <t>a3z360000009C2GAAU</t>
  </si>
  <si>
    <t>RSSH: Human resources for health (HRH), including community health workers</t>
  </si>
  <si>
    <t>MCI-00015</t>
  </si>
  <si>
    <t>a3z360000009C2AAAU</t>
  </si>
  <si>
    <t>a1O36000001EGFPEA4</t>
  </si>
  <si>
    <t>RSSH: Integrated service delivery and quality improvement</t>
  </si>
  <si>
    <t>MCI-00014</t>
  </si>
  <si>
    <t>a3z360000009C29AAE</t>
  </si>
  <si>
    <t>a1O36000001EGFOEA4</t>
  </si>
  <si>
    <t>RSSH: National health strategies</t>
  </si>
  <si>
    <t>MCI-00536</t>
  </si>
  <si>
    <t>a3z360000009C4DAAU</t>
  </si>
  <si>
    <t>a1O36000001qZ7xEAE</t>
  </si>
  <si>
    <t>RSSH: Procurement and supply chain management systems</t>
  </si>
  <si>
    <t>a3z360000009C2BAAU</t>
  </si>
  <si>
    <t>Specific prevention interventions (SPI)</t>
  </si>
  <si>
    <t>a3z360000009C28AAE</t>
  </si>
  <si>
    <t>Vector control</t>
  </si>
  <si>
    <t>a3z360000009C26AAE</t>
  </si>
  <si>
    <t>VC-1(M): Number of long-lasting insecticidal nets distributed to at-risk populations through mass campaigns</t>
  </si>
  <si>
    <t>MCI-00045</t>
  </si>
  <si>
    <t>VC-5: Proportion of households in targeted areas that received Indoor Residual Spraying during the reporting period</t>
  </si>
  <si>
    <t>a1O36000001EGFtEAO</t>
  </si>
  <si>
    <t>VC-6.1: Proportion of population protected by IRS within the last 12 months in areas targeted for IRS</t>
  </si>
  <si>
    <t>Age,Type of testing</t>
  </si>
  <si>
    <t>Type of testing,Age</t>
  </si>
  <si>
    <t>a1O36000001EGFxEAO</t>
  </si>
  <si>
    <t>a1O36000001EGG0EAO</t>
  </si>
  <si>
    <t>a1O36000001EGG1EAO</t>
  </si>
  <si>
    <t>a1O36000001EGG2EAO</t>
  </si>
  <si>
    <t>a1O36000001EGG3EAO</t>
  </si>
  <si>
    <t>MCI-00056</t>
  </si>
  <si>
    <t>CM-4: Proportion of health facilities without stock-outs of key commodities during the reporting period</t>
  </si>
  <si>
    <t>a1O36000001EGG4EAO</t>
  </si>
  <si>
    <t>MCI-00057</t>
  </si>
  <si>
    <t>CM-5(M): Percentage of confirmed cases fully investigated and classified</t>
  </si>
  <si>
    <t>a1O36000001EGG5EAO</t>
  </si>
  <si>
    <t>MCI-00058</t>
  </si>
  <si>
    <t>CM-6(M): Percentage of malaria foci fully investigated and classified</t>
  </si>
  <si>
    <t>a1O36000001EGG6EAO</t>
  </si>
  <si>
    <t>SPI-1: Proportion of pregnant women attending antenatal clinics who received three or more doses of intermittent preventive treatment for malaria</t>
  </si>
  <si>
    <t>MCI-00060</t>
  </si>
  <si>
    <t>SD-1: Number of health facilities per 10,000 population</t>
  </si>
  <si>
    <t>a1O36000001EGG8EAO</t>
  </si>
  <si>
    <t>MCI-00634</t>
  </si>
  <si>
    <t>SD-3: Number of outpatient department visits per person per year</t>
  </si>
  <si>
    <t>a1O36000001qZ9XEAU</t>
  </si>
  <si>
    <t>MCI-00062</t>
  </si>
  <si>
    <t>HW-1: Number of health workers per 10,000 population (report on community health workers as applicable)</t>
  </si>
  <si>
    <t>a1O36000001EGGAEA4</t>
  </si>
  <si>
    <t>MCI-00063</t>
  </si>
  <si>
    <t>HW-2: Distribution of health workers</t>
  </si>
  <si>
    <t>a1O36000001EGGBEA4</t>
  </si>
  <si>
    <t>MCI-00064</t>
  </si>
  <si>
    <t>HW-3: Number of health workers newly recruited at primary health care facilities in the past 12 months, expressed as a percentage of planned recruitment targets</t>
  </si>
  <si>
    <t>a1O36000001EGGCEA4</t>
  </si>
  <si>
    <t>MCI-00065</t>
  </si>
  <si>
    <t>HW-4: Annual rate of retention of service providers at primary health care facilities</t>
  </si>
  <si>
    <t>a1O36000001EGGDEA4</t>
  </si>
  <si>
    <t>MCI-00633</t>
  </si>
  <si>
    <t>HW-5: Number of graduates from health workforce training institutions during the last academic year per 1000 population</t>
  </si>
  <si>
    <t>a1O36000001qZ9WEAU</t>
  </si>
  <si>
    <t>PSM-2: Percentage of health facilities with essential medicines and life-saving commodities in stock</t>
  </si>
  <si>
    <t>MCI-00632</t>
  </si>
  <si>
    <t>PSM-3: Percentage of facilities providing diagnostic services with tracer items on the day of the assessment</t>
  </si>
  <si>
    <t>a1O36000001qZ9VEAU</t>
  </si>
  <si>
    <t>MCI-00067</t>
  </si>
  <si>
    <t>HF-1: Government expenditure on health as percentage of general government expenditure</t>
  </si>
  <si>
    <t>a1O36000001EGGFEA4</t>
  </si>
  <si>
    <t>M&amp;E-1: Percentage of HMIS or other routine reporting units submitting timely reports according to national guidelines</t>
  </si>
  <si>
    <t>MCI-00069</t>
  </si>
  <si>
    <t>M&amp;E-2: Proportion of facility reports received over the reports expected during the reporting period</t>
  </si>
  <si>
    <t>a1O36000001EGGHEA4</t>
  </si>
  <si>
    <t>MCI-00070</t>
  </si>
  <si>
    <t>M&amp;E-3: Percentage of deaths registered (as reported by civil or sample registration systems, hospitals, community-based reporting systems) among the total estimated deaths for the same period and geographical region</t>
  </si>
  <si>
    <t>a1O36000001EGGIEA4</t>
  </si>
  <si>
    <t>MCI-00152</t>
  </si>
  <si>
    <t>Entomological monitoring</t>
  </si>
  <si>
    <t>a1O36000001EGHcEAO</t>
  </si>
  <si>
    <t>MCI-00153</t>
  </si>
  <si>
    <t>IEC/BCC (Vector control)</t>
  </si>
  <si>
    <t>a1O36000001EGHdEAO</t>
  </si>
  <si>
    <t>MCI-00150</t>
  </si>
  <si>
    <t>Indoor residual spraying (IRS)</t>
  </si>
  <si>
    <t>a1O36000001EGHaEAO</t>
  </si>
  <si>
    <t>MCI-00149</t>
  </si>
  <si>
    <t>Long-lasting insecticidal nets (LLIN) - Continuous distribution</t>
  </si>
  <si>
    <t>a1O36000001EGHZEA4</t>
  </si>
  <si>
    <t>MCI-00148</t>
  </si>
  <si>
    <t>Long-lasting insecticidal nets (LLIN) - Mass campaign</t>
  </si>
  <si>
    <t>a1O36000001EGHYEA4</t>
  </si>
  <si>
    <t>MCI-00151</t>
  </si>
  <si>
    <t>Other vector control measure(s)</t>
  </si>
  <si>
    <t>a1O36000001EGHbEAO</t>
  </si>
  <si>
    <t>MCI-00594</t>
  </si>
  <si>
    <t>Removing human rights and gender related barriers to vector control programmes</t>
  </si>
  <si>
    <t>a1O36000001qZ8tEAE</t>
  </si>
  <si>
    <t>MCI-00157</t>
  </si>
  <si>
    <t>Active case detection and investigation (elimination phase)</t>
  </si>
  <si>
    <t>a1O36000001EGHhEAO</t>
  </si>
  <si>
    <t>MCI-00162</t>
  </si>
  <si>
    <t>Ensuring drug and other health product quality</t>
  </si>
  <si>
    <t>a1O36000001EGHmEAO</t>
  </si>
  <si>
    <t>MCI-00155</t>
  </si>
  <si>
    <t>Epidemic preparedness</t>
  </si>
  <si>
    <t>a1O36000001EGHfEAO</t>
  </si>
  <si>
    <t>MCI-00154</t>
  </si>
  <si>
    <t>Facility-based treatment</t>
  </si>
  <si>
    <t>a1O36000001EGHeEAO</t>
  </si>
  <si>
    <t>MCI-00163</t>
  </si>
  <si>
    <t>IEC/BCC (Case management)</t>
  </si>
  <si>
    <t>a1O36000001EGHnEAO</t>
  </si>
  <si>
    <t>MCI-00156</t>
  </si>
  <si>
    <t>Integrated community case management (ICCM)</t>
  </si>
  <si>
    <t>a1O36000001EGHgEAO</t>
  </si>
  <si>
    <t>MCI-00164</t>
  </si>
  <si>
    <t>Other case management intervention(s)</t>
  </si>
  <si>
    <t>a1O36000001EGHoEAO</t>
  </si>
  <si>
    <t>MCI-00161</t>
  </si>
  <si>
    <t>Private sector case management</t>
  </si>
  <si>
    <t>a1O36000001EGHlEAO</t>
  </si>
  <si>
    <t>MCI-00595</t>
  </si>
  <si>
    <t>Removing human rights and gender related barriers to case management</t>
  </si>
  <si>
    <t>a1O36000001qZ8uEAE</t>
  </si>
  <si>
    <t>MCI-00159</t>
  </si>
  <si>
    <t>Severe malaria</t>
  </si>
  <si>
    <t>a1O36000001EGHjEAO</t>
  </si>
  <si>
    <t>MCI-00158</t>
  </si>
  <si>
    <t>Therapeutic efficacy surveillance</t>
  </si>
  <si>
    <t>a1O36000001EGHiEAO</t>
  </si>
  <si>
    <t>MCI-00168</t>
  </si>
  <si>
    <t>IEC/BCC (SPI)</t>
  </si>
  <si>
    <t>a1O36000001EGHsEAO</t>
  </si>
  <si>
    <t>MCI-00166</t>
  </si>
  <si>
    <t>Intermittent preventive treatment (IPT) - In infancy</t>
  </si>
  <si>
    <t>a1O36000001EGHqEAO</t>
  </si>
  <si>
    <t>MCI-00165</t>
  </si>
  <si>
    <t>Intermittent preventive treatment (IPT) - In pregnancy</t>
  </si>
  <si>
    <t>a1O36000001EGHpEAO</t>
  </si>
  <si>
    <t>MCI-00597</t>
  </si>
  <si>
    <t>Mass drug administration</t>
  </si>
  <si>
    <t>a1O36000001qZ8wEAE</t>
  </si>
  <si>
    <t>MCI-00169</t>
  </si>
  <si>
    <t>Other specific prevention intervention(s)</t>
  </si>
  <si>
    <t>a1O36000001EGHtEAO</t>
  </si>
  <si>
    <t>MCI-00596</t>
  </si>
  <si>
    <t>Removing human rights and gender related barriers to specific prevention interventions</t>
  </si>
  <si>
    <t>a1O36000001qZ8vEAE</t>
  </si>
  <si>
    <t>MCI-00167</t>
  </si>
  <si>
    <t>Seasonal malaria chemoprevention</t>
  </si>
  <si>
    <t>a1O36000001EGHrEAO</t>
  </si>
  <si>
    <t>MCI-00172</t>
  </si>
  <si>
    <t>Improving service delivery infrastructure</t>
  </si>
  <si>
    <t>a1O36000001EGHwEAO</t>
  </si>
  <si>
    <t>MCI-00171</t>
  </si>
  <si>
    <t>Laboratory systems for disease prevention, control, treatment and disease surveillance</t>
  </si>
  <si>
    <t>a1O36000001EGHvEAO</t>
  </si>
  <si>
    <t>MCI-00173</t>
  </si>
  <si>
    <t>Other service delivery intervention(s)</t>
  </si>
  <si>
    <t>a1O36000001EGHxEAO</t>
  </si>
  <si>
    <t>MCI-00602</t>
  </si>
  <si>
    <t>Provider initiated feedback mechanisms</t>
  </si>
  <si>
    <t>a1O36000001qZ91EAE</t>
  </si>
  <si>
    <t>MCI-00170</t>
  </si>
  <si>
    <t>Service organization and facility management</t>
  </si>
  <si>
    <t>a1O36000001EGHuEAO</t>
  </si>
  <si>
    <t>MCI-00601</t>
  </si>
  <si>
    <t>Supportive policy and programmatic environment</t>
  </si>
  <si>
    <t>a1O36000001qZ90EAE</t>
  </si>
  <si>
    <t>MCI-00174</t>
  </si>
  <si>
    <t>Capacity building for health workers, including those at community level</t>
  </si>
  <si>
    <t>a1O36000001EGHyEAO</t>
  </si>
  <si>
    <t>MCI-00177</t>
  </si>
  <si>
    <t>Other health and community workforce intervention(s)</t>
  </si>
  <si>
    <t>a1O36000001EGI1EAO</t>
  </si>
  <si>
    <t>MCI-00175</t>
  </si>
  <si>
    <t>Retention and scale-up of health workers, including for community health workers</t>
  </si>
  <si>
    <t>a1O36000001EGHzEAO</t>
  </si>
  <si>
    <t>MCI-00178</t>
  </si>
  <si>
    <t>National costed supply chain master plan, and implementation</t>
  </si>
  <si>
    <t>a1O36000001EGI2EAO</t>
  </si>
  <si>
    <t>MCI-00599</t>
  </si>
  <si>
    <t>National product selection, registration and quality monitoring</t>
  </si>
  <si>
    <t>a1O36000001qZ8yEAE</t>
  </si>
  <si>
    <t>MCI-00180</t>
  </si>
  <si>
    <t>Other procurement supply chain management intervention(s)</t>
  </si>
  <si>
    <t>a1O36000001EGI4EAO</t>
  </si>
  <si>
    <t>MCI-00598</t>
  </si>
  <si>
    <t>Procurement strategy</t>
  </si>
  <si>
    <t>a1O36000001qZ8xEAE</t>
  </si>
  <si>
    <t>MCI-00179</t>
  </si>
  <si>
    <t>Supply chain infrastructure and development of tools</t>
  </si>
  <si>
    <t>a1O36000001EGI3EAO</t>
  </si>
  <si>
    <t>MCI-00188</t>
  </si>
  <si>
    <t>Other financial management intervention(s)</t>
  </si>
  <si>
    <t>a1O36000001EGICEA4</t>
  </si>
  <si>
    <t>MCI-00187</t>
  </si>
  <si>
    <t>Public financial management (PFM) strengthening</t>
  </si>
  <si>
    <t>a1O36000001EGIBEA4</t>
  </si>
  <si>
    <t>MCI-00603</t>
  </si>
  <si>
    <t>Routine financial management improvement (non-PFM)</t>
  </si>
  <si>
    <t>a1O36000001qZ92EAE</t>
  </si>
  <si>
    <t>MCI-00196</t>
  </si>
  <si>
    <t>Community led advocacy</t>
  </si>
  <si>
    <t>a1O36000001EGIKEA4</t>
  </si>
  <si>
    <t>MCI-00195</t>
  </si>
  <si>
    <t>Community-based monitoring</t>
  </si>
  <si>
    <t>a1O36000001EGIJEA4</t>
  </si>
  <si>
    <t>MCI-00198</t>
  </si>
  <si>
    <t>Institutional capacity building, planning and leadership development</t>
  </si>
  <si>
    <t>a1O36000001EGIMEA4</t>
  </si>
  <si>
    <t>MCI-00199</t>
  </si>
  <si>
    <t>Other community responses and systems intervention(s)</t>
  </si>
  <si>
    <t>a1O36000001EGINEA4</t>
  </si>
  <si>
    <t>MCI-00197</t>
  </si>
  <si>
    <t>Social mobilization, building community linkages, collaboration and coordination</t>
  </si>
  <si>
    <t>a1O36000001EGILEA4</t>
  </si>
  <si>
    <t>MCI-00203</t>
  </si>
  <si>
    <t>Administrative and finance data sources</t>
  </si>
  <si>
    <t>a1O36000001EGIREA4</t>
  </si>
  <si>
    <t>MCI-00201</t>
  </si>
  <si>
    <t>Analysis, review and transparency</t>
  </si>
  <si>
    <t>a1O36000001EGIPEA4</t>
  </si>
  <si>
    <t>MCI-00205</t>
  </si>
  <si>
    <t>Other health information systems and M&amp;E intervention(s)</t>
  </si>
  <si>
    <t>a1O36000001EGITEA4</t>
  </si>
  <si>
    <t>MCI-00600</t>
  </si>
  <si>
    <t>Program and data quality</t>
  </si>
  <si>
    <t>a1O36000001qZ8zEAE</t>
  </si>
  <si>
    <t>MCI-00200</t>
  </si>
  <si>
    <t>Routine reporting</t>
  </si>
  <si>
    <t>a1O36000001EGIOEA4</t>
  </si>
  <si>
    <t>MCI-00202</t>
  </si>
  <si>
    <t>Surveys</t>
  </si>
  <si>
    <t>a1O36000001EGIQEA4</t>
  </si>
  <si>
    <t>MCI-00204</t>
  </si>
  <si>
    <t>Vital registration system</t>
  </si>
  <si>
    <t>a1O36000001EGISEA4</t>
  </si>
  <si>
    <t>MCI-00207</t>
  </si>
  <si>
    <t>Grant management</t>
  </si>
  <si>
    <t>a1O36000001EGIVEA4</t>
  </si>
  <si>
    <t>MCI-00209</t>
  </si>
  <si>
    <t>Other program management intervention(s)</t>
  </si>
  <si>
    <t>a1O36000001EGIXEA4</t>
  </si>
  <si>
    <t>MCI-00206</t>
  </si>
  <si>
    <t>Policy, planning, coordination and management of national disease control programs</t>
  </si>
  <si>
    <t>a1O36000001EGIUEA4</t>
  </si>
  <si>
    <t>MCI-00210</t>
  </si>
  <si>
    <t>a1O36000001EGIYEA4</t>
  </si>
  <si>
    <t>MCI-00611</t>
  </si>
  <si>
    <t>National health strategies, alignment with disease-specific plans, health sector governance and financing</t>
  </si>
  <si>
    <t>a1O36000001qZ9AEAU</t>
  </si>
  <si>
    <t>MCI-00612</t>
  </si>
  <si>
    <t>Other policy and governance intervention(s)</t>
  </si>
  <si>
    <t>a1O36000001qZ9BEAU</t>
  </si>
  <si>
    <t>AR-01393</t>
  </si>
  <si>
    <t>Ghana AIDS Commission</t>
  </si>
  <si>
    <t>0013600000xoEGrAAM</t>
  </si>
  <si>
    <t>AR-01394</t>
  </si>
  <si>
    <t>0013600000xoEHmAAM</t>
  </si>
  <si>
    <t>AR-01395</t>
  </si>
  <si>
    <t>Planned Parenthood Association of Ghana</t>
  </si>
  <si>
    <t>0013600000xoEGFAA2</t>
  </si>
  <si>
    <t>AR-01392</t>
  </si>
  <si>
    <t>Adventist Development and Relief Agency of Ghana</t>
  </si>
  <si>
    <t>0013600000xoEFAAA2</t>
  </si>
  <si>
    <t>AR-01396</t>
  </si>
  <si>
    <t>AngloGold Ashanti (Ghana) Malaria Control Limited</t>
  </si>
  <si>
    <t>0013600000xoEFQAA2</t>
  </si>
  <si>
    <t>AR-01398</t>
  </si>
  <si>
    <t>AR-01397</t>
  </si>
  <si>
    <t>AR-03618</t>
  </si>
  <si>
    <t>AR-03619</t>
  </si>
  <si>
    <t>ID-56432</t>
  </si>
  <si>
    <t>II-08164</t>
  </si>
  <si>
    <t>ID-56433</t>
  </si>
  <si>
    <t>ID-56423</t>
  </si>
  <si>
    <t>II-08163</t>
  </si>
  <si>
    <t>ID-56424</t>
  </si>
  <si>
    <t>ID-56422</t>
  </si>
  <si>
    <t>ID-56412</t>
  </si>
  <si>
    <t>II-08162</t>
  </si>
  <si>
    <t>ID-56413</t>
  </si>
  <si>
    <t>ID-56831</t>
  </si>
  <si>
    <t>II-08199</t>
  </si>
  <si>
    <t>ID-56830</t>
  </si>
  <si>
    <t>ID-56829</t>
  </si>
  <si>
    <t>ID-56828</t>
  </si>
  <si>
    <t>ID-56827</t>
  </si>
  <si>
    <t>ID-56826</t>
  </si>
  <si>
    <t>ID-56825</t>
  </si>
  <si>
    <t>ID-56824</t>
  </si>
  <si>
    <t>ID-56823</t>
  </si>
  <si>
    <t>ID-56822</t>
  </si>
  <si>
    <t>ID-56821</t>
  </si>
  <si>
    <t>II-08198</t>
  </si>
  <si>
    <t>ID-56820</t>
  </si>
  <si>
    <t>ID-56819</t>
  </si>
  <si>
    <t>ID-56818</t>
  </si>
  <si>
    <t>ID-56817</t>
  </si>
  <si>
    <t>ID-56816</t>
  </si>
  <si>
    <t>ID-56815</t>
  </si>
  <si>
    <t>ID-56814</t>
  </si>
  <si>
    <t>ID-56813</t>
  </si>
  <si>
    <t>ID-56812</t>
  </si>
  <si>
    <t>ID-56811</t>
  </si>
  <si>
    <t>II-08197</t>
  </si>
  <si>
    <t>ID-56810</t>
  </si>
  <si>
    <t>ID-56809</t>
  </si>
  <si>
    <t>ID-56808</t>
  </si>
  <si>
    <t>ID-56807</t>
  </si>
  <si>
    <t>ID-56806</t>
  </si>
  <si>
    <t>ID-56805</t>
  </si>
  <si>
    <t>ID-56804</t>
  </si>
  <si>
    <t>ID-56803</t>
  </si>
  <si>
    <t>ID-56802</t>
  </si>
  <si>
    <t>ID-56801</t>
  </si>
  <si>
    <t>II-08196</t>
  </si>
  <si>
    <t>ID-56800</t>
  </si>
  <si>
    <t>ID-56799</t>
  </si>
  <si>
    <t>ID-56798</t>
  </si>
  <si>
    <t>ID-56797</t>
  </si>
  <si>
    <t>ID-56796</t>
  </si>
  <si>
    <t>ID-56795</t>
  </si>
  <si>
    <t>ID-56794</t>
  </si>
  <si>
    <t>ID-56793</t>
  </si>
  <si>
    <t>ID-56792</t>
  </si>
  <si>
    <t>ID-56791</t>
  </si>
  <si>
    <t>II-08195</t>
  </si>
  <si>
    <t>ID-56790</t>
  </si>
  <si>
    <t>ID-56789</t>
  </si>
  <si>
    <t>ID-56788</t>
  </si>
  <si>
    <t>ID-56787</t>
  </si>
  <si>
    <t>ID-56786</t>
  </si>
  <si>
    <t>ID-56785</t>
  </si>
  <si>
    <t>ID-56784</t>
  </si>
  <si>
    <t>ID-56783</t>
  </si>
  <si>
    <t>ID-56782</t>
  </si>
  <si>
    <t>ID-56781</t>
  </si>
  <si>
    <t>II-08194</t>
  </si>
  <si>
    <t>ID-56780</t>
  </si>
  <si>
    <t>ID-56779</t>
  </si>
  <si>
    <t>ID-56778</t>
  </si>
  <si>
    <t>ID-56777</t>
  </si>
  <si>
    <t>ID-56776</t>
  </si>
  <si>
    <t>ID-56775</t>
  </si>
  <si>
    <t>ID-56774</t>
  </si>
  <si>
    <t>ID-56773</t>
  </si>
  <si>
    <t>ID-56772</t>
  </si>
  <si>
    <t>ID-56771</t>
  </si>
  <si>
    <t>II-08193</t>
  </si>
  <si>
    <t>ID-56770</t>
  </si>
  <si>
    <t>ID-56769</t>
  </si>
  <si>
    <t>ID-56768</t>
  </si>
  <si>
    <t>ID-56767</t>
  </si>
  <si>
    <t>ID-56766</t>
  </si>
  <si>
    <t>ID-56765</t>
  </si>
  <si>
    <t>ID-56764</t>
  </si>
  <si>
    <t>ID-56763</t>
  </si>
  <si>
    <t>ID-56762</t>
  </si>
  <si>
    <t>ID-56761</t>
  </si>
  <si>
    <t>II-08192</t>
  </si>
  <si>
    <t>ID-56760</t>
  </si>
  <si>
    <t>ID-56759</t>
  </si>
  <si>
    <t>ID-56758</t>
  </si>
  <si>
    <t>ID-56757</t>
  </si>
  <si>
    <t>ID-56756</t>
  </si>
  <si>
    <t>ID-56755</t>
  </si>
  <si>
    <t>ID-56754</t>
  </si>
  <si>
    <t>ID-56753</t>
  </si>
  <si>
    <t>ID-56752</t>
  </si>
  <si>
    <t>ID-56751</t>
  </si>
  <si>
    <t>II-08168</t>
  </si>
  <si>
    <t>ID-56750</t>
  </si>
  <si>
    <t>ID-56749</t>
  </si>
  <si>
    <t>ID-56748</t>
  </si>
  <si>
    <t>ID-56747</t>
  </si>
  <si>
    <t>ID-56746</t>
  </si>
  <si>
    <t>ID-56745</t>
  </si>
  <si>
    <t>ID-56744</t>
  </si>
  <si>
    <t>ID-56743</t>
  </si>
  <si>
    <t>ID-56742</t>
  </si>
  <si>
    <t>ID-56741</t>
  </si>
  <si>
    <t>II-08167</t>
  </si>
  <si>
    <t>ID-56740</t>
  </si>
  <si>
    <t>ID-56739</t>
  </si>
  <si>
    <t>ID-56738</t>
  </si>
  <si>
    <t>ID-56737</t>
  </si>
  <si>
    <t>ID-56736</t>
  </si>
  <si>
    <t>ID-56735</t>
  </si>
  <si>
    <t>ID-56734</t>
  </si>
  <si>
    <t>ID-56733</t>
  </si>
  <si>
    <t>ID-56732</t>
  </si>
  <si>
    <t>ID-56731</t>
  </si>
  <si>
    <t>II-08166</t>
  </si>
  <si>
    <t>ID-56730</t>
  </si>
  <si>
    <t>ID-56729</t>
  </si>
  <si>
    <t>ID-56728</t>
  </si>
  <si>
    <t>ID-56727</t>
  </si>
  <si>
    <t>ID-56726</t>
  </si>
  <si>
    <t>ID-56725</t>
  </si>
  <si>
    <t>ID-56724</t>
  </si>
  <si>
    <t>ID-56723</t>
  </si>
  <si>
    <t>ID-56722</t>
  </si>
  <si>
    <t>ID-56721</t>
  </si>
  <si>
    <t>II-08165</t>
  </si>
  <si>
    <t>ID-56720</t>
  </si>
  <si>
    <t>ID-56719</t>
  </si>
  <si>
    <t>ID-56718</t>
  </si>
  <si>
    <t>ID-56717</t>
  </si>
  <si>
    <t>ID-56716</t>
  </si>
  <si>
    <t>ID-56715</t>
  </si>
  <si>
    <t>ID-56714</t>
  </si>
  <si>
    <t>ID-56713</t>
  </si>
  <si>
    <t>ID-56712</t>
  </si>
  <si>
    <t>ID-56441</t>
  </si>
  <si>
    <t>ID-56440</t>
  </si>
  <si>
    <t>ID-56439</t>
  </si>
  <si>
    <t>ID-56438</t>
  </si>
  <si>
    <t>ID-56437</t>
  </si>
  <si>
    <t>ID-56436</t>
  </si>
  <si>
    <t>ID-56435</t>
  </si>
  <si>
    <t>ID-56434</t>
  </si>
  <si>
    <t>ID-56431</t>
  </si>
  <si>
    <t>ID-56430</t>
  </si>
  <si>
    <t>ID-56429</t>
  </si>
  <si>
    <t>ID-56428</t>
  </si>
  <si>
    <t>ID-56427</t>
  </si>
  <si>
    <t>ID-56426</t>
  </si>
  <si>
    <t>ID-56425</t>
  </si>
  <si>
    <t>ID-56421</t>
  </si>
  <si>
    <t>ID-56420</t>
  </si>
  <si>
    <t>ID-56419</t>
  </si>
  <si>
    <t>ID-56418</t>
  </si>
  <si>
    <t>ID-56417</t>
  </si>
  <si>
    <t>ID-56416</t>
  </si>
  <si>
    <t>ID-56415</t>
  </si>
  <si>
    <t>ID-56414</t>
  </si>
  <si>
    <t>ODN-55794</t>
  </si>
  <si>
    <t>OI-7242</t>
  </si>
  <si>
    <t>ODN-55795</t>
  </si>
  <si>
    <t>ODN-56233</t>
  </si>
  <si>
    <t>OI-7274</t>
  </si>
  <si>
    <t>ODN-56232</t>
  </si>
  <si>
    <t>ODN-56231</t>
  </si>
  <si>
    <t>ODN-56230</t>
  </si>
  <si>
    <t>ODN-56229</t>
  </si>
  <si>
    <t>ODN-56228</t>
  </si>
  <si>
    <t>ODN-56227</t>
  </si>
  <si>
    <t>ODN-56226</t>
  </si>
  <si>
    <t>ODN-56225</t>
  </si>
  <si>
    <t>ODN-56224</t>
  </si>
  <si>
    <t>ODN-56223</t>
  </si>
  <si>
    <t>OI-7273</t>
  </si>
  <si>
    <t>ODN-56222</t>
  </si>
  <si>
    <t>ODN-56221</t>
  </si>
  <si>
    <t>ODN-56220</t>
  </si>
  <si>
    <t>ODN-56219</t>
  </si>
  <si>
    <t>ODN-56218</t>
  </si>
  <si>
    <t>ODN-56217</t>
  </si>
  <si>
    <t>ODN-56216</t>
  </si>
  <si>
    <t>ODN-56215</t>
  </si>
  <si>
    <t>ODN-56214</t>
  </si>
  <si>
    <t>ODN-56213</t>
  </si>
  <si>
    <t>OI-7272</t>
  </si>
  <si>
    <t>ODN-56212</t>
  </si>
  <si>
    <t>ODN-56211</t>
  </si>
  <si>
    <t>ODN-56210</t>
  </si>
  <si>
    <t>ODN-56209</t>
  </si>
  <si>
    <t>ODN-56208</t>
  </si>
  <si>
    <t>ODN-56207</t>
  </si>
  <si>
    <t>ODN-56206</t>
  </si>
  <si>
    <t>ODN-56205</t>
  </si>
  <si>
    <t>ODN-56204</t>
  </si>
  <si>
    <t>ODN-56203</t>
  </si>
  <si>
    <t>OI-7271</t>
  </si>
  <si>
    <t>ODN-56202</t>
  </si>
  <si>
    <t>ODN-56201</t>
  </si>
  <si>
    <t>ODN-56200</t>
  </si>
  <si>
    <t>ODN-56199</t>
  </si>
  <si>
    <t>ODN-56198</t>
  </si>
  <si>
    <t>ODN-56197</t>
  </si>
  <si>
    <t>ODN-56196</t>
  </si>
  <si>
    <t>ODN-56195</t>
  </si>
  <si>
    <t>ODN-56194</t>
  </si>
  <si>
    <t>ODN-56193</t>
  </si>
  <si>
    <t>OI-7270</t>
  </si>
  <si>
    <t>ODN-56192</t>
  </si>
  <si>
    <t>ODN-56191</t>
  </si>
  <si>
    <t>ODN-56190</t>
  </si>
  <si>
    <t>ODN-56189</t>
  </si>
  <si>
    <t>ODN-56188</t>
  </si>
  <si>
    <t>ODN-56187</t>
  </si>
  <si>
    <t>ODN-56186</t>
  </si>
  <si>
    <t>ODN-56185</t>
  </si>
  <si>
    <t>ODN-56184</t>
  </si>
  <si>
    <t>ODN-56183</t>
  </si>
  <si>
    <t>OI-7269</t>
  </si>
  <si>
    <t>ODN-56182</t>
  </si>
  <si>
    <t>ODN-56181</t>
  </si>
  <si>
    <t>ODN-56180</t>
  </si>
  <si>
    <t>ODN-56179</t>
  </si>
  <si>
    <t>ODN-56178</t>
  </si>
  <si>
    <t>ODN-56177</t>
  </si>
  <si>
    <t>ODN-56176</t>
  </si>
  <si>
    <t>ODN-56175</t>
  </si>
  <si>
    <t>ODN-56174</t>
  </si>
  <si>
    <t>ODN-56173</t>
  </si>
  <si>
    <t>OI-7247</t>
  </si>
  <si>
    <t>ODN-56172</t>
  </si>
  <si>
    <t>ODN-56171</t>
  </si>
  <si>
    <t>ODN-56170</t>
  </si>
  <si>
    <t>ODN-56169</t>
  </si>
  <si>
    <t>ODN-56168</t>
  </si>
  <si>
    <t>ODN-56167</t>
  </si>
  <si>
    <t>ODN-56166</t>
  </si>
  <si>
    <t>ODN-56165</t>
  </si>
  <si>
    <t>ODN-56164</t>
  </si>
  <si>
    <t>ODN-56163</t>
  </si>
  <si>
    <t>OI-7246</t>
  </si>
  <si>
    <t>ODN-56162</t>
  </si>
  <si>
    <t>ODN-56161</t>
  </si>
  <si>
    <t>ODN-56160</t>
  </si>
  <si>
    <t>ODN-56159</t>
  </si>
  <si>
    <t>ODN-56158</t>
  </si>
  <si>
    <t>ODN-56157</t>
  </si>
  <si>
    <t>ODN-56156</t>
  </si>
  <si>
    <t>ODN-56155</t>
  </si>
  <si>
    <t>ODN-56154</t>
  </si>
  <si>
    <t>ODN-56153</t>
  </si>
  <si>
    <t>OI-7245</t>
  </si>
  <si>
    <t>ODN-56152</t>
  </si>
  <si>
    <t>ODN-56151</t>
  </si>
  <si>
    <t>ODN-56150</t>
  </si>
  <si>
    <t>ODN-56149</t>
  </si>
  <si>
    <t>ODN-56148</t>
  </si>
  <si>
    <t>ODN-56147</t>
  </si>
  <si>
    <t>ODN-56146</t>
  </si>
  <si>
    <t>ODN-56145</t>
  </si>
  <si>
    <t>ODN-56144</t>
  </si>
  <si>
    <t>ODN-56143</t>
  </si>
  <si>
    <t>OI-7244</t>
  </si>
  <si>
    <t>ODN-56142</t>
  </si>
  <si>
    <t>ODN-56141</t>
  </si>
  <si>
    <t>ODN-56140</t>
  </si>
  <si>
    <t>ODN-56139</t>
  </si>
  <si>
    <t>ODN-56138</t>
  </si>
  <si>
    <t>ODN-56137</t>
  </si>
  <si>
    <t>ODN-56136</t>
  </si>
  <si>
    <t>ODN-56135</t>
  </si>
  <si>
    <t>ODN-56134</t>
  </si>
  <si>
    <t>ODN-56133</t>
  </si>
  <si>
    <t>OI-7243</t>
  </si>
  <si>
    <t>ODN-56132</t>
  </si>
  <si>
    <t>ODN-56131</t>
  </si>
  <si>
    <t>ODN-56130</t>
  </si>
  <si>
    <t>ODN-56129</t>
  </si>
  <si>
    <t>ODN-56128</t>
  </si>
  <si>
    <t>ODN-56127</t>
  </si>
  <si>
    <t>ODN-56126</t>
  </si>
  <si>
    <t>ODN-56125</t>
  </si>
  <si>
    <t>ODN-56124</t>
  </si>
  <si>
    <t>ODN-55803</t>
  </si>
  <si>
    <t>ODN-55802</t>
  </si>
  <si>
    <t>ODN-55801</t>
  </si>
  <si>
    <t>ODN-55800</t>
  </si>
  <si>
    <t>ODN-55799</t>
  </si>
  <si>
    <t>ODN-55798</t>
  </si>
  <si>
    <t>ODN-55797</t>
  </si>
  <si>
    <t>ODN-55796</t>
  </si>
  <si>
    <t>ODN-56123</t>
  </si>
  <si>
    <t>OI-7241</t>
  </si>
  <si>
    <t>ODN-56122</t>
  </si>
  <si>
    <t>ODN-56121</t>
  </si>
  <si>
    <t>ODN-56120</t>
  </si>
  <si>
    <t>ODN-56119</t>
  </si>
  <si>
    <t>ODN-56118</t>
  </si>
  <si>
    <t>ODN-56117</t>
  </si>
  <si>
    <t>ODN-56116</t>
  </si>
  <si>
    <t>ODN-56115</t>
  </si>
  <si>
    <t>ODN-56114</t>
  </si>
  <si>
    <t>ODN-56113</t>
  </si>
  <si>
    <t>OI-7240</t>
  </si>
  <si>
    <t>ODN-56112</t>
  </si>
  <si>
    <t>ODN-56111</t>
  </si>
  <si>
    <t>ODN-56110</t>
  </si>
  <si>
    <t>ODN-56109</t>
  </si>
  <si>
    <t>ODN-56108</t>
  </si>
  <si>
    <t>ODN-56107</t>
  </si>
  <si>
    <t>ODN-56106</t>
  </si>
  <si>
    <t>ODN-56105</t>
  </si>
  <si>
    <t>ODN-56104</t>
  </si>
  <si>
    <t>ODN-56103</t>
  </si>
  <si>
    <t>OI-7239</t>
  </si>
  <si>
    <t>ODN-56102</t>
  </si>
  <si>
    <t>ODN-56101</t>
  </si>
  <si>
    <t>ODN-56100</t>
  </si>
  <si>
    <t>ODN-56099</t>
  </si>
  <si>
    <t>ODN-56098</t>
  </si>
  <si>
    <t>ODN-56097</t>
  </si>
  <si>
    <t>ODN-56096</t>
  </si>
  <si>
    <t>ODN-56095</t>
  </si>
  <si>
    <t>ODN-56094</t>
  </si>
  <si>
    <t>CD-95804</t>
  </si>
  <si>
    <t>CI-14170</t>
  </si>
  <si>
    <t>CD-95842</t>
  </si>
  <si>
    <t>CI-14175</t>
  </si>
  <si>
    <t>CD-95831</t>
  </si>
  <si>
    <t>CI-14174</t>
  </si>
  <si>
    <t>CD-95821</t>
  </si>
  <si>
    <t>CI-14173</t>
  </si>
  <si>
    <t>CD-95811</t>
  </si>
  <si>
    <t>CI-14172</t>
  </si>
  <si>
    <t>CD-95841</t>
  </si>
  <si>
    <t>CD-95832</t>
  </si>
  <si>
    <t>CD-95822</t>
  </si>
  <si>
    <t>CD-95812</t>
  </si>
  <si>
    <t>CD-95833</t>
  </si>
  <si>
    <t>CD-95813</t>
  </si>
  <si>
    <t>CD-95834</t>
  </si>
  <si>
    <t>CD-95814</t>
  </si>
  <si>
    <t>CD-95801</t>
  </si>
  <si>
    <t>CD-95802</t>
  </si>
  <si>
    <t>CD-95803</t>
  </si>
  <si>
    <t>CD-95851</t>
  </si>
  <si>
    <t>CI-14177</t>
  </si>
  <si>
    <t>CD-95852</t>
  </si>
  <si>
    <t>CD-95805</t>
  </si>
  <si>
    <t>CD-96320</t>
  </si>
  <si>
    <t>CI-14181</t>
  </si>
  <si>
    <t>CD-96319</t>
  </si>
  <si>
    <t>CD-96318</t>
  </si>
  <si>
    <t>CD-96317</t>
  </si>
  <si>
    <t>CD-96316</t>
  </si>
  <si>
    <t>CD-96315</t>
  </si>
  <si>
    <t>CD-96314</t>
  </si>
  <si>
    <t>CD-96313</t>
  </si>
  <si>
    <t>CD-96312</t>
  </si>
  <si>
    <t>CD-96311</t>
  </si>
  <si>
    <t>CD-96310</t>
  </si>
  <si>
    <t>CI-14180</t>
  </si>
  <si>
    <t>CD-96309</t>
  </si>
  <si>
    <t>CD-96308</t>
  </si>
  <si>
    <t>CD-96307</t>
  </si>
  <si>
    <t>CD-96306</t>
  </si>
  <si>
    <t>CD-96305</t>
  </si>
  <si>
    <t>CD-96304</t>
  </si>
  <si>
    <t>CD-96303</t>
  </si>
  <si>
    <t>CD-96302</t>
  </si>
  <si>
    <t>CD-96301</t>
  </si>
  <si>
    <t>CD-96300</t>
  </si>
  <si>
    <t>CI-14179</t>
  </si>
  <si>
    <t>CD-96299</t>
  </si>
  <si>
    <t>CD-96298</t>
  </si>
  <si>
    <t>CD-96297</t>
  </si>
  <si>
    <t>CD-96296</t>
  </si>
  <si>
    <t>CD-96295</t>
  </si>
  <si>
    <t>CD-96294</t>
  </si>
  <si>
    <t>CD-96293</t>
  </si>
  <si>
    <t>CD-96292</t>
  </si>
  <si>
    <t>CD-96291</t>
  </si>
  <si>
    <t>CD-96290</t>
  </si>
  <si>
    <t>CI-14178</t>
  </si>
  <si>
    <t>CD-96289</t>
  </si>
  <si>
    <t>CD-96288</t>
  </si>
  <si>
    <t>CD-96287</t>
  </si>
  <si>
    <t>CD-96286</t>
  </si>
  <si>
    <t>CD-96285</t>
  </si>
  <si>
    <t>CD-96284</t>
  </si>
  <si>
    <t>CD-96283</t>
  </si>
  <si>
    <t>CD-96282</t>
  </si>
  <si>
    <t>CD-96281</t>
  </si>
  <si>
    <t>CD-95860</t>
  </si>
  <si>
    <t>CD-95859</t>
  </si>
  <si>
    <t>CD-95858</t>
  </si>
  <si>
    <t>CD-95857</t>
  </si>
  <si>
    <t>CD-95856</t>
  </si>
  <si>
    <t>CD-95855</t>
  </si>
  <si>
    <t>CD-95854</t>
  </si>
  <si>
    <t>CD-95853</t>
  </si>
  <si>
    <t>CD-96280</t>
  </si>
  <si>
    <t>CI-14176</t>
  </si>
  <si>
    <t>CD-96279</t>
  </si>
  <si>
    <t>CD-96278</t>
  </si>
  <si>
    <t>CD-96277</t>
  </si>
  <si>
    <t>CD-96276</t>
  </si>
  <si>
    <t>CD-96275</t>
  </si>
  <si>
    <t>CD-96274</t>
  </si>
  <si>
    <t>CD-96273</t>
  </si>
  <si>
    <t>CD-96272</t>
  </si>
  <si>
    <t>CD-96271</t>
  </si>
  <si>
    <t>CD-95850</t>
  </si>
  <si>
    <t>CD-95849</t>
  </si>
  <si>
    <t>CD-95848</t>
  </si>
  <si>
    <t>CD-95847</t>
  </si>
  <si>
    <t>CD-95846</t>
  </si>
  <si>
    <t>CD-95845</t>
  </si>
  <si>
    <t>CD-95844</t>
  </si>
  <si>
    <t>CD-95843</t>
  </si>
  <si>
    <t>CD-95840</t>
  </si>
  <si>
    <t>CD-95839</t>
  </si>
  <si>
    <t>CD-95838</t>
  </si>
  <si>
    <t>CD-95837</t>
  </si>
  <si>
    <t>CD-95836</t>
  </si>
  <si>
    <t>CD-95835</t>
  </si>
  <si>
    <t>CD-95830</t>
  </si>
  <si>
    <t>CD-95829</t>
  </si>
  <si>
    <t>CD-95828</t>
  </si>
  <si>
    <t>CD-95827</t>
  </si>
  <si>
    <t>CD-95826</t>
  </si>
  <si>
    <t>CD-95825</t>
  </si>
  <si>
    <t>CD-95824</t>
  </si>
  <si>
    <t>CD-95823</t>
  </si>
  <si>
    <t>CD-95820</t>
  </si>
  <si>
    <t>CD-95819</t>
  </si>
  <si>
    <t>CD-95818</t>
  </si>
  <si>
    <t>CD-95817</t>
  </si>
  <si>
    <t>CD-95816</t>
  </si>
  <si>
    <t>CD-95815</t>
  </si>
  <si>
    <t>CD-96410</t>
  </si>
  <si>
    <t>CI-14222</t>
  </si>
  <si>
    <t>CD-96409</t>
  </si>
  <si>
    <t>CD-96408</t>
  </si>
  <si>
    <t>CD-96407</t>
  </si>
  <si>
    <t>CD-96406</t>
  </si>
  <si>
    <t>CD-96405</t>
  </si>
  <si>
    <t>CD-96404</t>
  </si>
  <si>
    <t>CD-96403</t>
  </si>
  <si>
    <t>CD-96402</t>
  </si>
  <si>
    <t>CD-96401</t>
  </si>
  <si>
    <t>CD-96400</t>
  </si>
  <si>
    <t>CI-14221</t>
  </si>
  <si>
    <t>CD-96399</t>
  </si>
  <si>
    <t>CD-96398</t>
  </si>
  <si>
    <t>CD-96397</t>
  </si>
  <si>
    <t>CD-96396</t>
  </si>
  <si>
    <t>CD-96395</t>
  </si>
  <si>
    <t>CD-96394</t>
  </si>
  <si>
    <t>CD-96393</t>
  </si>
  <si>
    <t>CD-96392</t>
  </si>
  <si>
    <t>CD-96391</t>
  </si>
  <si>
    <t>CD-96390</t>
  </si>
  <si>
    <t>CI-14220</t>
  </si>
  <si>
    <t>CD-96389</t>
  </si>
  <si>
    <t>CD-96388</t>
  </si>
  <si>
    <t>CD-96387</t>
  </si>
  <si>
    <t>CD-96386</t>
  </si>
  <si>
    <t>CD-96385</t>
  </si>
  <si>
    <t>CD-96384</t>
  </si>
  <si>
    <t>CD-96383</t>
  </si>
  <si>
    <t>CD-96382</t>
  </si>
  <si>
    <t>CD-96381</t>
  </si>
  <si>
    <t>CD-96380</t>
  </si>
  <si>
    <t>CI-14219</t>
  </si>
  <si>
    <t>CD-96379</t>
  </si>
  <si>
    <t>CD-96378</t>
  </si>
  <si>
    <t>CD-96377</t>
  </si>
  <si>
    <t>CD-96376</t>
  </si>
  <si>
    <t>CD-96375</t>
  </si>
  <si>
    <t>CD-96374</t>
  </si>
  <si>
    <t>CD-96373</t>
  </si>
  <si>
    <t>CD-96372</t>
  </si>
  <si>
    <t>CD-96371</t>
  </si>
  <si>
    <t>CD-96370</t>
  </si>
  <si>
    <t>CI-14218</t>
  </si>
  <si>
    <t>CD-96369</t>
  </si>
  <si>
    <t>CD-96368</t>
  </si>
  <si>
    <t>CD-96367</t>
  </si>
  <si>
    <t>CD-96366</t>
  </si>
  <si>
    <t>CD-96365</t>
  </si>
  <si>
    <t>CD-96364</t>
  </si>
  <si>
    <t>CD-96363</t>
  </si>
  <si>
    <t>CD-96362</t>
  </si>
  <si>
    <t>CD-96361</t>
  </si>
  <si>
    <t>CD-96360</t>
  </si>
  <si>
    <t>CI-14217</t>
  </si>
  <si>
    <t>CD-96359</t>
  </si>
  <si>
    <t>CD-96358</t>
  </si>
  <si>
    <t>CD-96357</t>
  </si>
  <si>
    <t>CD-96356</t>
  </si>
  <si>
    <t>CD-96355</t>
  </si>
  <si>
    <t>CD-96354</t>
  </si>
  <si>
    <t>CD-96353</t>
  </si>
  <si>
    <t>CD-96352</t>
  </si>
  <si>
    <t>CD-96351</t>
  </si>
  <si>
    <t>CD-96350</t>
  </si>
  <si>
    <t>CI-14216</t>
  </si>
  <si>
    <t>CD-96349</t>
  </si>
  <si>
    <t>CD-96348</t>
  </si>
  <si>
    <t>CD-96347</t>
  </si>
  <si>
    <t>CD-96346</t>
  </si>
  <si>
    <t>CD-96345</t>
  </si>
  <si>
    <t>CD-96344</t>
  </si>
  <si>
    <t>CD-96343</t>
  </si>
  <si>
    <t>CD-96342</t>
  </si>
  <si>
    <t>CD-96341</t>
  </si>
  <si>
    <t>CD-96340</t>
  </si>
  <si>
    <t>CI-14215</t>
  </si>
  <si>
    <t>CD-96339</t>
  </si>
  <si>
    <t>CD-96338</t>
  </si>
  <si>
    <t>CD-96337</t>
  </si>
  <si>
    <t>CD-96336</t>
  </si>
  <si>
    <t>CD-96335</t>
  </si>
  <si>
    <t>CD-96334</t>
  </si>
  <si>
    <t>CD-96333</t>
  </si>
  <si>
    <t>CD-96332</t>
  </si>
  <si>
    <t>CD-96331</t>
  </si>
  <si>
    <t>CD-96330</t>
  </si>
  <si>
    <t>CI-14214</t>
  </si>
  <si>
    <t>CD-96329</t>
  </si>
  <si>
    <t>CD-96328</t>
  </si>
  <si>
    <t>CD-96327</t>
  </si>
  <si>
    <t>CD-96326</t>
  </si>
  <si>
    <t>CD-96325</t>
  </si>
  <si>
    <t>CD-96324</t>
  </si>
  <si>
    <t>CD-96323</t>
  </si>
  <si>
    <t>CD-96322</t>
  </si>
  <si>
    <t>CD-96321</t>
  </si>
  <si>
    <t>CD-96270</t>
  </si>
  <si>
    <t>CI-14171</t>
  </si>
  <si>
    <t>CD-96269</t>
  </si>
  <si>
    <t>CD-96268</t>
  </si>
  <si>
    <t>CD-96267</t>
  </si>
  <si>
    <t>CD-96266</t>
  </si>
  <si>
    <t>CD-96265</t>
  </si>
  <si>
    <t>CD-96264</t>
  </si>
  <si>
    <t>CD-96263</t>
  </si>
  <si>
    <t>CD-96262</t>
  </si>
  <si>
    <t>CD-96261</t>
  </si>
  <si>
    <t>CD-95810</t>
  </si>
  <si>
    <t>CD-95809</t>
  </si>
  <si>
    <t>CD-95808</t>
  </si>
  <si>
    <t>CD-95807</t>
  </si>
  <si>
    <t>CD-95806</t>
  </si>
  <si>
    <t>CD-96260</t>
  </si>
  <si>
    <t>CI-14169</t>
  </si>
  <si>
    <t>CD-96259</t>
  </si>
  <si>
    <t>CD-96258</t>
  </si>
  <si>
    <t>CD-96257</t>
  </si>
  <si>
    <t>CD-96256</t>
  </si>
  <si>
    <t>CD-96255</t>
  </si>
  <si>
    <t>CD-96254</t>
  </si>
  <si>
    <t>CD-96253</t>
  </si>
  <si>
    <t>CD-96252</t>
  </si>
  <si>
    <t>CD-96251</t>
  </si>
  <si>
    <t>IP-5288</t>
  </si>
  <si>
    <t>AR-04118</t>
  </si>
  <si>
    <t>United Nations Development Programme</t>
  </si>
  <si>
    <t>0013600000xoEKQAA2</t>
  </si>
  <si>
    <t>AR-03501</t>
  </si>
  <si>
    <t>United Nations Office for Project Services</t>
  </si>
  <si>
    <t>0013600000xoEIfAAM</t>
  </si>
  <si>
    <t>AR-04335</t>
  </si>
  <si>
    <t>Cambodia Ministry of Economy and Finance</t>
  </si>
  <si>
    <t>0013600001ElqOHAAZ</t>
  </si>
  <si>
    <t>a3z360000009C2zAAE</t>
  </si>
  <si>
    <t>a3z360000009C30AAE</t>
  </si>
  <si>
    <t>a3z360000009C31AAE</t>
  </si>
  <si>
    <t>a3z360000009C32AAE</t>
  </si>
  <si>
    <t>a3z360000009C33AAE</t>
  </si>
  <si>
    <t>a3z360000009C34AAE</t>
  </si>
  <si>
    <t>IOR-00056</t>
  </si>
  <si>
    <t>Malaria I-7: Modelled lives saved (based on latest epidemiological data)</t>
  </si>
  <si>
    <t>a3z360000009C35AAE</t>
  </si>
  <si>
    <t>IOR-00057</t>
  </si>
  <si>
    <t>Malaria I-8: Modelled infections averted (based on latest epidemiological data)</t>
  </si>
  <si>
    <t>a3z360000009C36AAE</t>
  </si>
  <si>
    <t>a3z360000009C37AAE</t>
  </si>
  <si>
    <t>a3z360000009C38AAE</t>
  </si>
  <si>
    <t>a3z360000009C39AAE</t>
  </si>
  <si>
    <t>a3z360000009C3AAAU</t>
  </si>
  <si>
    <t>a3z360000009C3BAAU</t>
  </si>
  <si>
    <t>a3z360000009C3oAAE</t>
  </si>
  <si>
    <t>a3z360000009C3pAAE</t>
  </si>
  <si>
    <t>a3z360000009C3qAAE</t>
  </si>
  <si>
    <t>a3z360000009C3rAAE</t>
  </si>
  <si>
    <t>a3z360000009C3sAAE</t>
  </si>
  <si>
    <t>a3z360000009C3tAAE</t>
  </si>
  <si>
    <t>IOR-00020</t>
  </si>
  <si>
    <t>Malaria O-5: Proportion of households with at least one insecticide-treated net</t>
  </si>
  <si>
    <t>a3z360000009C3uAAE</t>
  </si>
  <si>
    <t>a3z360000009C3vAAE</t>
  </si>
  <si>
    <t>a3z360000009C3wAAE</t>
  </si>
  <si>
    <t>a3z360000009C3xAAE</t>
  </si>
  <si>
    <t>a3z360000009C3yAAE</t>
  </si>
  <si>
    <t>IOR-00026</t>
  </si>
  <si>
    <t>HSS O-5: Specific services readiness score for health facilities</t>
  </si>
  <si>
    <t>a3z360000009C3zAAE</t>
  </si>
  <si>
    <t>IOR-00027</t>
  </si>
  <si>
    <t>HSS O-4: General service readiness score for health facilities</t>
  </si>
  <si>
    <t>a3z360000009C40AAE</t>
  </si>
  <si>
    <t>a3z360000009C41AAE</t>
  </si>
  <si>
    <t>a3z360000009C42AAE</t>
  </si>
  <si>
    <t>a3z360000009C43AAE</t>
  </si>
  <si>
    <t>MCI-00017</t>
  </si>
  <si>
    <t>HSS - Policy and governance</t>
  </si>
  <si>
    <t>a3z360000009C2CAAU</t>
  </si>
  <si>
    <t>MCI-00018</t>
  </si>
  <si>
    <t>HSS - Healthcare financing</t>
  </si>
  <si>
    <t>a3z360000009C2DAAU</t>
  </si>
  <si>
    <t>MCI-00071</t>
  </si>
  <si>
    <t>Other module</t>
  </si>
  <si>
    <t>a3z360000009C2JAAU</t>
  </si>
  <si>
    <t>MCI-00042</t>
  </si>
  <si>
    <t>VC-2: Proportion of population at risk potentially covered by long lasting insecticidal nets distributed</t>
  </si>
  <si>
    <t>a1O36000001EGFqEAO</t>
  </si>
  <si>
    <t>MCI-00044</t>
  </si>
  <si>
    <t>VC-4: Proportion of targeted risk groups receiving long-lasting insecticidal-nets</t>
  </si>
  <si>
    <t>a1O36000001EGFsEAO</t>
  </si>
  <si>
    <t>MCI-00046</t>
  </si>
  <si>
    <t>VC-6: Proportion of population protected by IRS within the last 12 months</t>
  </si>
  <si>
    <t>a1O36000001EGFuEAO</t>
  </si>
  <si>
    <t>MCI-00061</t>
  </si>
  <si>
    <t>SD-2: Number of outpatients visits per 10,000 population</t>
  </si>
  <si>
    <t>a1O36000001EGG9EAO</t>
  </si>
  <si>
    <t>MCI-00066</t>
  </si>
  <si>
    <t>PSM-1: Percentage of health facilities reporting no stock-outs of essential drugs</t>
  </si>
  <si>
    <t>a1O36000001EGGEEA4</t>
  </si>
  <si>
    <t>MCI-00160</t>
  </si>
  <si>
    <t>Private sector co-payment mechanism</t>
  </si>
  <si>
    <t>a1O36000001EGHkEAO</t>
  </si>
  <si>
    <t>MCI-00176</t>
  </si>
  <si>
    <t>Retention and distribution of health and community workers</t>
  </si>
  <si>
    <t>a1O36000001EGI0EAO</t>
  </si>
  <si>
    <t>MCI-00181</t>
  </si>
  <si>
    <t>Development and implementation of health legislation, strategies and policies</t>
  </si>
  <si>
    <t>a1O36000001EGI5EAO</t>
  </si>
  <si>
    <t>MCI-00182</t>
  </si>
  <si>
    <t>Monitoring and reporting implementation of laws and policies</t>
  </si>
  <si>
    <t>a1O36000001EGI6EAO</t>
  </si>
  <si>
    <t>MCI-00183</t>
  </si>
  <si>
    <t>a1O36000001EGI7EAO</t>
  </si>
  <si>
    <t>MCI-00184</t>
  </si>
  <si>
    <t>Financial sustainability</t>
  </si>
  <si>
    <t>a1O36000001EGI8EAO</t>
  </si>
  <si>
    <t>MCI-00185</t>
  </si>
  <si>
    <t>Equity of healthcare financing</t>
  </si>
  <si>
    <t>a1O36000001EGI9EAO</t>
  </si>
  <si>
    <t>MCI-00186</t>
  </si>
  <si>
    <t>Other healthcare financing intervention(s)</t>
  </si>
  <si>
    <t>a1O36000001EGIAEA4</t>
  </si>
  <si>
    <t>MCI-00208</t>
  </si>
  <si>
    <t>Supporting procurement and supply management</t>
  </si>
  <si>
    <t>a1O36000001EGIWEA4</t>
  </si>
  <si>
    <t>MCI-00247</t>
  </si>
  <si>
    <t>Any intervention</t>
  </si>
  <si>
    <t>a1O36000001EGJ9EAO</t>
  </si>
  <si>
    <t>Yes</t>
  </si>
  <si>
    <t>20.6%</t>
  </si>
  <si>
    <t>21.8</t>
  </si>
  <si>
    <t>19.4</t>
  </si>
  <si>
    <t>MIS</t>
  </si>
  <si>
    <t>51.7</t>
  </si>
  <si>
    <t>53.4</t>
  </si>
  <si>
    <t>This disaggregation is from 2016 MIS (page 37)</t>
  </si>
  <si>
    <t xml:space="preserve">Numerator: Number of malaria deaths among children under five years by 100,000
Denominator: Under five years populations </t>
  </si>
  <si>
    <t xml:space="preserve">Numerator: Number of malaria deaths among age five years and above 
Denominator: 5year and above populations </t>
  </si>
  <si>
    <t>According to sentinels site report, 97.5% of parasite is due to falciparum (Malaria Prevalence sentinel site report, 2016). This was applied to test positivity rate for disaggregation</t>
  </si>
  <si>
    <t>Numerator: Number of suspected malaria cases tested positive using microscopy
Denominator: Number of suspected malaria cases tested using microscopy</t>
  </si>
  <si>
    <t>Numerator: Number of suspected malaria cases tested positive using RDTs
Denominator: Number of suspected malaria cases tested using RDTs</t>
  </si>
  <si>
    <t>Numerator: Number of suspected malaria cases tested among children under five year in the public sector
Denominator: Number of suspected malaria cases among children under five years in the public sector</t>
  </si>
  <si>
    <t>Number of suspected malaria cases tested using micrscopy within public sector</t>
  </si>
  <si>
    <t>Number of suspected malaria cases tested using RDT within public sector</t>
  </si>
  <si>
    <t xml:space="preserve">Numerator: Number of confirmed malaria cases among children under five years receiving first line anti-malaria treatment
Denominator: Number of confirmed malaria cases among children under five years 
</t>
  </si>
  <si>
    <t xml:space="preserve">Numerator: Number of confirmed malaria cases among persons five years and above receiving first line anti-malaria treatment
Denominator: Number of confirmed malaria cases among persons five years and above
</t>
  </si>
  <si>
    <t>Numerator: Number of suspected malaria cases tested among persons five years and above in the public sector
Denominator: Number of suspected malaria cases among persons five years and above in the public sector</t>
  </si>
  <si>
    <t>Numerator: Number of suspected malaria cases tested among children under five year in the community
Denominator: Number of suspected malaria cases among children under five years in the community</t>
  </si>
  <si>
    <t>Numerator: Number of suspected malaria cases tested among persons five years and above in the community
Denominator: Number of suspected malaria cases among persons five years and above in the community</t>
  </si>
  <si>
    <t>Number of suspected malaria cases tested using micrscopy in community</t>
  </si>
  <si>
    <t>Number of suspected malaria cases tested using RDT in the community</t>
  </si>
  <si>
    <t xml:space="preserve">This disaggregation is from 2016 MIS (page 37). </t>
  </si>
  <si>
    <t>Data not disaggregated by sex. This will be done in subsequent implementations. 
Numerator: Number of males aged 3-59 months who received the full number of courses of SMC (3 or 4)
Denominator: Number of males aged 3-59 months registered for SMC (registered populations)</t>
  </si>
  <si>
    <t>Data not disaggregated by sex. This will be done in subsequent implementations. 
Numerator: Number of females aged 3-59 months who received the full number of courses of SMC (3 or 4)
Denominator: Number of females aged 3-59 months registered for SMC (registered populations)</t>
  </si>
  <si>
    <t>60</t>
  </si>
  <si>
    <t>GDHS 2014</t>
  </si>
  <si>
    <t>97</t>
  </si>
  <si>
    <t>74</t>
  </si>
  <si>
    <t>The 2014 GDHS shows that 74% as percentage of births attended by skilled health professional. It is projected that the country will report approximately 87.5% in 2019 when the next GDHS is conducted. Data received showed significant increases from 2003 to 2014. An average of 13.5% every 4 years.</t>
  </si>
  <si>
    <t>5.7</t>
  </si>
  <si>
    <t>Draft 2016 NHA</t>
  </si>
  <si>
    <t>Draft 2016 NHA
Standard Indicator Table/MoF Budget Statement</t>
  </si>
  <si>
    <t>Baseline data is from GHS HQ Main, NMCP, NACP and NTP. This indicator will be reported from same sources for targets</t>
  </si>
  <si>
    <t xml:space="preserve"> Total Government expenditure in 2016 was 51,125,042,600 (Ministry of Finance: 2017 Budget Statement and Economic Policy Appendix 2C  Tables . Pg. 179. The total government expenditure on health for 2016 was 2,914,974,905.47 (Health Account Production Tool: Draft 2016 Ghana HA Standard Indicator Tables ). 
Targets:
2018: 6.1% . This is based on the 2017 Budget Statement and economic  Policy Appendix 4C  page 190 .   GoG expenditure 63,836,952,830 (this excludes DP funds of 5,495,708,190) and  Expenditure on health 3,884,863,947.
2019: 6.0% 2017 Budget Statement and economic  Policy Appendix  4D  page 191. GoG expenditure: 74,786,045,592 (this excludes DP funds of 5,269,375,374) and Expenditure on health: 4,502,323,778.
2020: Given that Government has not read the Budget Statement for 2020, the following assumptions are made:-
Using 2016 as the base year and 2019 as the present value, a growth rate of 9% is established to derive the 2020 Total Government Expenditure which gives GHC81.1bn. In a similar account, using 2016 total government expenditure as the base year and 2019 as the present value, a growth rate of 11% is established which gives the government expenditure on health as GHC 4.9bn. Therefore the projected target for 2020 is 6.2% .</t>
  </si>
  <si>
    <t>18.3</t>
  </si>
  <si>
    <t xml:space="preserve">Targets for 2018-2020 is from number of tested cases row 21 of  RDT_MIS sheet of gap analysis.   GF notes: these indicators should be non-cumulative as per indicator guidance </t>
  </si>
  <si>
    <t>It captures the percentage data completeness. 
This would be calculated by having Numerator: Number of individual reports received 
Denominator:Number of individual reports expected for all reports. This will also be based on Form A 
PR will report the actual numerator and denominator at the time of reporting</t>
  </si>
  <si>
    <t>Reference is being made to the Funding Landscape Document, which provided for Government Expenditure for the three diseases which is 167,711,657. This comprises of  HIV, 10,540,228; TB, 171,429 and Malaria, 157,000,000. The targets set for the next 3 years were obtained from the Government of Ghana Funding Landscape.
The source of the baseline expenditure on the three disease was from the NHA estimate. Projected expenditure for 2017 to 2020 were based on the budget estimates from the MoF.  The high NHA expenditure for malaria is the reason for the high baseline percentage as against the lower estimates from the budget.</t>
  </si>
  <si>
    <t>No</t>
  </si>
  <si>
    <t>The ideal situation should be that all suspected cases should be tested. However, as at 2016 only 77% of suspected cases were tested. This is an improvement over the previous years (37.9%-2012, 48.7%- 2013, 73.5%-2014  and 73.6%- 2015 ). The number of confirmed cases is determined by rate of testing which currently is depicting an increasing trend; 80% in 2017, 82% in 2018, 90% in 2019 and 100% in 2020. Based on this, the trend of confirmed malaria cases is estimated to be 163 in 2017, 168 in 2018, 184 in 2019 and 204 in 2020.</t>
  </si>
  <si>
    <t xml:space="preserve">Based on baseline results from 2016 MIS, annual rate of change of 2.85 (GDHS 2014 and MIS 2016) was maintained per year to 67.3% in 2016. With the mass distribution in 2018 backed by improved BCC, we expect the 2019 proportion of usage among children under five years to increase above previous rate of increase. The target was thus adjusted to 71% as estimated in NSP 2018-2020. </t>
  </si>
  <si>
    <t>This is a new indicator without a baseline. Thus baseline results for indicator "Proportion of population using ITN among households with at least one ITN" (was used as proxy) from 2016 MIS, annual rate of change of 2.37 (GDHS 2014 and MIS 2016) was maintained per year to 59.65%. With the mass distribution in 2018, we expect the 2019 proportion of usage in the population to increase above the normal rate of change. Thus target was adjusted to 65%.</t>
  </si>
  <si>
    <t>Malaria O-other 1: Government expenditure on health as percentage of total government expenditure</t>
  </si>
  <si>
    <t xml:space="preserve">This is based on LLINs  distributed through continuous and school distribution in 2016. LLINs distributed through ANC, EPI and School with data captured in operational reports for Schools and DHIMS for ANC&amp;EPI.  
GF notes: these indicators should be non-cumulative as per indicator guidance - and will be updated for the grant making PF
</t>
  </si>
  <si>
    <t>Malaria O-other 2: Government expenditure on TB, HIV and Malaria as percentage of total government health expenditure</t>
  </si>
  <si>
    <t>RSSH-Other 1: Transactions made through electronic means as a percentage of total payments processed by GHS</t>
  </si>
  <si>
    <t>RSSH-Other 2: Advances remaining unaccounted for as a percentage of total advances made by GHS to RHDs in the period</t>
  </si>
  <si>
    <t>Between 2015-2016 there was a improvement in data quality, thus the reduction in reported malaria deaths. With the plan to maintain the improvement in data quality, an average rate of change 0.46 (change between 2014 and 2016) was applied to 2018-2020 . This indicator is measured per 100000 per person per year (and not per 1000 persons per year as stated in the drop down). Program revised the NSP and set more ambitious targets following the recent results of data quality improvement.</t>
  </si>
  <si>
    <t>As at time of development of the 2014-2020 NSP, there were only two data points, Mapping Malaria Risk in Africa (MARA) modeling 2002 (75%-50%)  and MICS 2011 (27.5%). Currently we have three data points from population surveys  (MICS 2011, GDHS 2014 &amp; MIS 2016) using same methodology to enable us set more realistic targets for 2018-2020. If the intervention during the year 2014-2016 are maintained or scale up, then a 2.1 annual reduction in parasite prevalence can be attained. This requires an increased  investment to avoid compromising the gains attained in 2016.
The next survey will be conducted in 2019</t>
  </si>
  <si>
    <t>Baseline was verified from the Ghana Demographic and Health Survey 2014. 
For the targets: 3.5% - 3.7% decline per annum for the last 3 yrs (reports. MICS this year. Baseline is from 2014 and this target will be reported by the next MICS. 80 -60% 5yrs (reports). Technology and neonatal equipment to boost this performance, require care like jaundice, ICUs, incubators. Half are neonatal deaths and challenges of the new born care. Child health strategy is yet to be done.</t>
  </si>
  <si>
    <t>This indicator is captured by the population survey using MIS 2016 as the baseline. Based on previous surveys (GDHS 2014 and MIS 2016 results) average change between 2014-2016 (5.1) was applied to 2017 and half of the average change (2.55) applied to the reamining years to 58% in 2019. With the mass distribution in 2018, we expect the 2019 proportion of ownership/access in the population to increase above the normal rate of increase. Thus target was adjusted to 70% higgher than NSP.</t>
  </si>
  <si>
    <t>Based on baseline results from 2016 MIS, annual rate of change of 3.35 (GDHS 2014 and MIS 2016) was maintained per year to reach 65% in 2019. With the mass distribution in 2018 backed by improved BCC, we expect the 2019 proportion of usage among pregnant women to increase above previous rate of increase. The target was thus adjuested 69% as estimated in NSP 2018-2020.</t>
  </si>
  <si>
    <t xml:space="preserve">The 2014 GDHS shows that 97% of women attended ANC. It is projected that the country will report at least 87.5 % in 2019 when the next GDHS is conducted. </t>
  </si>
  <si>
    <t>Malaria program data</t>
  </si>
  <si>
    <t xml:space="preserve">Baseline is based on the nets distributed through the Mass Campaign in 2016 figures from operational report. LLINs will be distributed through Mass campaign in 2018. Based on the estimated population size of Ghana (30,044,381 in 2018 per 2010 Census estimation) with factored in deduction of districts with IRS (estimated at 2,081,490 population: No mass campaign in Upper West, Obuasi in the Ashanti region and 7 districts in Northern region) leaving a population of 27,962,891 eligible for the mass campaign. With 1.8 persons per one net per WHO universal coverage principle, a total of 15,534,939 LLINs will be distributed in 2018. No mass campaign in 2019 and 2020. GF contribution accounts more than two-third.
In the first semester 7,879,190 LLINs will be distributed with the following regional breakdown: Eastern (1,782,357), Western (1,608,306), Volta (1,433,825), Central (1,490,420) and Brong Ahafo (1,564,282).
In the second semester 7,655,749 will be distributed with the following regional breakdown: Upper East (629,938), Northern (1,191,596), Ashanti (3,119,848) and Greater Accra (2,714,367). 
Refer to row 12 of LLIN sheet in the gap analysis for total nets required for mass campaign within the grant implementation period. 
GF notes: these indicators should be non-cumulative as per indicator guidance </t>
  </si>
  <si>
    <t xml:space="preserve">Targets for 2018-2020 is from number of tested cases row 22 of  RDT_MIS sheet of gap analysis.   GF notes: these indicators should be non-cumulative as per indicator guidance - and will be updated for the grant making PF. All confirmed cases in the public sector health facilities to be put on first line antimalaria l(100%). </t>
  </si>
  <si>
    <t>Source of this indicator is DHIMS. This indicator measures proportion of suspected malaria cases that receive parasitological testing at community level (CHPS).  
Numerator: Number of malaria cases tested for malaria parasite ( RDT and Microscopy) in community 
Denominator: Number of uncomplicated suspected malaria cases in community. Using 2016 as baseline, an annual rate of increase of 3.3 %was used to reach the NSP target of 97% by 2020. Refer to rows 22 (numerator) and 18 (denominator) 
Numerator is from row 22 on RDTs_MIS worksheet on Gap Analysis Tool
Denominator is from row 18 on RDT_MIS worksheet on Gap Analysis Tool.</t>
  </si>
  <si>
    <t>Numnerator: Number of Pregnant women receiving IPTp3 dose. 
Denominator: Total ANC registrants. 
NSP targets for 2017 to 2020 have been revised based on  2016 result of 36,7%.  
A yearly expected increase of 5% was applied to the 2015  figures. the 2016 baseline was not used because it was much lower than 2016 and the poor performance was due to unavailable SP and it is expected that SP will be available during the grant period.</t>
  </si>
  <si>
    <t xml:space="preserve">This intervention will be implemented in the same districts covered in the current grant targeting children under five years of age, during teh rainy seasons.Numerator: Number of children aged 3-59 months who received the full number of courses of SMC (3 or 4)
Denominator: Number of children aged 3-59 months registered for SMC (registered populations). We estimated to get 95% of children registered to take the full course of (3 or 4) per transmission season. 
</t>
  </si>
  <si>
    <t xml:space="preserve">Timeliness will be defined based on the submission of "Form A - Midwife's return forms" as majoity of facilities submit this form. Numerator is actual reports (Form A) received on time (Per national guidelines) while the denominator is the expected number of reports. This denominator may change over time.This 77.6% as verified in the HMIS was used as baseline.
</t>
  </si>
  <si>
    <t>M&amp;E-Other 1: Proportion of staff with complete data on iHRIS (Human resource management system)</t>
  </si>
  <si>
    <t>iHRIS (Human resource information system)  is not functional at the moment. The intial iHRIS piloted in 2013 was stalled and its assessment report has been provided. A review will be conducted prior to implementation of the proposed iHRIS. 
The 1st half of 2018 will focus on system development and the last half will be used for the deployment of the system. The percenrtage of allocation for ths components is 25%.
Th integration of  iHRIS into DHIMS will be intiated in 2019 and it is expected that by the end of 2020  staff data will be fully integrated into DHIMS to facilitate health worker performance assessment for human resource planning and management.</t>
  </si>
  <si>
    <t>Financial Reporting</t>
  </si>
  <si>
    <t>Baseline data is from GHS HQ Main, NMCP, NACP and NTP. This indicator will be reported from same sources for targets. The percentage of RSSH allocation for this componets accounts for 20%.</t>
  </si>
  <si>
    <t xml:space="preserve">Source of this indicator is DHIMS. This indicator measures proportion of suspected malaria cases that receive parasitological testing in both public sector.  
Numerator: Number of malaria cases tested for malaria parasite ( RDT and Microscopy). 
Denominator: Number of uncomplicated suspected malaria cases.  Using 2016 as basline, an annual rate of increase (5.0%) was used to reach the NSP target of 97% by 2020 . GF is the major contributor.
</t>
  </si>
  <si>
    <t>This indicator doesn't have baseline data curruntly however it will be reported annually from the Regional Medical Stores and collated at the national level. In order to report on % availability at the Service delivery point(SDP), District  management in collaboration with the regional logistic officer will develop a strategy first quarter of 2018 in order to collect a baseline data in May 2018. The data shall cover SDP's being served under the Last mile distribution (LMD) scale up to sub-district level.  In the SOP, the essential medicines list has been outlined (SOP Provided). RRR - Report requisition request.  Data will then be real time if LMIS is fully operational by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</si>
</sst>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09]d\-mmm\-yy;@"/>
    <numFmt numFmtId="165" formatCode="0.00##\%;[Red]\(0.00##\%\)"/>
    <numFmt numFmtId="166" formatCode="#.00\%;[Red]\(#.00\%\)"/>
    <numFmt numFmtId="167" formatCode="0_);[Red]\(0\)"/>
    <numFmt numFmtId="168" formatCode="#,##0.00000"/>
    <numFmt numFmtId="169" formatCode="#.0\%;[Red]\(#.0\%\)"/>
    <numFmt numFmtId="170" formatCode="_(* #,##0_);_(* \(#,##0\);_(@_)"/>
    <numFmt numFmtId="171" formatCode="_(* #,##0.00_);_(* \(#,##0.00\);_(@_)"/>
    <numFmt numFmtId="172" formatCode="_(* #,##0.0_);_(* \(#,##0.0\);_(@_)"/>
    <numFmt numFmtId="173" formatCode="_(* #,##0.000000_);_(* \(#,##0.000000\);_(@_)"/>
  </numFmts>
  <fonts count="43" x14ac:knownFonts="1">
    <font>
      <sz val="12"/>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b/>
      <sz val="9"/>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b/>
      <sz val="9"/>
      <color theme="0"/>
      <name val="Calibri"/>
      <family val="2"/>
      <scheme val="minor"/>
    </font>
    <font>
      <b/>
      <sz val="22"/>
      <color rgb="FFFF0000"/>
      <name val="Calibri"/>
      <family val="2"/>
      <scheme val="minor"/>
    </font>
    <font>
      <b/>
      <sz val="18"/>
      <color rgb="FFFF0000"/>
      <name val="Calibri"/>
      <family val="2"/>
      <scheme val="minor"/>
    </font>
    <font>
      <sz val="18"/>
      <color rgb="FFFF0000"/>
      <name val="Calibri"/>
      <family val="2"/>
      <scheme val="minor"/>
    </font>
    <font>
      <b/>
      <sz val="36"/>
      <color rgb="FFFF0000"/>
      <name val="Calibri"/>
      <family val="2"/>
      <scheme val="minor"/>
    </font>
    <font>
      <sz val="16"/>
      <color rgb="FFFF0000"/>
      <name val="Calibri"/>
      <family val="2"/>
      <scheme val="minor"/>
    </font>
    <font>
      <b/>
      <sz val="20"/>
      <color rgb="FFFF0000"/>
      <name val="Calibri"/>
      <family val="2"/>
      <scheme val="minor"/>
    </font>
    <font>
      <sz val="22"/>
      <color theme="1"/>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12"/>
      <color rgb="FF000000"/>
      <name val="Calibri"/>
      <family val="2"/>
      <scheme val="minor"/>
    </font>
  </fonts>
  <fills count="25">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FF"/>
        <bgColor indexed="64"/>
      </patternFill>
    </fill>
    <fill>
      <patternFill patternType="solid">
        <fgColor rgb="FFFFFFFF"/>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rgb="FFFFFF00"/>
        <bgColor theme="4" tint="0.79998168889431442"/>
      </patternFill>
    </fill>
    <fill>
      <patternFill patternType="solid">
        <fgColor rgb="FFFFFF00"/>
        <bgColor indexed="64"/>
      </patternFill>
    </fill>
    <fill>
      <patternFill patternType="solid">
        <fgColor rgb="FFFFFFFF"/>
        <bgColor rgb="FF000000"/>
      </patternFill>
    </fill>
    <fill>
      <patternFill patternType="solid">
        <fgColor theme="4"/>
        <bgColor indexed="64"/>
      </patternFill>
    </fill>
  </fills>
  <borders count="101">
    <border>
      <left/>
      <right/>
      <top/>
      <bottom/>
      <diagonal/>
    </border>
    <border>
      <left style="medium">
        <color auto="1"/>
      </left>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hair">
        <color rgb="FF00B0F0"/>
      </left>
      <right style="hair">
        <color rgb="FF00B0F0"/>
      </right>
      <top style="hair">
        <color rgb="FF00B0F0"/>
      </top>
      <bottom style="hair">
        <color rgb="FF00B0F0"/>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medium">
        <color auto="1"/>
      </bottom>
      <diagonal/>
    </border>
    <border>
      <left/>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medium">
        <color auto="1"/>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thin">
        <color auto="1"/>
      </top>
      <bottom style="thin">
        <color auto="1"/>
      </bottom>
      <diagonal/>
    </border>
    <border>
      <left style="medium">
        <color auto="1"/>
      </left>
      <right/>
      <top style="medium">
        <color auto="1"/>
      </top>
      <bottom style="thin">
        <color auto="1"/>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medium">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bottom style="medium">
        <color theme="4" tint="-0.24994659260841701"/>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auto="1"/>
      </left>
      <right style="thin">
        <color auto="1"/>
      </right>
      <top style="medium">
        <color theme="4" tint="-0.24994659260841701"/>
      </top>
      <bottom/>
      <diagonal/>
    </border>
    <border>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theme="4" tint="-0.24994659260841701"/>
      </bottom>
      <diagonal/>
    </border>
    <border>
      <left style="thin">
        <color theme="4" tint="-0.24994659260841701"/>
      </left>
      <right/>
      <top style="thin">
        <color theme="4" tint="-0.24994659260841701"/>
      </top>
      <bottom style="thin">
        <color theme="4" tint="-0.24994659260841701"/>
      </bottom>
      <diagonal/>
    </border>
    <border>
      <left/>
      <right style="thin">
        <color auto="1"/>
      </right>
      <top style="medium">
        <color theme="4" tint="-0.24994659260841701"/>
      </top>
      <bottom/>
      <diagonal/>
    </border>
    <border>
      <left/>
      <right style="thin">
        <color theme="4" tint="-0.24994659260841701"/>
      </right>
      <top style="medium">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thin">
        <color theme="4" tint="-0.24994659260841701"/>
      </right>
      <top style="thin">
        <color theme="4" tint="-0.24994659260841701"/>
      </top>
      <bottom style="medium">
        <color theme="4" tint="-0.24994659260841701"/>
      </bottom>
      <diagonal/>
    </border>
    <border>
      <left style="medium">
        <color theme="4" tint="-0.24994659260841701"/>
      </left>
      <right style="thin">
        <color auto="1"/>
      </right>
      <top style="medium">
        <color theme="4" tint="-0.24994659260841701"/>
      </top>
      <bottom/>
      <diagonal/>
    </border>
    <border>
      <left style="thin">
        <color auto="1"/>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auto="1"/>
      </bottom>
      <diagonal/>
    </border>
    <border>
      <left/>
      <right/>
      <top style="medium">
        <color theme="4" tint="-0.24994659260841701"/>
      </top>
      <bottom style="thin">
        <color auto="1"/>
      </bottom>
      <diagonal/>
    </border>
    <border>
      <left style="medium">
        <color theme="4" tint="-0.24994659260841701"/>
      </left>
      <right/>
      <top style="medium">
        <color theme="4" tint="-0.24994659260841701"/>
      </top>
      <bottom style="thin">
        <color auto="1"/>
      </bottom>
      <diagonal/>
    </border>
    <border>
      <left/>
      <right style="medium">
        <color theme="4" tint="-0.24994659260841701"/>
      </right>
      <top style="medium">
        <color theme="4" tint="-0.24994659260841701"/>
      </top>
      <bottom style="thin">
        <color auto="1"/>
      </bottom>
      <diagonal/>
    </border>
    <border>
      <left style="medium">
        <color theme="4" tint="-0.24994659260841701"/>
      </left>
      <right style="thin">
        <color auto="1"/>
      </right>
      <top style="thin">
        <color auto="1"/>
      </top>
      <bottom style="thin">
        <color auto="1"/>
      </bottom>
      <diagonal/>
    </border>
    <border>
      <left style="thin">
        <color auto="1"/>
      </left>
      <right style="medium">
        <color theme="4" tint="-0.24994659260841701"/>
      </right>
      <top style="thin">
        <color auto="1"/>
      </top>
      <bottom style="thin">
        <color auto="1"/>
      </bottom>
      <diagonal/>
    </border>
    <border>
      <left style="medium">
        <color theme="4" tint="-0.24994659260841701"/>
      </left>
      <right style="thin">
        <color auto="1"/>
      </right>
      <top style="thin">
        <color auto="1"/>
      </top>
      <bottom style="medium">
        <color theme="4" tint="-0.24994659260841701"/>
      </bottom>
      <diagonal/>
    </border>
    <border>
      <left style="thin">
        <color auto="1"/>
      </left>
      <right style="thin">
        <color auto="1"/>
      </right>
      <top style="thin">
        <color auto="1"/>
      </top>
      <bottom style="medium">
        <color theme="4" tint="-0.24994659260841701"/>
      </bottom>
      <diagonal/>
    </border>
    <border>
      <left style="thin">
        <color auto="1"/>
      </left>
      <right style="medium">
        <color theme="4" tint="-0.24994659260841701"/>
      </right>
      <top style="thin">
        <color auto="1"/>
      </top>
      <bottom style="medium">
        <color theme="4" tint="-0.24994659260841701"/>
      </bottom>
      <diagonal/>
    </border>
    <border>
      <left style="thin">
        <color theme="4" tint="-0.24994659260841701"/>
      </left>
      <right style="medium">
        <color theme="4" tint="-0.24994659260841701"/>
      </right>
      <top style="thin">
        <color theme="4" tint="-0.24994659260841701"/>
      </top>
      <bottom/>
      <diagonal/>
    </border>
    <border>
      <left style="thin">
        <color theme="4" tint="-0.24994659260841701"/>
      </left>
      <right style="medium">
        <color theme="4" tint="-0.24994659260841701"/>
      </right>
      <top/>
      <bottom style="thin">
        <color theme="4" tint="-0.24994659260841701"/>
      </bottom>
      <diagonal/>
    </border>
    <border>
      <left style="thin">
        <color theme="4" tint="-0.24994659260841701"/>
      </left>
      <right style="medium">
        <color theme="4" tint="-0.24994659260841701"/>
      </right>
      <top/>
      <bottom style="medium">
        <color theme="4" tint="-0.24994659260841701"/>
      </bottom>
      <diagonal/>
    </border>
    <border>
      <left style="thin">
        <color theme="4" tint="-0.24994659260841701"/>
      </left>
      <right/>
      <top style="medium">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medium">
        <color theme="4" tint="-0.24994659260841701"/>
      </right>
      <top/>
      <bottom/>
      <diagonal/>
    </border>
    <border>
      <left style="hair">
        <color auto="1"/>
      </left>
      <right style="hair">
        <color auto="1"/>
      </right>
      <top style="hair">
        <color auto="1"/>
      </top>
      <bottom style="hair">
        <color auto="1"/>
      </bottom>
      <diagonal/>
    </border>
    <border>
      <left style="hair">
        <color rgb="FF4472C4"/>
      </left>
      <right style="hair">
        <color rgb="FF4472C4"/>
      </right>
      <top/>
      <bottom style="hair">
        <color rgb="FF4472C4"/>
      </bottom>
      <diagonal/>
    </border>
  </borders>
  <cellStyleXfs count="3">
    <xf numFmtId="0" fontId="0" fillId="0" borderId="0"/>
    <xf numFmtId="0" fontId="2" fillId="0" borderId="0" applyNumberFormat="0" applyFill="0" applyBorder="0" applyAlignment="0" applyProtection="0"/>
    <xf numFmtId="0" fontId="3" fillId="0" borderId="0"/>
  </cellStyleXfs>
  <cellXfs count="682">
    <xf numFmtId="0" fontId="0" fillId="0" borderId="0" xfId="0"/>
    <xf numFmtId="0" fontId="3" fillId="0" borderId="0" xfId="2"/>
    <xf numFmtId="0" fontId="4" fillId="0" borderId="0" xfId="2" applyFont="1"/>
    <xf numFmtId="0" fontId="5" fillId="4" borderId="0" xfId="0" applyFont="1" applyFill="1" applyProtection="1"/>
    <xf numFmtId="0" fontId="6" fillId="0" borderId="0" xfId="0" applyFont="1" applyProtection="1"/>
    <xf numFmtId="164" fontId="5" fillId="0" borderId="0" xfId="0" applyNumberFormat="1" applyFont="1" applyProtection="1"/>
    <xf numFmtId="0" fontId="0" fillId="0" borderId="0" xfId="0" applyFont="1" applyProtection="1"/>
    <xf numFmtId="0" fontId="3" fillId="0" borderId="0" xfId="2" applyFill="1"/>
    <xf numFmtId="0" fontId="4" fillId="0" borderId="0" xfId="2" applyFont="1"/>
    <xf numFmtId="0" fontId="5" fillId="0" borderId="0" xfId="0" applyFont="1" applyProtection="1"/>
    <xf numFmtId="0" fontId="3" fillId="0" borderId="0" xfId="2" quotePrefix="1" applyAlignment="1">
      <alignment horizontal="left"/>
    </xf>
    <xf numFmtId="0" fontId="3" fillId="0" borderId="0" xfId="2"/>
    <xf numFmtId="0" fontId="5" fillId="0" borderId="0" xfId="0" applyFont="1" applyBorder="1" applyProtection="1"/>
    <xf numFmtId="0" fontId="5" fillId="0" borderId="13" xfId="0" applyFont="1" applyBorder="1" applyProtection="1"/>
    <xf numFmtId="0" fontId="5" fillId="0" borderId="20" xfId="0" applyFont="1" applyBorder="1" applyProtection="1"/>
    <xf numFmtId="0" fontId="8" fillId="0" borderId="0" xfId="0" applyFont="1" applyProtection="1"/>
    <xf numFmtId="0" fontId="9" fillId="0" borderId="0" xfId="0" applyFont="1" applyProtection="1"/>
    <xf numFmtId="0" fontId="8" fillId="4" borderId="0" xfId="0" applyFont="1" applyFill="1" applyBorder="1" applyAlignment="1" applyProtection="1">
      <alignment horizontal="center" vertical="center"/>
    </xf>
    <xf numFmtId="0" fontId="8" fillId="4" borderId="0" xfId="0" applyFont="1" applyFill="1" applyProtection="1"/>
    <xf numFmtId="0" fontId="8" fillId="0" borderId="0" xfId="0" applyFont="1" applyBorder="1" applyProtection="1"/>
    <xf numFmtId="0" fontId="8" fillId="0" borderId="22" xfId="0" applyFont="1" applyBorder="1" applyProtection="1"/>
    <xf numFmtId="0" fontId="8" fillId="0" borderId="13" xfId="0" applyFont="1" applyBorder="1" applyProtection="1"/>
    <xf numFmtId="0" fontId="8" fillId="0" borderId="18" xfId="0" applyFont="1" applyBorder="1" applyProtection="1"/>
    <xf numFmtId="0" fontId="8" fillId="0" borderId="19" xfId="0" applyFont="1" applyBorder="1" applyProtection="1"/>
    <xf numFmtId="0" fontId="8" fillId="4" borderId="0" xfId="0" applyFont="1" applyFill="1" applyBorder="1" applyProtection="1"/>
    <xf numFmtId="0" fontId="10"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5" fillId="0" borderId="0" xfId="0" applyFont="1" applyAlignment="1" applyProtection="1">
      <alignment vertical="center"/>
    </xf>
    <xf numFmtId="0" fontId="2" fillId="8" borderId="3" xfId="1" applyFont="1" applyFill="1" applyBorder="1" applyAlignment="1" applyProtection="1">
      <alignment horizontal="center" vertical="center"/>
    </xf>
    <xf numFmtId="0" fontId="2" fillId="8" borderId="2" xfId="1" applyFont="1" applyFill="1" applyBorder="1" applyAlignment="1" applyProtection="1">
      <alignment horizontal="center" vertical="center"/>
    </xf>
    <xf numFmtId="0" fontId="2" fillId="8" borderId="11" xfId="1" applyFont="1" applyFill="1" applyBorder="1" applyAlignment="1" applyProtection="1">
      <alignment horizontal="center" vertical="center"/>
    </xf>
    <xf numFmtId="0" fontId="2" fillId="8" borderId="4" xfId="1" applyFont="1" applyFill="1" applyBorder="1" applyAlignment="1" applyProtection="1">
      <alignment horizontal="center" vertical="center"/>
    </xf>
    <xf numFmtId="0" fontId="12" fillId="8" borderId="11" xfId="1" applyFont="1" applyFill="1" applyBorder="1" applyAlignment="1" applyProtection="1">
      <alignment horizontal="center" vertical="center"/>
    </xf>
    <xf numFmtId="0" fontId="8" fillId="2" borderId="18" xfId="0"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8" fillId="4" borderId="19" xfId="0" applyFont="1" applyFill="1" applyBorder="1" applyAlignment="1" applyProtection="1">
      <alignment vertical="center" wrapText="1"/>
    </xf>
    <xf numFmtId="0" fontId="8" fillId="3" borderId="19" xfId="0" applyFont="1" applyFill="1" applyBorder="1" applyAlignment="1" applyProtection="1">
      <alignment vertical="center" wrapText="1"/>
    </xf>
    <xf numFmtId="0" fontId="9" fillId="4" borderId="19" xfId="0" applyFont="1" applyFill="1" applyBorder="1" applyAlignment="1" applyProtection="1">
      <alignment vertical="center" wrapText="1"/>
    </xf>
    <xf numFmtId="0" fontId="8" fillId="4" borderId="20" xfId="0" applyFont="1" applyFill="1" applyBorder="1" applyAlignment="1" applyProtection="1">
      <alignment vertical="center" wrapText="1"/>
    </xf>
    <xf numFmtId="0" fontId="7" fillId="6" borderId="2" xfId="0" applyFont="1" applyFill="1" applyBorder="1" applyAlignment="1" applyProtection="1">
      <alignment horizontal="center" vertical="center"/>
    </xf>
    <xf numFmtId="0" fontId="8" fillId="0" borderId="0" xfId="0" applyFont="1" applyAlignment="1" applyProtection="1">
      <alignment wrapText="1"/>
    </xf>
    <xf numFmtId="0" fontId="12" fillId="8" borderId="11" xfId="1" applyFont="1" applyFill="1" applyBorder="1" applyAlignment="1" applyProtection="1">
      <alignment horizontal="center" vertical="center" wrapText="1"/>
    </xf>
    <xf numFmtId="0" fontId="1" fillId="8" borderId="11"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2" fillId="8" borderId="11"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2" xfId="0" applyFont="1" applyBorder="1" applyProtection="1"/>
    <xf numFmtId="0" fontId="0" fillId="0" borderId="13" xfId="0" applyFont="1" applyBorder="1" applyProtection="1"/>
    <xf numFmtId="0" fontId="0" fillId="0" borderId="17" xfId="0" applyFont="1" applyBorder="1" applyProtection="1"/>
    <xf numFmtId="0" fontId="0" fillId="0" borderId="0" xfId="0" applyFont="1" applyBorder="1" applyProtection="1"/>
    <xf numFmtId="0" fontId="0" fillId="4" borderId="19" xfId="0" applyFont="1" applyFill="1" applyBorder="1" applyAlignment="1" applyProtection="1">
      <alignment vertical="center" wrapText="1"/>
    </xf>
    <xf numFmtId="0" fontId="0" fillId="4" borderId="19" xfId="0" applyFont="1" applyFill="1" applyBorder="1" applyAlignment="1" applyProtection="1">
      <alignment vertical="center"/>
    </xf>
    <xf numFmtId="0" fontId="0" fillId="3" borderId="19" xfId="0" applyFont="1" applyFill="1" applyBorder="1" applyAlignment="1" applyProtection="1">
      <alignment vertical="center"/>
    </xf>
    <xf numFmtId="0" fontId="0" fillId="4" borderId="30"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19" xfId="0" applyFont="1" applyBorder="1" applyAlignment="1" applyProtection="1">
      <alignment horizontal="center" vertical="center"/>
    </xf>
    <xf numFmtId="0" fontId="0" fillId="0" borderId="20" xfId="0" applyFont="1" applyBorder="1" applyProtection="1"/>
    <xf numFmtId="0" fontId="2" fillId="0" borderId="0" xfId="1" applyFont="1" applyProtection="1"/>
    <xf numFmtId="17" fontId="0" fillId="0" borderId="0" xfId="0" applyNumberFormat="1" applyFont="1" applyProtection="1"/>
    <xf numFmtId="0" fontId="11" fillId="6" borderId="22" xfId="0" applyFont="1" applyFill="1" applyBorder="1" applyAlignment="1" applyProtection="1">
      <alignment horizontal="center" vertical="center"/>
    </xf>
    <xf numFmtId="0" fontId="0" fillId="0" borderId="18" xfId="0" applyFont="1" applyBorder="1" applyProtection="1"/>
    <xf numFmtId="0" fontId="0" fillId="0" borderId="19" xfId="0" applyFont="1" applyBorder="1" applyProtection="1"/>
    <xf numFmtId="0" fontId="2" fillId="0" borderId="0" xfId="1" quotePrefix="1" applyFont="1" applyProtection="1"/>
    <xf numFmtId="0" fontId="0" fillId="0" borderId="0" xfId="0" applyFont="1" applyFill="1" applyProtection="1"/>
    <xf numFmtId="17" fontId="2" fillId="0" borderId="0" xfId="1" quotePrefix="1" applyNumberFormat="1" applyFont="1" applyFill="1" applyBorder="1" applyAlignment="1" applyProtection="1">
      <alignment horizontal="center" vertical="center"/>
    </xf>
    <xf numFmtId="17" fontId="2" fillId="4" borderId="0" xfId="1" quotePrefix="1" applyNumberFormat="1"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1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6" borderId="4" xfId="0" applyFont="1" applyFill="1" applyBorder="1" applyAlignment="1" applyProtection="1">
      <alignment horizontal="center" vertical="center" wrapText="1"/>
    </xf>
    <xf numFmtId="15" fontId="0" fillId="4" borderId="15"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1" fillId="8" borderId="12" xfId="0" applyFont="1" applyFill="1" applyBorder="1" applyAlignment="1" applyProtection="1">
      <alignment horizontal="center" vertical="center"/>
    </xf>
    <xf numFmtId="0" fontId="11" fillId="8" borderId="22" xfId="0" applyFont="1" applyFill="1" applyBorder="1" applyAlignment="1" applyProtection="1">
      <alignment horizontal="center" vertical="center"/>
    </xf>
    <xf numFmtId="0" fontId="11" fillId="8" borderId="18" xfId="0" applyFont="1" applyFill="1" applyBorder="1" applyAlignment="1" applyProtection="1">
      <alignment horizontal="center" vertical="center"/>
    </xf>
    <xf numFmtId="0" fontId="11" fillId="8" borderId="19" xfId="0" applyFont="1" applyFill="1" applyBorder="1" applyAlignment="1" applyProtection="1">
      <alignment horizontal="center" vertical="center"/>
    </xf>
    <xf numFmtId="17" fontId="2" fillId="4" borderId="12" xfId="1" quotePrefix="1" applyNumberFormat="1" applyFont="1" applyFill="1" applyBorder="1" applyAlignment="1" applyProtection="1">
      <alignment horizontal="center" vertical="center"/>
    </xf>
    <xf numFmtId="17" fontId="2" fillId="4" borderId="22" xfId="1" quotePrefix="1" applyNumberFormat="1" applyFont="1" applyFill="1" applyBorder="1" applyAlignment="1" applyProtection="1">
      <alignment horizontal="center" vertical="center"/>
    </xf>
    <xf numFmtId="17" fontId="2" fillId="4" borderId="13" xfId="1" quotePrefix="1" applyNumberFormat="1" applyFont="1" applyFill="1" applyBorder="1" applyAlignment="1" applyProtection="1">
      <alignment horizontal="center" vertical="center"/>
    </xf>
    <xf numFmtId="17" fontId="2" fillId="4" borderId="17" xfId="1" quotePrefix="1" applyNumberFormat="1" applyFont="1" applyFill="1" applyBorder="1" applyAlignment="1" applyProtection="1">
      <alignment horizontal="center" vertical="center"/>
    </xf>
    <xf numFmtId="17" fontId="2" fillId="4" borderId="18" xfId="1" quotePrefix="1" applyNumberFormat="1" applyFont="1" applyFill="1" applyBorder="1" applyAlignment="1" applyProtection="1">
      <alignment horizontal="center" vertical="center"/>
    </xf>
    <xf numFmtId="17" fontId="2" fillId="4" borderId="19" xfId="1" quotePrefix="1" applyNumberFormat="1" applyFont="1" applyFill="1" applyBorder="1" applyAlignment="1" applyProtection="1">
      <alignment horizontal="center" vertical="center"/>
    </xf>
    <xf numFmtId="17" fontId="2" fillId="4" borderId="20" xfId="1" quotePrefix="1" applyNumberFormat="1" applyFont="1" applyFill="1" applyBorder="1" applyAlignment="1" applyProtection="1">
      <alignment horizontal="center" vertical="center"/>
    </xf>
    <xf numFmtId="0" fontId="11" fillId="4" borderId="0" xfId="0" applyFont="1" applyFill="1" applyBorder="1" applyAlignment="1" applyProtection="1">
      <alignment vertical="center"/>
    </xf>
    <xf numFmtId="17" fontId="13"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17" fontId="13" fillId="0" borderId="17"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vertical="center"/>
    </xf>
    <xf numFmtId="0" fontId="0" fillId="4" borderId="18" xfId="0" applyFont="1" applyFill="1" applyBorder="1" applyAlignment="1" applyProtection="1"/>
    <xf numFmtId="0" fontId="0" fillId="4" borderId="19" xfId="0" applyFont="1" applyFill="1" applyBorder="1" applyAlignment="1" applyProtection="1"/>
    <xf numFmtId="0" fontId="0" fillId="4" borderId="20"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1"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1" fillId="4" borderId="22" xfId="0" applyFont="1" applyFill="1" applyBorder="1" applyAlignment="1" applyProtection="1">
      <alignment vertical="center"/>
    </xf>
    <xf numFmtId="0" fontId="11" fillId="0" borderId="22" xfId="0" applyFont="1" applyFill="1" applyBorder="1" applyAlignment="1" applyProtection="1">
      <alignment vertical="center"/>
    </xf>
    <xf numFmtId="0" fontId="0" fillId="0" borderId="22" xfId="0" applyFont="1" applyFill="1" applyBorder="1" applyProtection="1"/>
    <xf numFmtId="0" fontId="0" fillId="0" borderId="28" xfId="0" applyFont="1" applyBorder="1" applyProtection="1"/>
    <xf numFmtId="0" fontId="0" fillId="0" borderId="29" xfId="0" applyFont="1" applyBorder="1" applyProtection="1"/>
    <xf numFmtId="0" fontId="0" fillId="0" borderId="19" xfId="0" applyFont="1" applyFill="1" applyBorder="1" applyProtection="1"/>
    <xf numFmtId="0" fontId="0" fillId="4" borderId="18" xfId="0" applyFont="1" applyFill="1" applyBorder="1" applyAlignment="1" applyProtection="1">
      <alignment horizontal="left" wrapText="1"/>
    </xf>
    <xf numFmtId="0" fontId="0" fillId="4" borderId="19" xfId="0" applyFont="1" applyFill="1" applyBorder="1" applyAlignment="1" applyProtection="1">
      <alignment horizontal="left" wrapText="1"/>
    </xf>
    <xf numFmtId="0" fontId="0" fillId="4" borderId="19" xfId="0" applyFont="1" applyFill="1" applyBorder="1" applyAlignment="1" applyProtection="1">
      <alignment wrapText="1"/>
    </xf>
    <xf numFmtId="0" fontId="0" fillId="2" borderId="0" xfId="0" applyFont="1" applyFill="1" applyProtection="1"/>
    <xf numFmtId="0" fontId="13" fillId="6" borderId="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5" fillId="0" borderId="0" xfId="0" quotePrefix="1" applyFont="1" applyAlignment="1" applyProtection="1">
      <alignment horizontal="left"/>
    </xf>
    <xf numFmtId="0" fontId="0" fillId="0" borderId="19" xfId="0" applyFont="1" applyBorder="1" applyAlignment="1" applyProtection="1">
      <alignment horizontal="center"/>
    </xf>
    <xf numFmtId="0" fontId="0" fillId="0" borderId="0" xfId="0" applyFont="1" applyAlignment="1" applyProtection="1">
      <alignment horizontal="center"/>
    </xf>
    <xf numFmtId="0" fontId="6" fillId="4" borderId="19" xfId="0" applyFont="1" applyFill="1" applyBorder="1" applyProtection="1"/>
    <xf numFmtId="0" fontId="18" fillId="0" borderId="0" xfId="0" applyFont="1" applyProtection="1"/>
    <xf numFmtId="0" fontId="13" fillId="0" borderId="17"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2"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5" fillId="0" borderId="17" xfId="0" applyFont="1" applyFill="1" applyBorder="1" applyAlignment="1" applyProtection="1">
      <alignment horizontal="left" vertical="center" wrapText="1"/>
    </xf>
    <xf numFmtId="0" fontId="19" fillId="4" borderId="17" xfId="0" applyFont="1" applyFill="1" applyBorder="1" applyAlignment="1" applyProtection="1">
      <alignment vertical="center" wrapText="1"/>
    </xf>
    <xf numFmtId="0" fontId="17" fillId="0" borderId="17" xfId="0" applyFont="1" applyBorder="1" applyProtection="1"/>
    <xf numFmtId="0" fontId="6" fillId="0" borderId="19" xfId="0" applyFont="1" applyBorder="1" applyProtection="1"/>
    <xf numFmtId="0" fontId="0" fillId="0" borderId="0" xfId="0" applyFont="1" applyProtection="1">
      <protection locked="0"/>
    </xf>
    <xf numFmtId="0" fontId="0" fillId="0" borderId="0" xfId="0" applyFont="1" applyBorder="1" applyProtection="1">
      <protection locked="0"/>
    </xf>
    <xf numFmtId="0" fontId="5" fillId="0" borderId="0" xfId="0" applyFont="1" applyProtection="1">
      <protection locked="0"/>
    </xf>
    <xf numFmtId="0" fontId="8" fillId="4" borderId="0" xfId="0" applyFont="1" applyFill="1" applyAlignment="1" applyProtection="1">
      <alignment vertical="center" wrapText="1"/>
      <protection locked="0"/>
    </xf>
    <xf numFmtId="0" fontId="8" fillId="0" borderId="0" xfId="0" applyFont="1" applyProtection="1">
      <protection locked="0"/>
    </xf>
    <xf numFmtId="15" fontId="6" fillId="0" borderId="0" xfId="0" applyNumberFormat="1" applyFont="1" applyFill="1" applyBorder="1" applyAlignment="1" applyProtection="1">
      <alignment horizontal="center" vertical="center" wrapText="1"/>
    </xf>
    <xf numFmtId="17" fontId="11" fillId="0"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vertical="center" wrapText="1"/>
    </xf>
    <xf numFmtId="17" fontId="13" fillId="4" borderId="0" xfId="0" quotePrefix="1" applyNumberFormat="1"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11" fillId="0" borderId="17"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17" xfId="0" quotePrefix="1" applyFont="1" applyFill="1" applyBorder="1" applyAlignment="1" applyProtection="1">
      <alignment horizontal="left" vertical="center" wrapText="1"/>
      <protection locked="0"/>
    </xf>
    <xf numFmtId="0" fontId="11" fillId="6" borderId="7" xfId="0" quotePrefix="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left" wrapText="1"/>
    </xf>
    <xf numFmtId="17"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wrapText="1"/>
    </xf>
    <xf numFmtId="0" fontId="5" fillId="0" borderId="17" xfId="0" applyFont="1" applyFill="1" applyBorder="1" applyAlignment="1" applyProtection="1">
      <alignment horizontal="left" wrapText="1"/>
    </xf>
    <xf numFmtId="17" fontId="11" fillId="6" borderId="59" xfId="0" applyNumberFormat="1" applyFont="1" applyFill="1" applyBorder="1" applyAlignment="1" applyProtection="1">
      <alignment horizontal="center" vertical="center" wrapText="1"/>
    </xf>
    <xf numFmtId="0" fontId="2" fillId="8" borderId="3" xfId="1" applyFill="1" applyBorder="1" applyAlignment="1" applyProtection="1">
      <alignment horizontal="center" vertical="center"/>
    </xf>
    <xf numFmtId="0" fontId="16" fillId="0" borderId="22" xfId="0" quotePrefix="1" applyFont="1" applyFill="1" applyBorder="1" applyAlignment="1" applyProtection="1">
      <alignment horizontal="center" vertical="center" wrapText="1"/>
    </xf>
    <xf numFmtId="0" fontId="17" fillId="0" borderId="0" xfId="0" applyFont="1" applyFill="1" applyBorder="1" applyAlignment="1" applyProtection="1">
      <alignment horizontal="left" vertical="center" wrapText="1"/>
    </xf>
    <xf numFmtId="0" fontId="11" fillId="6" borderId="22"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13" fillId="0" borderId="0" xfId="0" quotePrefix="1" applyFont="1" applyFill="1" applyBorder="1" applyAlignment="1" applyProtection="1">
      <alignment horizontal="center" vertical="center" wrapText="1"/>
    </xf>
    <xf numFmtId="0" fontId="8" fillId="0" borderId="17" xfId="0" applyFont="1" applyBorder="1" applyProtection="1">
      <protection locked="0"/>
    </xf>
    <xf numFmtId="0" fontId="8" fillId="0" borderId="19" xfId="0" applyFont="1" applyBorder="1" applyProtection="1">
      <protection locked="0"/>
    </xf>
    <xf numFmtId="0" fontId="8" fillId="0" borderId="20" xfId="0" applyFont="1" applyBorder="1" applyProtection="1">
      <protection locked="0"/>
    </xf>
    <xf numFmtId="0" fontId="11" fillId="4" borderId="22" xfId="0" applyFont="1" applyFill="1" applyBorder="1" applyAlignment="1" applyProtection="1">
      <alignment horizontal="center" vertical="center"/>
    </xf>
    <xf numFmtId="0" fontId="11" fillId="4" borderId="13" xfId="0" applyFont="1" applyFill="1" applyBorder="1" applyAlignment="1" applyProtection="1">
      <alignment horizontal="center" vertical="center"/>
    </xf>
    <xf numFmtId="0" fontId="11" fillId="4" borderId="17" xfId="0" applyFont="1" applyFill="1" applyBorder="1" applyAlignment="1" applyProtection="1">
      <alignment horizontal="center" vertical="center" wrapText="1"/>
      <protection locked="0"/>
    </xf>
    <xf numFmtId="165" fontId="0" fillId="4" borderId="17" xfId="0" applyNumberFormat="1" applyFont="1" applyFill="1" applyBorder="1" applyAlignment="1" applyProtection="1">
      <alignment horizontal="center" vertical="center" wrapText="1"/>
      <protection locked="0"/>
    </xf>
    <xf numFmtId="0" fontId="0" fillId="0" borderId="19" xfId="0" applyFont="1" applyBorder="1" applyProtection="1">
      <protection locked="0"/>
    </xf>
    <xf numFmtId="0" fontId="0" fillId="0" borderId="20" xfId="0" applyFont="1" applyBorder="1" applyProtection="1">
      <protection locked="0"/>
    </xf>
    <xf numFmtId="0" fontId="15" fillId="5" borderId="0"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0" fillId="0" borderId="22" xfId="0" applyFont="1" applyBorder="1" applyProtection="1">
      <protection locked="0"/>
    </xf>
    <xf numFmtId="0" fontId="0" fillId="0" borderId="13" xfId="0" applyFont="1" applyBorder="1" applyProtection="1">
      <protection locked="0"/>
    </xf>
    <xf numFmtId="0" fontId="0" fillId="0" borderId="17" xfId="0" applyFont="1" applyBorder="1" applyProtection="1">
      <protection locked="0"/>
    </xf>
    <xf numFmtId="17" fontId="11" fillId="6" borderId="7" xfId="0" applyNumberFormat="1" applyFont="1" applyFill="1" applyBorder="1" applyAlignment="1" applyProtection="1">
      <alignment horizontal="center" vertical="center" wrapText="1"/>
    </xf>
    <xf numFmtId="0" fontId="11" fillId="6" borderId="7" xfId="0" applyFont="1" applyFill="1" applyBorder="1" applyAlignment="1" applyProtection="1">
      <alignment horizontal="center" vertical="center" wrapText="1"/>
    </xf>
    <xf numFmtId="0" fontId="0" fillId="0" borderId="7" xfId="0" applyFont="1" applyBorder="1" applyProtection="1"/>
    <xf numFmtId="0" fontId="0" fillId="0" borderId="7" xfId="0" applyFont="1" applyBorder="1" applyAlignment="1" applyProtection="1">
      <alignment horizontal="center" vertical="center"/>
    </xf>
    <xf numFmtId="17" fontId="0" fillId="0" borderId="7" xfId="0" applyNumberFormat="1" applyFont="1" applyBorder="1" applyAlignment="1" applyProtection="1">
      <alignment horizontal="center" vertical="center"/>
    </xf>
    <xf numFmtId="0" fontId="11" fillId="6" borderId="2" xfId="0" applyFont="1" applyFill="1" applyBorder="1" applyAlignment="1" applyProtection="1">
      <alignment vertical="center"/>
    </xf>
    <xf numFmtId="0" fontId="6" fillId="0" borderId="0" xfId="0" applyFont="1" applyFill="1" applyBorder="1" applyProtection="1"/>
    <xf numFmtId="0" fontId="11" fillId="6" borderId="3" xfId="0" applyFont="1" applyFill="1" applyBorder="1" applyAlignment="1" applyProtection="1">
      <alignment vertical="center"/>
    </xf>
    <xf numFmtId="0" fontId="11" fillId="6" borderId="59"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7" xfId="0" applyNumberFormat="1" applyFont="1" applyBorder="1" applyProtection="1"/>
    <xf numFmtId="17" fontId="0" fillId="0" borderId="19" xfId="0" applyNumberFormat="1" applyFont="1" applyBorder="1" applyProtection="1"/>
    <xf numFmtId="0" fontId="11" fillId="4" borderId="19" xfId="0" applyFont="1" applyFill="1" applyBorder="1" applyAlignment="1" applyProtection="1">
      <alignment vertical="center"/>
    </xf>
    <xf numFmtId="0" fontId="0" fillId="0" borderId="13" xfId="0" applyFont="1" applyFill="1" applyBorder="1" applyProtection="1"/>
    <xf numFmtId="0" fontId="0" fillId="0" borderId="17" xfId="0" applyFont="1" applyFill="1" applyBorder="1" applyProtection="1"/>
    <xf numFmtId="0" fontId="0" fillId="0" borderId="20" xfId="0" applyFont="1" applyFill="1" applyBorder="1" applyProtection="1"/>
    <xf numFmtId="0" fontId="22" fillId="0" borderId="0" xfId="0" applyFont="1" applyProtection="1"/>
    <xf numFmtId="49" fontId="0" fillId="8" borderId="7" xfId="0" applyNumberFormat="1" applyFont="1" applyFill="1" applyBorder="1" applyAlignment="1" applyProtection="1">
      <alignment horizontal="center" vertical="center"/>
    </xf>
    <xf numFmtId="0" fontId="6" fillId="0" borderId="0" xfId="0" applyFont="1" applyBorder="1" applyProtection="1"/>
    <xf numFmtId="0" fontId="6" fillId="0" borderId="0" xfId="0" applyFont="1" applyBorder="1" applyAlignment="1" applyProtection="1">
      <alignment wrapText="1"/>
    </xf>
    <xf numFmtId="17" fontId="6" fillId="0" borderId="0" xfId="0" applyNumberFormat="1" applyFont="1" applyBorder="1" applyAlignment="1" applyProtection="1">
      <alignment vertical="center"/>
    </xf>
    <xf numFmtId="0" fontId="6" fillId="0" borderId="0" xfId="0" applyNumberFormat="1" applyFont="1" applyBorder="1" applyAlignment="1" applyProtection="1">
      <alignment vertical="center"/>
    </xf>
    <xf numFmtId="17" fontId="6" fillId="0" borderId="0" xfId="0" applyNumberFormat="1" applyFont="1" applyBorder="1" applyProtection="1"/>
    <xf numFmtId="0" fontId="14" fillId="0" borderId="0" xfId="0" applyFont="1" applyFill="1" applyBorder="1" applyAlignment="1" applyProtection="1">
      <alignment horizontal="center" vertical="center"/>
    </xf>
    <xf numFmtId="165" fontId="19" fillId="4" borderId="0" xfId="0" applyNumberFormat="1" applyFont="1" applyFill="1" applyBorder="1" applyAlignment="1" applyProtection="1">
      <alignment horizontal="center" vertical="center" wrapText="1"/>
    </xf>
    <xf numFmtId="0" fontId="16" fillId="6" borderId="2" xfId="0" applyFont="1" applyFill="1" applyBorder="1" applyAlignment="1" applyProtection="1">
      <alignment horizontal="center" vertical="center"/>
    </xf>
    <xf numFmtId="0" fontId="16" fillId="6" borderId="2" xfId="0" applyFont="1" applyFill="1" applyBorder="1" applyAlignment="1" applyProtection="1">
      <alignment horizontal="center" vertical="center" wrapText="1"/>
    </xf>
    <xf numFmtId="0" fontId="16" fillId="6" borderId="2" xfId="0" quotePrefix="1" applyFont="1" applyFill="1" applyBorder="1" applyAlignment="1" applyProtection="1">
      <alignment horizontal="center" vertical="center" wrapText="1"/>
    </xf>
    <xf numFmtId="0" fontId="17" fillId="0" borderId="2" xfId="0" applyFont="1" applyBorder="1" applyProtection="1"/>
    <xf numFmtId="0" fontId="17" fillId="0" borderId="22" xfId="0" applyFont="1" applyBorder="1" applyProtection="1">
      <protection locked="0"/>
    </xf>
    <xf numFmtId="14" fontId="0" fillId="0" borderId="0" xfId="0" applyNumberFormat="1" applyFont="1" applyProtection="1"/>
    <xf numFmtId="0" fontId="14" fillId="6" borderId="17" xfId="0" applyFont="1" applyFill="1" applyBorder="1" applyAlignment="1" applyProtection="1">
      <alignment horizontal="center" vertical="center"/>
    </xf>
    <xf numFmtId="0" fontId="6" fillId="0" borderId="22" xfId="0" quotePrefix="1"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15" fillId="5" borderId="0" xfId="0" applyFont="1" applyFill="1" applyBorder="1" applyAlignment="1" applyProtection="1">
      <alignment horizontal="center" vertical="center"/>
    </xf>
    <xf numFmtId="0" fontId="9" fillId="0" borderId="19" xfId="0" applyFont="1" applyBorder="1" applyProtection="1"/>
    <xf numFmtId="0" fontId="5" fillId="0" borderId="17" xfId="0" applyFont="1" applyBorder="1" applyProtection="1"/>
    <xf numFmtId="15" fontId="6" fillId="4" borderId="0" xfId="0" applyNumberFormat="1" applyFont="1" applyFill="1" applyBorder="1" applyAlignment="1" applyProtection="1">
      <alignment horizontal="center" vertical="center"/>
    </xf>
    <xf numFmtId="0" fontId="14" fillId="0" borderId="2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9" fontId="0" fillId="0" borderId="7" xfId="0" applyNumberFormat="1" applyFont="1" applyBorder="1" applyAlignment="1" applyProtection="1">
      <alignment horizontal="left" vertical="center" wrapText="1"/>
      <protection locked="0"/>
    </xf>
    <xf numFmtId="0" fontId="17" fillId="0" borderId="0" xfId="0" applyFont="1"/>
    <xf numFmtId="0" fontId="17" fillId="4" borderId="0" xfId="0" applyFont="1" applyFill="1" applyProtection="1"/>
    <xf numFmtId="0" fontId="17" fillId="4" borderId="0" xfId="0" applyFont="1" applyFill="1" applyAlignment="1" applyProtection="1">
      <alignment wrapText="1"/>
    </xf>
    <xf numFmtId="0" fontId="31" fillId="0" borderId="0" xfId="0" applyFont="1"/>
    <xf numFmtId="15" fontId="17" fillId="4" borderId="0" xfId="0" applyNumberFormat="1" applyFont="1" applyFill="1" applyAlignment="1" applyProtection="1">
      <alignment wrapText="1"/>
    </xf>
    <xf numFmtId="0" fontId="17" fillId="0" borderId="0" xfId="0" applyFont="1" applyAlignment="1">
      <alignment wrapText="1"/>
    </xf>
    <xf numFmtId="0" fontId="29" fillId="4" borderId="0" xfId="0" applyFont="1" applyFill="1" applyBorder="1" applyAlignment="1" applyProtection="1">
      <alignment horizontal="center" vertical="center"/>
    </xf>
    <xf numFmtId="0" fontId="29" fillId="4" borderId="0" xfId="0" applyFont="1" applyFill="1" applyBorder="1" applyAlignment="1" applyProtection="1">
      <alignment horizontal="left" wrapText="1"/>
    </xf>
    <xf numFmtId="0" fontId="29" fillId="4" borderId="0" xfId="0" applyFont="1" applyFill="1" applyBorder="1" applyAlignment="1" applyProtection="1">
      <alignment wrapText="1"/>
    </xf>
    <xf numFmtId="0" fontId="17" fillId="0" borderId="0" xfId="0" applyFont="1" applyProtection="1"/>
    <xf numFmtId="15" fontId="32" fillId="9" borderId="38" xfId="0" applyNumberFormat="1" applyFont="1" applyFill="1" applyBorder="1" applyAlignment="1" applyProtection="1">
      <alignment vertical="center"/>
    </xf>
    <xf numFmtId="15" fontId="32" fillId="9" borderId="39" xfId="0" applyNumberFormat="1" applyFont="1" applyFill="1" applyBorder="1" applyAlignment="1" applyProtection="1">
      <alignment vertical="center"/>
    </xf>
    <xf numFmtId="15" fontId="32" fillId="9" borderId="37" xfId="0" applyNumberFormat="1" applyFont="1" applyFill="1" applyBorder="1" applyAlignment="1" applyProtection="1">
      <alignment vertical="center"/>
    </xf>
    <xf numFmtId="15" fontId="32" fillId="9" borderId="13" xfId="0" applyNumberFormat="1" applyFont="1" applyFill="1" applyBorder="1" applyAlignment="1" applyProtection="1">
      <alignment horizontal="center" vertical="center"/>
    </xf>
    <xf numFmtId="0" fontId="32" fillId="6" borderId="41" xfId="0" applyNumberFormat="1" applyFont="1" applyFill="1" applyBorder="1" applyAlignment="1" applyProtection="1">
      <alignment vertical="center" wrapText="1"/>
    </xf>
    <xf numFmtId="0" fontId="32" fillId="6" borderId="41" xfId="0" quotePrefix="1" applyNumberFormat="1" applyFont="1" applyFill="1" applyBorder="1" applyAlignment="1" applyProtection="1">
      <alignment vertical="center" wrapText="1"/>
    </xf>
    <xf numFmtId="0" fontId="32" fillId="6" borderId="42" xfId="0" applyNumberFormat="1" applyFont="1" applyFill="1" applyBorder="1" applyAlignment="1" applyProtection="1">
      <alignment vertical="center" wrapText="1"/>
    </xf>
    <xf numFmtId="0" fontId="32" fillId="6" borderId="40" xfId="0" applyNumberFormat="1" applyFont="1" applyFill="1" applyBorder="1" applyAlignment="1" applyProtection="1">
      <alignment vertical="center" wrapText="1"/>
    </xf>
    <xf numFmtId="0" fontId="32" fillId="6" borderId="40" xfId="0" quotePrefix="1" applyNumberFormat="1" applyFont="1" applyFill="1" applyBorder="1" applyAlignment="1" applyProtection="1">
      <alignment horizontal="left" vertical="center" wrapText="1"/>
    </xf>
    <xf numFmtId="0" fontId="32" fillId="6" borderId="51" xfId="0" applyNumberFormat="1" applyFont="1" applyFill="1" applyBorder="1" applyAlignment="1" applyProtection="1">
      <alignment horizontal="center" vertical="center" wrapText="1"/>
    </xf>
    <xf numFmtId="49" fontId="17" fillId="0" borderId="40" xfId="0" applyNumberFormat="1" applyFont="1" applyBorder="1" applyProtection="1"/>
    <xf numFmtId="0" fontId="17" fillId="0" borderId="41" xfId="0" applyFont="1" applyBorder="1" applyProtection="1"/>
    <xf numFmtId="0" fontId="17" fillId="0" borderId="42" xfId="0" applyFont="1" applyBorder="1" applyProtection="1"/>
    <xf numFmtId="0" fontId="17" fillId="0" borderId="32" xfId="0" applyFont="1" applyBorder="1" applyAlignment="1" applyProtection="1">
      <alignment horizontal="center"/>
    </xf>
    <xf numFmtId="0" fontId="17" fillId="0" borderId="15" xfId="0" applyFont="1" applyBorder="1" applyProtection="1"/>
    <xf numFmtId="49" fontId="17" fillId="0" borderId="44" xfId="0" applyNumberFormat="1" applyFont="1" applyBorder="1" applyProtection="1"/>
    <xf numFmtId="0" fontId="17" fillId="0" borderId="45" xfId="0" applyFont="1" applyBorder="1" applyProtection="1"/>
    <xf numFmtId="0" fontId="17" fillId="0" borderId="46" xfId="0" applyFont="1" applyBorder="1" applyProtection="1"/>
    <xf numFmtId="0" fontId="17" fillId="0" borderId="36" xfId="0" applyFont="1" applyBorder="1" applyAlignment="1" applyProtection="1">
      <alignment horizontal="center"/>
    </xf>
    <xf numFmtId="0" fontId="17" fillId="0" borderId="16" xfId="0" applyFont="1" applyBorder="1" applyProtection="1"/>
    <xf numFmtId="49" fontId="17" fillId="0" borderId="0" xfId="0" applyNumberFormat="1" applyFont="1" applyProtection="1"/>
    <xf numFmtId="0" fontId="0" fillId="16" borderId="64" xfId="0" applyFont="1" applyFill="1" applyBorder="1"/>
    <xf numFmtId="0" fontId="0" fillId="13" borderId="64" xfId="0" applyFont="1" applyFill="1" applyBorder="1"/>
    <xf numFmtId="0" fontId="0" fillId="13" borderId="65" xfId="0" applyFont="1" applyFill="1" applyBorder="1"/>
    <xf numFmtId="0" fontId="0" fillId="17" borderId="64" xfId="0" applyFont="1" applyFill="1" applyBorder="1"/>
    <xf numFmtId="0" fontId="0" fillId="17" borderId="65" xfId="0" applyFont="1" applyFill="1" applyBorder="1"/>
    <xf numFmtId="0" fontId="0" fillId="15" borderId="64" xfId="0" applyFont="1" applyFill="1" applyBorder="1"/>
    <xf numFmtId="0" fontId="0" fillId="15" borderId="65" xfId="0" applyFont="1" applyFill="1" applyBorder="1"/>
    <xf numFmtId="0" fontId="0" fillId="14" borderId="64" xfId="0" applyFont="1" applyFill="1" applyBorder="1"/>
    <xf numFmtId="0" fontId="0" fillId="14" borderId="65" xfId="0" applyFont="1" applyFill="1" applyBorder="1"/>
    <xf numFmtId="0" fontId="0" fillId="17" borderId="67" xfId="0" applyFont="1" applyFill="1" applyBorder="1"/>
    <xf numFmtId="0" fontId="17" fillId="11" borderId="72" xfId="0" applyFont="1" applyFill="1" applyBorder="1" applyProtection="1"/>
    <xf numFmtId="0" fontId="17" fillId="11" borderId="73" xfId="0" applyFont="1" applyFill="1" applyBorder="1" applyProtection="1"/>
    <xf numFmtId="0" fontId="0" fillId="13" borderId="64" xfId="0" applyFont="1" applyFill="1" applyBorder="1" applyAlignment="1"/>
    <xf numFmtId="0" fontId="0" fillId="16" borderId="64" xfId="0" applyFont="1" applyFill="1" applyBorder="1" applyAlignment="1"/>
    <xf numFmtId="0" fontId="0" fillId="16" borderId="67" xfId="0" applyFont="1" applyFill="1" applyBorder="1" applyAlignment="1"/>
    <xf numFmtId="0" fontId="34" fillId="12" borderId="60" xfId="0" applyFont="1" applyFill="1" applyBorder="1" applyAlignment="1">
      <alignment horizontal="center" vertical="center" wrapText="1"/>
    </xf>
    <xf numFmtId="0" fontId="35" fillId="12" borderId="61" xfId="0" applyFont="1" applyFill="1" applyBorder="1" applyAlignment="1">
      <alignment horizontal="center" vertical="center" wrapText="1"/>
    </xf>
    <xf numFmtId="0" fontId="34" fillId="12" borderId="61" xfId="0" applyFont="1" applyFill="1" applyBorder="1" applyAlignment="1">
      <alignment horizontal="center" vertical="center" wrapText="1"/>
    </xf>
    <xf numFmtId="0" fontId="34" fillId="12" borderId="62" xfId="0" applyFont="1" applyFill="1" applyBorder="1" applyAlignment="1">
      <alignment horizontal="center" vertical="center" wrapText="1"/>
    </xf>
    <xf numFmtId="0" fontId="34" fillId="12" borderId="76" xfId="0" applyFont="1" applyFill="1" applyBorder="1" applyAlignment="1">
      <alignment horizontal="center" vertical="center" wrapText="1"/>
    </xf>
    <xf numFmtId="0" fontId="34" fillId="12" borderId="79" xfId="0" applyFont="1" applyFill="1" applyBorder="1" applyAlignment="1">
      <alignment horizontal="center" vertical="center" wrapText="1"/>
    </xf>
    <xf numFmtId="0" fontId="0" fillId="13" borderId="80" xfId="0" applyFont="1" applyFill="1" applyBorder="1"/>
    <xf numFmtId="0" fontId="0" fillId="17" borderId="80" xfId="0" applyFont="1" applyFill="1" applyBorder="1"/>
    <xf numFmtId="0" fontId="0" fillId="15" borderId="80" xfId="0" applyFont="1" applyFill="1" applyBorder="1"/>
    <xf numFmtId="0" fontId="0" fillId="14" borderId="80" xfId="0" applyFont="1" applyFill="1" applyBorder="1"/>
    <xf numFmtId="0" fontId="0" fillId="16" borderId="80" xfId="0" applyFont="1" applyFill="1" applyBorder="1"/>
    <xf numFmtId="0" fontId="0" fillId="17" borderId="81" xfId="0" applyFont="1" applyFill="1" applyBorder="1"/>
    <xf numFmtId="15" fontId="29" fillId="4" borderId="0" xfId="0" applyNumberFormat="1" applyFont="1" applyFill="1" applyBorder="1" applyAlignment="1" applyProtection="1">
      <alignment horizontal="center" vertical="center" wrapText="1"/>
    </xf>
    <xf numFmtId="0" fontId="34" fillId="18" borderId="61" xfId="0" applyFont="1" applyFill="1" applyBorder="1" applyAlignment="1">
      <alignment horizontal="center" vertical="center" wrapText="1"/>
    </xf>
    <xf numFmtId="168" fontId="33" fillId="16" borderId="63" xfId="0" applyNumberFormat="1" applyFont="1" applyFill="1" applyBorder="1"/>
    <xf numFmtId="3" fontId="0" fillId="17" borderId="63" xfId="0" applyNumberFormat="1" applyFont="1" applyFill="1" applyBorder="1"/>
    <xf numFmtId="0" fontId="19" fillId="0" borderId="13" xfId="0" applyFont="1" applyBorder="1" applyProtection="1"/>
    <xf numFmtId="0" fontId="0" fillId="8" borderId="48" xfId="0" applyFont="1" applyFill="1" applyBorder="1" applyProtection="1"/>
    <xf numFmtId="0" fontId="0" fillId="0" borderId="48" xfId="0" applyFont="1" applyBorder="1" applyProtection="1"/>
    <xf numFmtId="0" fontId="15" fillId="6" borderId="2" xfId="0" applyFont="1" applyFill="1" applyBorder="1" applyAlignment="1" applyProtection="1"/>
    <xf numFmtId="0" fontId="0" fillId="8" borderId="15" xfId="0" quotePrefix="1" applyFont="1" applyFill="1" applyBorder="1" applyAlignment="1" applyProtection="1">
      <alignment horizontal="center" vertical="center" wrapText="1"/>
      <protection hidden="1"/>
    </xf>
    <xf numFmtId="0" fontId="0" fillId="8" borderId="14" xfId="0" applyFont="1" applyFill="1" applyBorder="1" applyAlignment="1" applyProtection="1">
      <alignment horizontal="center" vertical="center" wrapText="1"/>
      <protection hidden="1"/>
    </xf>
    <xf numFmtId="0" fontId="6" fillId="0" borderId="17" xfId="0" applyFont="1" applyBorder="1" applyProtection="1">
      <protection locked="0"/>
    </xf>
    <xf numFmtId="0" fontId="6" fillId="0" borderId="0" xfId="0" applyFont="1" applyBorder="1" applyAlignment="1" applyProtection="1">
      <alignment horizontal="center" vertical="center" wrapText="1"/>
    </xf>
    <xf numFmtId="0" fontId="38" fillId="8" borderId="39" xfId="0" quotePrefix="1" applyNumberFormat="1" applyFont="1" applyFill="1" applyBorder="1" applyAlignment="1" applyProtection="1">
      <alignment horizontal="center" vertical="center" wrapText="1"/>
    </xf>
    <xf numFmtId="0" fontId="38" fillId="8" borderId="42" xfId="0" quotePrefix="1" applyNumberFormat="1" applyFont="1" applyFill="1" applyBorder="1" applyAlignment="1" applyProtection="1">
      <alignment horizontal="center" vertical="center" wrapText="1"/>
    </xf>
    <xf numFmtId="15" fontId="38" fillId="8" borderId="42" xfId="0" quotePrefix="1" applyNumberFormat="1" applyFont="1" applyFill="1" applyBorder="1" applyAlignment="1" applyProtection="1">
      <alignment horizontal="center" vertical="center" wrapText="1"/>
    </xf>
    <xf numFmtId="15" fontId="38" fillId="8" borderId="46" xfId="0" quotePrefix="1" applyNumberFormat="1" applyFont="1" applyFill="1" applyBorder="1" applyAlignment="1" applyProtection="1">
      <alignment horizontal="center" vertical="center" wrapText="1"/>
    </xf>
    <xf numFmtId="0" fontId="5" fillId="11" borderId="73" xfId="0" applyFont="1" applyFill="1" applyBorder="1"/>
    <xf numFmtId="0" fontId="5" fillId="11" borderId="75" xfId="0" applyFont="1" applyFill="1" applyBorder="1"/>
    <xf numFmtId="0" fontId="11" fillId="6" borderId="11" xfId="0" applyFont="1" applyFill="1" applyBorder="1" applyAlignment="1" applyProtection="1">
      <alignment horizontal="center" vertical="center" wrapText="1"/>
    </xf>
    <xf numFmtId="15" fontId="0" fillId="0" borderId="16" xfId="0" applyNumberFormat="1" applyFont="1" applyFill="1" applyBorder="1" applyAlignment="1" applyProtection="1">
      <alignment horizontal="center" vertical="center"/>
      <protection locked="0"/>
    </xf>
    <xf numFmtId="0" fontId="23" fillId="6" borderId="22" xfId="0" applyFont="1" applyFill="1" applyBorder="1" applyAlignment="1" applyProtection="1">
      <alignment horizontal="center" vertical="center"/>
    </xf>
    <xf numFmtId="0" fontId="17" fillId="4" borderId="0" xfId="0" applyFont="1" applyFill="1"/>
    <xf numFmtId="0" fontId="6" fillId="4" borderId="0" xfId="0" applyFont="1" applyFill="1" applyProtection="1"/>
    <xf numFmtId="0" fontId="6" fillId="4" borderId="0" xfId="0" applyFont="1" applyFill="1"/>
    <xf numFmtId="1" fontId="29" fillId="8" borderId="0" xfId="0" applyNumberFormat="1" applyFont="1" applyFill="1" applyBorder="1" applyAlignment="1" applyProtection="1">
      <alignment horizontal="center" vertical="center" wrapText="1"/>
    </xf>
    <xf numFmtId="0" fontId="29" fillId="0" borderId="0" xfId="0" applyFont="1" applyBorder="1" applyAlignment="1" applyProtection="1">
      <alignment horizontal="left" vertical="center" wrapText="1"/>
    </xf>
    <xf numFmtId="0" fontId="29" fillId="0" borderId="0" xfId="0" applyFont="1" applyBorder="1" applyAlignment="1" applyProtection="1">
      <alignment horizontal="center" vertical="center" wrapText="1"/>
    </xf>
    <xf numFmtId="15" fontId="29" fillId="0" borderId="0" xfId="0" applyNumberFormat="1" applyFont="1" applyBorder="1" applyAlignment="1" applyProtection="1">
      <alignment horizontal="center" vertical="center" wrapText="1"/>
    </xf>
    <xf numFmtId="0" fontId="29" fillId="10" borderId="0" xfId="0" applyFont="1" applyFill="1" applyBorder="1" applyAlignment="1" applyProtection="1">
      <alignment horizontal="left" vertical="center" wrapText="1"/>
    </xf>
    <xf numFmtId="0" fontId="17" fillId="0" borderId="0" xfId="0" applyFont="1" applyBorder="1"/>
    <xf numFmtId="168" fontId="33" fillId="20" borderId="63" xfId="0" applyNumberFormat="1" applyFont="1" applyFill="1" applyBorder="1"/>
    <xf numFmtId="3" fontId="0" fillId="4" borderId="63" xfId="0" applyNumberFormat="1" applyFont="1" applyFill="1" applyBorder="1"/>
    <xf numFmtId="0" fontId="0" fillId="20" borderId="80" xfId="0" applyFont="1" applyFill="1" applyBorder="1"/>
    <xf numFmtId="0" fontId="0" fillId="20" borderId="64" xfId="0" applyFont="1" applyFill="1" applyBorder="1"/>
    <xf numFmtId="0" fontId="0" fillId="20" borderId="64" xfId="0" applyFont="1" applyFill="1" applyBorder="1" applyAlignment="1"/>
    <xf numFmtId="0" fontId="0" fillId="4" borderId="81" xfId="0" applyFont="1" applyFill="1" applyBorder="1"/>
    <xf numFmtId="0" fontId="0" fillId="4" borderId="67" xfId="0" applyFont="1" applyFill="1" applyBorder="1"/>
    <xf numFmtId="0" fontId="0" fillId="20" borderId="67" xfId="0" applyFont="1" applyFill="1" applyBorder="1" applyAlignment="1"/>
    <xf numFmtId="3" fontId="0" fillId="4" borderId="66" xfId="0" applyNumberFormat="1" applyFont="1" applyFill="1" applyBorder="1"/>
    <xf numFmtId="168" fontId="33" fillId="16" borderId="63" xfId="0" applyNumberFormat="1" applyFont="1" applyFill="1" applyBorder="1" applyAlignment="1">
      <alignment horizontal="center" vertical="center" wrapText="1"/>
    </xf>
    <xf numFmtId="0" fontId="33" fillId="13" borderId="80" xfId="0" applyFont="1" applyFill="1" applyBorder="1" applyAlignment="1">
      <alignment horizontal="center" vertical="center" wrapText="1"/>
    </xf>
    <xf numFmtId="0" fontId="33" fillId="13" borderId="64" xfId="0" applyFont="1" applyFill="1" applyBorder="1" applyAlignment="1">
      <alignment horizontal="center" vertical="center" wrapText="1"/>
    </xf>
    <xf numFmtId="0" fontId="33" fillId="13" borderId="65" xfId="0" applyFont="1" applyFill="1" applyBorder="1" applyAlignment="1">
      <alignment horizontal="center" vertical="center" wrapText="1"/>
    </xf>
    <xf numFmtId="3" fontId="33" fillId="17" borderId="63" xfId="0" applyNumberFormat="1" applyFont="1" applyFill="1" applyBorder="1" applyAlignment="1">
      <alignment horizontal="center" vertical="center" wrapText="1"/>
    </xf>
    <xf numFmtId="0" fontId="33" fillId="17" borderId="80" xfId="0" applyFont="1" applyFill="1" applyBorder="1" applyAlignment="1">
      <alignment horizontal="center" vertical="center" wrapText="1"/>
    </xf>
    <xf numFmtId="0" fontId="33" fillId="17" borderId="64" xfId="0" applyFont="1" applyFill="1" applyBorder="1" applyAlignment="1">
      <alignment horizontal="center" vertical="center" wrapText="1"/>
    </xf>
    <xf numFmtId="0" fontId="33" fillId="17" borderId="65" xfId="0" applyFont="1" applyFill="1" applyBorder="1" applyAlignment="1">
      <alignment horizontal="center" vertical="center" wrapText="1"/>
    </xf>
    <xf numFmtId="168" fontId="33" fillId="15" borderId="63" xfId="0" applyNumberFormat="1" applyFont="1" applyFill="1" applyBorder="1" applyAlignment="1">
      <alignment horizontal="center" vertical="center" wrapText="1"/>
    </xf>
    <xf numFmtId="0" fontId="33" fillId="15" borderId="80" xfId="0" applyFont="1" applyFill="1" applyBorder="1" applyAlignment="1">
      <alignment horizontal="center" vertical="center" wrapText="1"/>
    </xf>
    <xf numFmtId="0" fontId="33" fillId="15" borderId="64" xfId="0" applyFont="1" applyFill="1" applyBorder="1" applyAlignment="1">
      <alignment horizontal="center" vertical="center" wrapText="1"/>
    </xf>
    <xf numFmtId="0" fontId="33" fillId="15" borderId="65" xfId="0" applyFont="1" applyFill="1" applyBorder="1" applyAlignment="1">
      <alignment horizontal="center" vertical="center" wrapText="1"/>
    </xf>
    <xf numFmtId="3" fontId="33" fillId="14" borderId="63" xfId="0" applyNumberFormat="1" applyFont="1" applyFill="1" applyBorder="1" applyAlignment="1">
      <alignment horizontal="center" vertical="center" wrapText="1"/>
    </xf>
    <xf numFmtId="0" fontId="33" fillId="14" borderId="80" xfId="0" applyFont="1" applyFill="1" applyBorder="1" applyAlignment="1">
      <alignment horizontal="center" vertical="center" wrapText="1"/>
    </xf>
    <xf numFmtId="0" fontId="33" fillId="14" borderId="64" xfId="0" applyFont="1" applyFill="1" applyBorder="1" applyAlignment="1">
      <alignment horizontal="center" vertical="center" wrapText="1"/>
    </xf>
    <xf numFmtId="0" fontId="33" fillId="14" borderId="65" xfId="0" applyFont="1" applyFill="1" applyBorder="1" applyAlignment="1">
      <alignment horizontal="center" vertical="center" wrapText="1"/>
    </xf>
    <xf numFmtId="168" fontId="33" fillId="13" borderId="63" xfId="0" applyNumberFormat="1" applyFont="1" applyFill="1" applyBorder="1" applyAlignment="1">
      <alignment horizontal="center" vertical="center" wrapText="1"/>
    </xf>
    <xf numFmtId="0" fontId="33" fillId="16" borderId="80" xfId="0" applyFont="1" applyFill="1" applyBorder="1" applyAlignment="1">
      <alignment horizontal="center" vertical="center" wrapText="1"/>
    </xf>
    <xf numFmtId="0" fontId="33" fillId="16" borderId="64" xfId="0" applyFont="1" applyFill="1" applyBorder="1" applyAlignment="1">
      <alignment horizontal="center" vertical="center" wrapText="1"/>
    </xf>
    <xf numFmtId="3" fontId="33" fillId="17" borderId="66" xfId="0" applyNumberFormat="1" applyFont="1" applyFill="1" applyBorder="1" applyAlignment="1">
      <alignment horizontal="center" vertical="center" wrapText="1"/>
    </xf>
    <xf numFmtId="0" fontId="33" fillId="17" borderId="81" xfId="0" applyFont="1" applyFill="1" applyBorder="1" applyAlignment="1">
      <alignment horizontal="center" vertical="center" wrapText="1"/>
    </xf>
    <xf numFmtId="0" fontId="33" fillId="17" borderId="67" xfId="0" applyFont="1" applyFill="1" applyBorder="1" applyAlignment="1">
      <alignment horizontal="center" vertical="center" wrapText="1"/>
    </xf>
    <xf numFmtId="0" fontId="33" fillId="16" borderId="67" xfId="0" applyFont="1" applyFill="1" applyBorder="1" applyAlignment="1">
      <alignment horizontal="center" vertical="center" wrapText="1"/>
    </xf>
    <xf numFmtId="167" fontId="33" fillId="13" borderId="69" xfId="0" applyNumberFormat="1" applyFont="1" applyFill="1" applyBorder="1" applyAlignment="1">
      <alignment vertical="center" wrapText="1"/>
    </xf>
    <xf numFmtId="167" fontId="33" fillId="13" borderId="70" xfId="0" applyNumberFormat="1" applyFont="1" applyFill="1" applyBorder="1" applyAlignment="1">
      <alignment vertical="center" wrapText="1"/>
    </xf>
    <xf numFmtId="167" fontId="33" fillId="21" borderId="69" xfId="0" applyNumberFormat="1" applyFont="1" applyFill="1" applyBorder="1" applyAlignment="1">
      <alignment vertical="center" wrapText="1"/>
    </xf>
    <xf numFmtId="15" fontId="33" fillId="13" borderId="69" xfId="0" applyNumberFormat="1" applyFont="1" applyFill="1" applyBorder="1" applyAlignment="1">
      <alignment vertical="center" wrapText="1"/>
    </xf>
    <xf numFmtId="15" fontId="33" fillId="13" borderId="70" xfId="0" applyNumberFormat="1" applyFont="1" applyFill="1" applyBorder="1" applyAlignment="1">
      <alignment vertical="center" wrapText="1"/>
    </xf>
    <xf numFmtId="15" fontId="33" fillId="21" borderId="69" xfId="0" applyNumberFormat="1" applyFont="1" applyFill="1" applyBorder="1" applyAlignment="1">
      <alignment vertical="center" wrapText="1"/>
    </xf>
    <xf numFmtId="0" fontId="33" fillId="13" borderId="93" xfId="0" applyFont="1" applyFill="1" applyBorder="1" applyAlignment="1">
      <alignment vertical="center" wrapText="1"/>
    </xf>
    <xf numFmtId="0" fontId="33" fillId="13" borderId="94" xfId="0" applyFont="1" applyFill="1" applyBorder="1" applyAlignment="1">
      <alignment vertical="center" wrapText="1"/>
    </xf>
    <xf numFmtId="0" fontId="33" fillId="21" borderId="93" xfId="0" applyFont="1" applyFill="1" applyBorder="1" applyAlignment="1">
      <alignment vertical="center" wrapText="1"/>
    </xf>
    <xf numFmtId="3" fontId="33" fillId="22" borderId="63" xfId="0" applyNumberFormat="1" applyFont="1" applyFill="1" applyBorder="1" applyAlignment="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horizontal="center" wrapText="1"/>
    </xf>
    <xf numFmtId="49" fontId="0" fillId="0" borderId="0" xfId="0" applyNumberFormat="1"/>
    <xf numFmtId="170" fontId="0" fillId="4" borderId="16" xfId="0" applyNumberFormat="1" applyFont="1" applyFill="1" applyBorder="1" applyAlignment="1" applyProtection="1">
      <alignment horizontal="center" vertical="center"/>
      <protection locked="0"/>
    </xf>
    <xf numFmtId="49" fontId="22" fillId="0" borderId="0" xfId="0" applyNumberFormat="1" applyFont="1" applyProtection="1"/>
    <xf numFmtId="49" fontId="3" fillId="0" borderId="0" xfId="2" applyNumberFormat="1"/>
    <xf numFmtId="170" fontId="6" fillId="0" borderId="0" xfId="0" applyNumberFormat="1" applyFont="1" applyProtection="1"/>
    <xf numFmtId="17" fontId="13" fillId="6" borderId="59" xfId="0" applyNumberFormat="1" applyFont="1" applyFill="1" applyBorder="1" applyAlignment="1" applyProtection="1">
      <alignment horizontal="center" vertical="center" wrapText="1"/>
    </xf>
    <xf numFmtId="17" fontId="13" fillId="6" borderId="59" xfId="0" quotePrefix="1" applyNumberFormat="1" applyFont="1" applyFill="1" applyBorder="1" applyAlignment="1" applyProtection="1">
      <alignment horizontal="center" vertical="center" wrapText="1"/>
    </xf>
    <xf numFmtId="17" fontId="24" fillId="6" borderId="59" xfId="0" applyNumberFormat="1" applyFont="1" applyFill="1" applyBorder="1" applyAlignment="1" applyProtection="1">
      <alignment horizontal="center" vertical="center" wrapText="1"/>
    </xf>
    <xf numFmtId="0" fontId="25" fillId="4" borderId="59" xfId="0" applyFont="1" applyFill="1" applyBorder="1" applyProtection="1"/>
    <xf numFmtId="0" fontId="25" fillId="4" borderId="59" xfId="0" applyFont="1" applyFill="1" applyBorder="1" applyAlignment="1" applyProtection="1">
      <alignment vertical="center" wrapText="1"/>
    </xf>
    <xf numFmtId="0" fontId="25" fillId="4" borderId="59" xfId="0" quotePrefix="1" applyFont="1" applyFill="1" applyBorder="1" applyAlignment="1" applyProtection="1">
      <alignment horizontal="left" vertical="center" wrapText="1"/>
    </xf>
    <xf numFmtId="49" fontId="0" fillId="8" borderId="59" xfId="0" applyNumberFormat="1" applyFont="1" applyFill="1" applyBorder="1" applyAlignment="1" applyProtection="1">
      <alignment horizontal="center" vertical="center" wrapText="1"/>
    </xf>
    <xf numFmtId="0" fontId="0" fillId="4" borderId="59" xfId="0" applyFont="1" applyFill="1" applyBorder="1" applyAlignment="1" applyProtection="1">
      <alignment horizontal="left" vertical="center" wrapText="1"/>
      <protection locked="0"/>
    </xf>
    <xf numFmtId="49" fontId="0" fillId="4" borderId="59" xfId="0" quotePrefix="1" applyNumberFormat="1" applyFont="1" applyFill="1" applyBorder="1" applyAlignment="1" applyProtection="1">
      <alignment horizontal="left" vertical="center" wrapText="1"/>
      <protection locked="0"/>
    </xf>
    <xf numFmtId="49" fontId="0" fillId="4" borderId="59" xfId="0" quotePrefix="1" applyNumberFormat="1" applyFont="1" applyFill="1" applyBorder="1" applyAlignment="1" applyProtection="1">
      <alignment horizontal="center" vertical="center" wrapText="1"/>
      <protection locked="0"/>
    </xf>
    <xf numFmtId="0" fontId="0" fillId="7" borderId="59" xfId="0" applyFont="1" applyFill="1" applyBorder="1" applyAlignment="1" applyProtection="1">
      <alignment horizontal="center" vertical="center" wrapText="1"/>
    </xf>
    <xf numFmtId="0" fontId="0" fillId="0" borderId="59"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xf>
    <xf numFmtId="0" fontId="5" fillId="4" borderId="59" xfId="0" quotePrefix="1" applyFont="1" applyFill="1" applyBorder="1" applyAlignment="1" applyProtection="1">
      <alignment horizontal="center" vertical="center" wrapText="1"/>
      <protection locked="0"/>
    </xf>
    <xf numFmtId="0" fontId="19" fillId="4" borderId="59" xfId="0" applyFont="1" applyFill="1" applyBorder="1" applyProtection="1"/>
    <xf numFmtId="49" fontId="5" fillId="4" borderId="59" xfId="0" quotePrefix="1" applyNumberFormat="1" applyFont="1" applyFill="1" applyBorder="1" applyAlignment="1" applyProtection="1">
      <alignment horizontal="left" vertical="center" wrapText="1"/>
      <protection locked="0"/>
    </xf>
    <xf numFmtId="49" fontId="25" fillId="4" borderId="59" xfId="0" applyNumberFormat="1" applyFont="1" applyFill="1" applyBorder="1" applyAlignment="1" applyProtection="1">
      <alignment vertical="center" wrapText="1"/>
    </xf>
    <xf numFmtId="49" fontId="5" fillId="4" borderId="59" xfId="0" quotePrefix="1" applyNumberFormat="1" applyFont="1" applyFill="1" applyBorder="1" applyAlignment="1" applyProtection="1">
      <alignment horizontal="center" vertical="center" wrapText="1"/>
      <protection locked="0"/>
    </xf>
    <xf numFmtId="0" fontId="11" fillId="6" borderId="59" xfId="0" applyFont="1" applyFill="1" applyBorder="1" applyAlignment="1" applyProtection="1">
      <alignment horizontal="center" vertical="center" wrapText="1"/>
    </xf>
    <xf numFmtId="0" fontId="11" fillId="6" borderId="59" xfId="0" quotePrefix="1" applyFont="1" applyFill="1" applyBorder="1" applyAlignment="1" applyProtection="1">
      <alignment horizontal="center" vertical="center" wrapText="1"/>
    </xf>
    <xf numFmtId="0" fontId="14" fillId="4" borderId="59" xfId="0" quotePrefix="1" applyFont="1" applyFill="1" applyBorder="1" applyAlignment="1" applyProtection="1">
      <alignment horizontal="center" vertical="center" wrapText="1"/>
    </xf>
    <xf numFmtId="0" fontId="14" fillId="4" borderId="59" xfId="0" applyFont="1" applyFill="1" applyBorder="1" applyAlignment="1" applyProtection="1">
      <alignment horizontal="center" vertical="center" wrapText="1"/>
    </xf>
    <xf numFmtId="0" fontId="14" fillId="0" borderId="59" xfId="0" applyFont="1" applyFill="1" applyBorder="1" applyAlignment="1" applyProtection="1">
      <alignment horizontal="center" vertical="center" wrapText="1"/>
    </xf>
    <xf numFmtId="0" fontId="0" fillId="8" borderId="59" xfId="0" applyFont="1" applyFill="1" applyBorder="1" applyAlignment="1" applyProtection="1">
      <alignment horizontal="left" vertical="center" wrapText="1"/>
    </xf>
    <xf numFmtId="0" fontId="0" fillId="8" borderId="59" xfId="0" applyNumberFormat="1" applyFont="1" applyFill="1" applyBorder="1" applyAlignment="1" applyProtection="1">
      <alignment horizontal="center" vertical="center" wrapText="1"/>
    </xf>
    <xf numFmtId="4" fontId="0" fillId="4" borderId="59" xfId="0" applyNumberFormat="1" applyFont="1" applyFill="1" applyBorder="1" applyAlignment="1" applyProtection="1">
      <alignment horizontal="center" vertical="center" wrapText="1"/>
      <protection locked="0"/>
    </xf>
    <xf numFmtId="3" fontId="0" fillId="4" borderId="59" xfId="0" applyNumberFormat="1" applyFont="1" applyFill="1" applyBorder="1" applyAlignment="1" applyProtection="1">
      <alignment horizontal="center" vertical="center" wrapText="1"/>
      <protection locked="0"/>
    </xf>
    <xf numFmtId="166" fontId="0" fillId="4" borderId="59" xfId="0" applyNumberFormat="1" applyFont="1" applyFill="1" applyBorder="1" applyAlignment="1" applyProtection="1">
      <alignment horizontal="center" vertical="center" wrapText="1"/>
      <protection locked="0"/>
    </xf>
    <xf numFmtId="15" fontId="0" fillId="4" borderId="59" xfId="0" applyNumberFormat="1" applyFont="1" applyFill="1" applyBorder="1" applyAlignment="1" applyProtection="1">
      <alignment horizontal="center" vertical="center" wrapText="1"/>
      <protection locked="0"/>
    </xf>
    <xf numFmtId="49" fontId="0" fillId="4" borderId="59" xfId="0" applyNumberFormat="1" applyFont="1" applyFill="1" applyBorder="1" applyAlignment="1" applyProtection="1">
      <alignment horizontal="center" vertical="center" wrapText="1"/>
      <protection locked="0"/>
    </xf>
    <xf numFmtId="165" fontId="6" fillId="4" borderId="59" xfId="0" applyNumberFormat="1" applyFont="1" applyFill="1" applyBorder="1" applyAlignment="1" applyProtection="1">
      <alignment horizontal="center" vertical="center" wrapText="1"/>
    </xf>
    <xf numFmtId="15" fontId="6" fillId="4" borderId="59" xfId="0" applyNumberFormat="1" applyFont="1" applyFill="1" applyBorder="1" applyAlignment="1" applyProtection="1">
      <alignment horizontal="center" vertical="center" wrapText="1"/>
    </xf>
    <xf numFmtId="49" fontId="6" fillId="4" borderId="59" xfId="0" applyNumberFormat="1" applyFont="1" applyFill="1" applyBorder="1" applyAlignment="1" applyProtection="1">
      <alignment horizontal="center" vertical="center" wrapText="1"/>
    </xf>
    <xf numFmtId="0" fontId="11" fillId="0" borderId="59" xfId="0" applyFont="1" applyFill="1" applyBorder="1" applyAlignment="1" applyProtection="1">
      <alignment horizontal="center" vertical="center" wrapText="1"/>
    </xf>
    <xf numFmtId="49" fontId="0" fillId="8" borderId="59" xfId="0" applyNumberFormat="1" applyFont="1" applyFill="1" applyBorder="1" applyAlignment="1" applyProtection="1">
      <alignment horizontal="center" vertical="center"/>
    </xf>
    <xf numFmtId="49" fontId="0" fillId="8" borderId="59" xfId="0" applyNumberFormat="1" applyFont="1" applyFill="1" applyBorder="1" applyAlignment="1" applyProtection="1">
      <alignment horizontal="left" vertical="center" wrapText="1"/>
    </xf>
    <xf numFmtId="0" fontId="0" fillId="0" borderId="59" xfId="0" quotePrefix="1" applyFont="1" applyFill="1" applyBorder="1" applyAlignment="1" applyProtection="1">
      <alignment horizontal="left" vertical="center" wrapText="1"/>
      <protection locked="0"/>
    </xf>
    <xf numFmtId="0" fontId="6" fillId="0" borderId="59" xfId="0" quotePrefix="1" applyFont="1" applyFill="1" applyBorder="1" applyAlignment="1" applyProtection="1">
      <alignment horizontal="left" vertical="center" wrapText="1"/>
    </xf>
    <xf numFmtId="0" fontId="13" fillId="6" borderId="59" xfId="0" applyFont="1" applyFill="1" applyBorder="1" applyAlignment="1" applyProtection="1">
      <alignment horizontal="center" vertical="center"/>
    </xf>
    <xf numFmtId="17" fontId="13" fillId="6" borderId="59" xfId="0" applyNumberFormat="1" applyFont="1" applyFill="1" applyBorder="1" applyAlignment="1" applyProtection="1">
      <alignment horizontal="center" vertical="center"/>
    </xf>
    <xf numFmtId="17" fontId="14" fillId="0" borderId="59" xfId="0" applyNumberFormat="1" applyFont="1" applyFill="1" applyBorder="1" applyAlignment="1" applyProtection="1">
      <alignment horizontal="center" vertical="center"/>
    </xf>
    <xf numFmtId="49" fontId="0" fillId="4" borderId="59" xfId="0" applyNumberFormat="1" applyFont="1" applyFill="1" applyBorder="1" applyAlignment="1" applyProtection="1">
      <alignment horizontal="left" vertical="center" wrapText="1"/>
      <protection locked="0"/>
    </xf>
    <xf numFmtId="0" fontId="6" fillId="0" borderId="59" xfId="0" applyFont="1" applyFill="1" applyBorder="1" applyAlignment="1" applyProtection="1">
      <alignment horizontal="left" wrapText="1"/>
    </xf>
    <xf numFmtId="0" fontId="14" fillId="0" borderId="59" xfId="0" applyFont="1" applyFill="1" applyBorder="1" applyAlignment="1" applyProtection="1">
      <alignment horizontal="center" vertical="center"/>
    </xf>
    <xf numFmtId="0" fontId="0" fillId="4" borderId="59" xfId="0" quotePrefix="1" applyFont="1" applyFill="1" applyBorder="1" applyAlignment="1" applyProtection="1">
      <alignment horizontal="left" vertical="center" wrapText="1"/>
      <protection locked="0"/>
    </xf>
    <xf numFmtId="0" fontId="6" fillId="0" borderId="59" xfId="0" quotePrefix="1" applyFont="1" applyFill="1" applyBorder="1" applyAlignment="1" applyProtection="1">
      <alignment horizontal="left" wrapText="1"/>
    </xf>
    <xf numFmtId="0" fontId="6" fillId="0" borderId="59" xfId="0" quotePrefix="1" applyFont="1" applyFill="1" applyBorder="1" applyAlignment="1" applyProtection="1">
      <alignment horizontal="center" wrapText="1"/>
    </xf>
    <xf numFmtId="0" fontId="13" fillId="6" borderId="59" xfId="0" quotePrefix="1" applyFont="1" applyFill="1" applyBorder="1" applyAlignment="1" applyProtection="1">
      <alignment horizontal="center" vertical="center"/>
    </xf>
    <xf numFmtId="0" fontId="20" fillId="6" borderId="59" xfId="0" applyFont="1" applyFill="1" applyBorder="1" applyAlignment="1" applyProtection="1">
      <alignment horizontal="center" vertical="center"/>
    </xf>
    <xf numFmtId="0" fontId="13" fillId="6" borderId="59" xfId="0" applyFont="1" applyFill="1" applyBorder="1" applyAlignment="1" applyProtection="1">
      <alignment horizontal="center" vertical="center" wrapText="1"/>
    </xf>
    <xf numFmtId="17" fontId="14" fillId="4" borderId="59" xfId="0" applyNumberFormat="1" applyFont="1" applyFill="1" applyBorder="1" applyAlignment="1" applyProtection="1">
      <alignment vertical="center"/>
    </xf>
    <xf numFmtId="17" fontId="23" fillId="4" borderId="59" xfId="0" applyNumberFormat="1" applyFont="1" applyFill="1" applyBorder="1" applyAlignment="1" applyProtection="1">
      <alignment vertical="center"/>
    </xf>
    <xf numFmtId="17" fontId="14" fillId="4" borderId="59" xfId="0" quotePrefix="1" applyNumberFormat="1" applyFont="1" applyFill="1" applyBorder="1" applyAlignment="1" applyProtection="1">
      <alignment horizontal="center" vertical="center" wrapText="1"/>
    </xf>
    <xf numFmtId="49" fontId="6" fillId="4" borderId="59" xfId="0" applyNumberFormat="1" applyFont="1" applyFill="1" applyBorder="1" applyAlignment="1" applyProtection="1">
      <alignment horizontal="center" vertical="center"/>
    </xf>
    <xf numFmtId="0" fontId="5" fillId="4" borderId="59" xfId="0" applyFont="1" applyFill="1" applyBorder="1" applyAlignment="1" applyProtection="1">
      <alignment horizontal="left" vertical="center" wrapText="1"/>
      <protection locked="0"/>
    </xf>
    <xf numFmtId="49" fontId="6" fillId="4" borderId="59" xfId="0" applyNumberFormat="1" applyFont="1" applyFill="1" applyBorder="1" applyAlignment="1" applyProtection="1">
      <alignment horizontal="left" vertical="center" wrapText="1"/>
    </xf>
    <xf numFmtId="0" fontId="6" fillId="4" borderId="59" xfId="0" applyFont="1" applyFill="1" applyBorder="1" applyAlignment="1" applyProtection="1">
      <alignment horizontal="left" vertical="center" wrapText="1"/>
    </xf>
    <xf numFmtId="0" fontId="5" fillId="4" borderId="59" xfId="0" applyFont="1" applyFill="1" applyBorder="1" applyAlignment="1" applyProtection="1">
      <alignment horizontal="left" vertical="center" wrapText="1"/>
    </xf>
    <xf numFmtId="49" fontId="5" fillId="4" borderId="59" xfId="0" applyNumberFormat="1" applyFont="1" applyFill="1" applyBorder="1" applyAlignment="1" applyProtection="1">
      <alignment horizontal="left" vertical="center" wrapText="1"/>
      <protection locked="0"/>
    </xf>
    <xf numFmtId="0" fontId="6" fillId="4" borderId="59" xfId="0" applyFont="1" applyFill="1" applyBorder="1" applyProtection="1"/>
    <xf numFmtId="0" fontId="5" fillId="4" borderId="59" xfId="0" applyFont="1" applyFill="1" applyBorder="1" applyAlignment="1">
      <alignment horizontal="left" vertical="center" wrapText="1"/>
    </xf>
    <xf numFmtId="0" fontId="6" fillId="4" borderId="59" xfId="0" applyFont="1" applyFill="1" applyBorder="1"/>
    <xf numFmtId="0" fontId="7" fillId="6" borderId="59" xfId="0" applyFont="1" applyFill="1" applyBorder="1" applyAlignment="1" applyProtection="1">
      <alignment horizontal="center" vertical="center" wrapText="1"/>
    </xf>
    <xf numFmtId="0" fontId="21" fillId="6" borderId="59" xfId="0" applyFont="1" applyFill="1" applyBorder="1" applyAlignment="1" applyProtection="1">
      <alignment horizontal="center" vertical="center" wrapText="1"/>
    </xf>
    <xf numFmtId="0" fontId="26" fillId="4" borderId="59" xfId="0" quotePrefix="1" applyFont="1" applyFill="1" applyBorder="1" applyAlignment="1" applyProtection="1">
      <alignment horizontal="center" vertical="center" wrapText="1"/>
    </xf>
    <xf numFmtId="0" fontId="26" fillId="4" borderId="59" xfId="0" applyFont="1" applyFill="1" applyBorder="1" applyAlignment="1" applyProtection="1">
      <alignment horizontal="center" vertical="center" wrapText="1"/>
    </xf>
    <xf numFmtId="49" fontId="5" fillId="8" borderId="59" xfId="0" applyNumberFormat="1" applyFont="1" applyFill="1" applyBorder="1" applyAlignment="1" applyProtection="1">
      <alignment horizontal="center" vertical="center" wrapText="1"/>
    </xf>
    <xf numFmtId="168" fontId="0" fillId="4" borderId="59" xfId="0" applyNumberFormat="1" applyFont="1" applyFill="1" applyBorder="1" applyAlignment="1" applyProtection="1">
      <alignment horizontal="center" vertical="center" wrapText="1"/>
      <protection locked="0"/>
    </xf>
    <xf numFmtId="165" fontId="25" fillId="4" borderId="59" xfId="0" applyNumberFormat="1" applyFont="1" applyFill="1" applyBorder="1" applyAlignment="1" applyProtection="1">
      <alignment horizontal="center" vertical="center" wrapText="1"/>
    </xf>
    <xf numFmtId="15" fontId="25" fillId="4" borderId="59" xfId="0" applyNumberFormat="1" applyFont="1" applyFill="1" applyBorder="1" applyAlignment="1" applyProtection="1">
      <alignment horizontal="center" vertical="center" wrapText="1"/>
    </xf>
    <xf numFmtId="0" fontId="25" fillId="4" borderId="59" xfId="0" applyNumberFormat="1" applyFont="1" applyFill="1" applyBorder="1" applyAlignment="1" applyProtection="1">
      <alignment horizontal="center" vertical="center" wrapText="1"/>
    </xf>
    <xf numFmtId="0" fontId="6" fillId="4" borderId="59" xfId="0" applyFont="1" applyFill="1" applyBorder="1" applyAlignment="1" applyProtection="1">
      <alignment horizontal="center" vertical="center" wrapText="1"/>
    </xf>
    <xf numFmtId="0" fontId="6" fillId="4" borderId="59" xfId="0" applyFont="1" applyFill="1" applyBorder="1" applyAlignment="1" applyProtection="1">
      <alignment horizontal="center" vertical="center"/>
    </xf>
    <xf numFmtId="0" fontId="6" fillId="4" borderId="59" xfId="0" quotePrefix="1" applyFont="1" applyFill="1" applyBorder="1" applyAlignment="1" applyProtection="1">
      <alignment horizontal="center" vertical="center"/>
    </xf>
    <xf numFmtId="0" fontId="0" fillId="4" borderId="59" xfId="0" applyFont="1" applyFill="1" applyBorder="1" applyAlignment="1" applyProtection="1">
      <alignment horizontal="center" vertical="center" wrapText="1"/>
      <protection locked="0"/>
    </xf>
    <xf numFmtId="0" fontId="6" fillId="0" borderId="59" xfId="0" applyFont="1" applyBorder="1" applyAlignment="1" applyProtection="1">
      <alignment horizontal="center" vertical="center"/>
    </xf>
    <xf numFmtId="49" fontId="6" fillId="0" borderId="59" xfId="0" applyNumberFormat="1" applyFont="1" applyBorder="1" applyAlignment="1" applyProtection="1">
      <alignment horizontal="center" vertical="center"/>
    </xf>
    <xf numFmtId="0" fontId="13" fillId="6" borderId="59" xfId="0" quotePrefix="1" applyFont="1" applyFill="1" applyBorder="1" applyAlignment="1" applyProtection="1">
      <alignment horizontal="center" vertical="center" wrapText="1"/>
    </xf>
    <xf numFmtId="0" fontId="6" fillId="0" borderId="59" xfId="0" applyFont="1" applyBorder="1" applyProtection="1"/>
    <xf numFmtId="0" fontId="6" fillId="4" borderId="59" xfId="0" applyFont="1" applyFill="1" applyBorder="1" applyAlignment="1" applyProtection="1">
      <alignment wrapText="1"/>
    </xf>
    <xf numFmtId="0" fontId="6" fillId="4" borderId="59" xfId="0" quotePrefix="1" applyFont="1" applyFill="1" applyBorder="1" applyAlignment="1" applyProtection="1">
      <alignment horizontal="left" wrapText="1"/>
    </xf>
    <xf numFmtId="169" fontId="0" fillId="4" borderId="59" xfId="0" applyNumberFormat="1" applyFont="1" applyFill="1" applyBorder="1" applyAlignment="1" applyProtection="1">
      <alignment horizontal="center" vertical="center" wrapText="1"/>
      <protection locked="0"/>
    </xf>
    <xf numFmtId="0" fontId="0" fillId="4" borderId="59" xfId="0" applyFont="1" applyFill="1" applyBorder="1" applyAlignment="1" applyProtection="1">
      <alignment horizontal="center" vertical="center" wrapText="1"/>
    </xf>
    <xf numFmtId="0" fontId="0" fillId="0" borderId="59" xfId="0" applyFont="1" applyFill="1" applyBorder="1" applyAlignment="1" applyProtection="1">
      <alignment horizontal="left" vertical="center" wrapText="1"/>
      <protection locked="0"/>
    </xf>
    <xf numFmtId="49" fontId="6" fillId="4" borderId="59" xfId="0" applyNumberFormat="1" applyFont="1" applyFill="1" applyBorder="1" applyProtection="1"/>
    <xf numFmtId="171" fontId="6" fillId="4" borderId="59" xfId="0" applyNumberFormat="1" applyFont="1" applyFill="1" applyBorder="1" applyProtection="1"/>
    <xf numFmtId="172" fontId="6" fillId="4" borderId="59" xfId="0" applyNumberFormat="1" applyFont="1" applyFill="1" applyBorder="1" applyAlignment="1" applyProtection="1">
      <alignment horizontal="center" vertical="center" wrapText="1"/>
    </xf>
    <xf numFmtId="0" fontId="17" fillId="4" borderId="59" xfId="0" applyFont="1" applyFill="1" applyBorder="1" applyAlignment="1" applyProtection="1">
      <alignment horizontal="center" vertical="center" wrapText="1"/>
    </xf>
    <xf numFmtId="0" fontId="6" fillId="0" borderId="59" xfId="0" quotePrefix="1" applyFont="1" applyFill="1" applyBorder="1" applyAlignment="1" applyProtection="1">
      <alignment horizontal="center" vertical="center" wrapText="1"/>
    </xf>
    <xf numFmtId="0" fontId="0" fillId="0" borderId="59" xfId="0" applyFont="1" applyBorder="1" applyAlignment="1" applyProtection="1">
      <alignment horizontal="left" vertical="center" wrapText="1"/>
      <protection locked="0"/>
    </xf>
    <xf numFmtId="49" fontId="0" fillId="0" borderId="59" xfId="0" applyNumberFormat="1" applyFont="1" applyBorder="1" applyAlignment="1" applyProtection="1">
      <alignment horizontal="left" vertical="center" wrapText="1"/>
      <protection locked="0"/>
    </xf>
    <xf numFmtId="0" fontId="0" fillId="0" borderId="59" xfId="0" applyFont="1" applyBorder="1" applyAlignment="1" applyProtection="1">
      <alignment horizontal="center" vertical="center" wrapText="1"/>
      <protection locked="0"/>
    </xf>
    <xf numFmtId="0" fontId="6" fillId="0" borderId="59" xfId="0" applyFont="1" applyBorder="1" applyAlignment="1" applyProtection="1">
      <alignment horizontal="center" vertical="center" wrapText="1"/>
    </xf>
    <xf numFmtId="0" fontId="5" fillId="0" borderId="59" xfId="0" applyFont="1" applyBorder="1" applyAlignment="1" applyProtection="1">
      <alignment horizontal="center" vertical="center" wrapText="1"/>
      <protection locked="0"/>
    </xf>
    <xf numFmtId="0" fontId="0" fillId="0" borderId="59" xfId="0" quotePrefix="1" applyFont="1" applyBorder="1" applyAlignment="1" applyProtection="1">
      <alignment horizontal="center" vertical="center" wrapText="1"/>
      <protection locked="0"/>
    </xf>
    <xf numFmtId="49" fontId="0" fillId="0" borderId="59" xfId="0" quotePrefix="1" applyNumberFormat="1" applyFont="1" applyBorder="1" applyAlignment="1" applyProtection="1">
      <alignment horizontal="left" vertical="center" wrapText="1"/>
      <protection locked="0"/>
    </xf>
    <xf numFmtId="49" fontId="0" fillId="0" borderId="59" xfId="0" quotePrefix="1" applyNumberFormat="1" applyFont="1" applyBorder="1" applyAlignment="1" applyProtection="1">
      <alignment horizontal="center" vertical="center" wrapText="1"/>
      <protection locked="0"/>
    </xf>
    <xf numFmtId="0" fontId="17" fillId="4" borderId="59" xfId="0" applyFont="1" applyFill="1" applyBorder="1" applyAlignment="1" applyProtection="1">
      <alignment horizontal="center" vertical="center"/>
    </xf>
    <xf numFmtId="0" fontId="6" fillId="0" borderId="59" xfId="0" applyFont="1" applyFill="1" applyBorder="1" applyAlignment="1" applyProtection="1">
      <alignment horizontal="left" vertical="center" wrapText="1"/>
    </xf>
    <xf numFmtId="49" fontId="6" fillId="0" borderId="59" xfId="0" applyNumberFormat="1" applyFont="1" applyFill="1" applyBorder="1" applyAlignment="1" applyProtection="1">
      <alignment horizontal="left" vertical="center" wrapText="1"/>
    </xf>
    <xf numFmtId="0" fontId="13" fillId="0" borderId="59" xfId="0" applyFont="1" applyFill="1" applyBorder="1" applyAlignment="1" applyProtection="1">
      <alignment horizontal="center" vertical="center" wrapText="1"/>
    </xf>
    <xf numFmtId="49" fontId="5" fillId="0" borderId="59" xfId="0" applyNumberFormat="1" applyFont="1" applyFill="1" applyBorder="1" applyAlignment="1" applyProtection="1">
      <alignment horizontal="left" vertical="center" wrapText="1"/>
      <protection locked="0"/>
    </xf>
    <xf numFmtId="15" fontId="6" fillId="0" borderId="59" xfId="0" applyNumberFormat="1"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wrapText="1"/>
    </xf>
    <xf numFmtId="0" fontId="5" fillId="0" borderId="59" xfId="0" applyFont="1" applyFill="1" applyBorder="1" applyAlignment="1" applyProtection="1">
      <alignment horizontal="center" vertical="center" wrapText="1"/>
    </xf>
    <xf numFmtId="0" fontId="14" fillId="0" borderId="59" xfId="0" quotePrefix="1" applyFont="1" applyFill="1" applyBorder="1" applyAlignment="1" applyProtection="1">
      <alignment horizontal="center" vertical="center" wrapText="1"/>
    </xf>
    <xf numFmtId="0" fontId="0" fillId="8" borderId="59"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6" fillId="0" borderId="59" xfId="0" applyFont="1" applyFill="1" applyBorder="1" applyProtection="1"/>
    <xf numFmtId="0" fontId="23" fillId="0" borderId="59" xfId="0" applyFont="1" applyFill="1" applyBorder="1" applyAlignment="1" applyProtection="1">
      <alignment horizontal="center" vertical="center" wrapText="1"/>
    </xf>
    <xf numFmtId="0" fontId="0" fillId="4" borderId="59" xfId="0" applyNumberFormat="1" applyFont="1" applyFill="1" applyBorder="1" applyAlignment="1" applyProtection="1">
      <alignment horizontal="center" vertical="center" wrapText="1"/>
      <protection locked="0"/>
    </xf>
    <xf numFmtId="0" fontId="22" fillId="0" borderId="59" xfId="0" applyFont="1" applyFill="1" applyBorder="1" applyAlignment="1" applyProtection="1">
      <alignment horizontal="center" vertical="center"/>
    </xf>
    <xf numFmtId="0" fontId="14" fillId="4" borderId="59" xfId="0" applyFont="1" applyFill="1" applyBorder="1" applyAlignment="1" applyProtection="1">
      <alignment vertical="center"/>
    </xf>
    <xf numFmtId="0" fontId="0" fillId="0" borderId="59" xfId="0" applyFont="1" applyBorder="1" applyProtection="1"/>
    <xf numFmtId="15" fontId="0" fillId="8" borderId="59" xfId="0" applyNumberFormat="1" applyFont="1" applyFill="1" applyBorder="1" applyAlignment="1" applyProtection="1">
      <alignment horizontal="center" vertical="center"/>
    </xf>
    <xf numFmtId="0" fontId="0" fillId="0" borderId="59" xfId="0" applyNumberFormat="1" applyFont="1" applyBorder="1" applyAlignment="1" applyProtection="1">
      <alignment horizontal="center" vertical="center"/>
    </xf>
    <xf numFmtId="15" fontId="0" fillId="0" borderId="59" xfId="0" applyNumberFormat="1" applyFont="1" applyFill="1" applyBorder="1" applyAlignment="1" applyProtection="1">
      <alignment horizontal="center" vertical="center"/>
      <protection locked="0"/>
    </xf>
    <xf numFmtId="0" fontId="0" fillId="0" borderId="59" xfId="0" applyNumberFormat="1" applyFont="1" applyFill="1" applyBorder="1" applyAlignment="1" applyProtection="1">
      <alignment horizontal="center" vertical="center"/>
      <protection locked="0"/>
    </xf>
    <xf numFmtId="14" fontId="6" fillId="0" borderId="59" xfId="0" applyNumberFormat="1" applyFont="1" applyBorder="1" applyProtection="1"/>
    <xf numFmtId="15" fontId="6" fillId="0" borderId="59" xfId="0" applyNumberFormat="1" applyFont="1" applyBorder="1" applyProtection="1"/>
    <xf numFmtId="0" fontId="3" fillId="0" borderId="59" xfId="2" applyFill="1" applyBorder="1"/>
    <xf numFmtId="49" fontId="3" fillId="0" borderId="59" xfId="2" applyNumberFormat="1" applyFill="1" applyBorder="1"/>
    <xf numFmtId="0" fontId="3" fillId="0" borderId="59" xfId="2" applyFont="1" applyFill="1" applyBorder="1"/>
    <xf numFmtId="49" fontId="3" fillId="0" borderId="59" xfId="2" quotePrefix="1" applyNumberFormat="1" applyFill="1" applyBorder="1"/>
    <xf numFmtId="0" fontId="0" fillId="0" borderId="59" xfId="0" quotePrefix="1" applyFont="1" applyFill="1" applyBorder="1" applyAlignment="1" applyProtection="1">
      <alignment horizontal="center" wrapText="1"/>
    </xf>
    <xf numFmtId="0" fontId="3" fillId="0" borderId="59" xfId="2" quotePrefix="1" applyFill="1" applyBorder="1" applyAlignment="1">
      <alignment horizontal="left"/>
    </xf>
    <xf numFmtId="0" fontId="3" fillId="0" borderId="59" xfId="2" quotePrefix="1" applyFill="1" applyBorder="1"/>
    <xf numFmtId="0" fontId="3" fillId="0" borderId="99" xfId="2" quotePrefix="1" applyFill="1" applyBorder="1" applyAlignment="1">
      <alignment horizontal="left"/>
    </xf>
    <xf numFmtId="0" fontId="3" fillId="0" borderId="99" xfId="2" applyFill="1" applyBorder="1"/>
    <xf numFmtId="49" fontId="3" fillId="0" borderId="99" xfId="2" applyNumberFormat="1" applyFill="1" applyBorder="1"/>
    <xf numFmtId="49" fontId="3" fillId="0" borderId="99" xfId="2" quotePrefix="1" applyNumberFormat="1" applyFill="1" applyBorder="1"/>
    <xf numFmtId="49" fontId="3" fillId="0" borderId="59" xfId="2" applyNumberFormat="1" applyFill="1" applyBorder="1" applyAlignment="1">
      <alignment wrapText="1"/>
    </xf>
    <xf numFmtId="173" fontId="3" fillId="0" borderId="59" xfId="2" applyNumberFormat="1" applyFill="1" applyBorder="1"/>
    <xf numFmtId="171" fontId="3" fillId="0" borderId="59" xfId="2" applyNumberFormat="1" applyFill="1" applyBorder="1"/>
    <xf numFmtId="4" fontId="42" fillId="23" borderId="100" xfId="0" applyNumberFormat="1" applyFont="1" applyFill="1" applyBorder="1" applyAlignment="1" applyProtection="1">
      <alignment horizontal="center" vertical="center" wrapText="1"/>
      <protection locked="0"/>
    </xf>
    <xf numFmtId="49" fontId="0" fillId="4" borderId="59" xfId="0" applyNumberFormat="1" applyFont="1" applyFill="1" applyBorder="1" applyAlignment="1" applyProtection="1">
      <alignment horizontal="left" vertical="top" wrapText="1"/>
      <protection locked="0"/>
    </xf>
    <xf numFmtId="0" fontId="0" fillId="0" borderId="0" xfId="0" applyFont="1" applyBorder="1" applyAlignment="1" applyProtection="1">
      <alignment wrapText="1"/>
      <protection locked="0"/>
    </xf>
    <xf numFmtId="0" fontId="0" fillId="24" borderId="0" xfId="0" applyFont="1" applyFill="1" applyBorder="1" applyProtection="1">
      <protection locked="0"/>
    </xf>
    <xf numFmtId="166" fontId="0" fillId="0" borderId="59" xfId="0" applyNumberFormat="1"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0" borderId="0"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11" fillId="6" borderId="2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18" xfId="0" applyFont="1" applyFill="1" applyBorder="1" applyAlignment="1" applyProtection="1">
      <alignment horizontal="center" vertical="center"/>
    </xf>
    <xf numFmtId="0" fontId="11" fillId="6" borderId="19"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0" fontId="11" fillId="6" borderId="21"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27" xfId="0" applyFont="1" applyFill="1" applyBorder="1" applyAlignment="1" applyProtection="1">
      <alignment horizontal="center" vertical="center"/>
    </xf>
    <xf numFmtId="0" fontId="11" fillId="5" borderId="23" xfId="0" applyFont="1" applyFill="1" applyBorder="1" applyAlignment="1" applyProtection="1">
      <alignment horizontal="center" vertical="center"/>
    </xf>
    <xf numFmtId="0" fontId="11" fillId="5" borderId="24" xfId="0" applyFont="1" applyFill="1" applyBorder="1" applyAlignment="1" applyProtection="1">
      <alignment horizontal="center" vertical="center"/>
    </xf>
    <xf numFmtId="0" fontId="11" fillId="5" borderId="25" xfId="0" applyFont="1" applyFill="1" applyBorder="1" applyAlignment="1" applyProtection="1">
      <alignment horizontal="center" vertical="center"/>
    </xf>
    <xf numFmtId="0" fontId="11" fillId="5" borderId="26"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7" fillId="6" borderId="4" xfId="0"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15" fillId="6" borderId="12" xfId="0" applyFont="1" applyFill="1" applyBorder="1" applyAlignment="1" applyProtection="1">
      <alignment horizontal="center" vertical="center"/>
    </xf>
    <xf numFmtId="0" fontId="15" fillId="6" borderId="22" xfId="0" applyFont="1" applyFill="1" applyBorder="1" applyAlignment="1" applyProtection="1">
      <alignment horizontal="center" vertical="center"/>
    </xf>
    <xf numFmtId="0" fontId="15" fillId="6" borderId="13" xfId="0" applyFont="1" applyFill="1" applyBorder="1" applyAlignment="1" applyProtection="1">
      <alignment horizontal="center" vertical="center"/>
    </xf>
    <xf numFmtId="0" fontId="15" fillId="6" borderId="18" xfId="0" applyFont="1" applyFill="1" applyBorder="1" applyAlignment="1" applyProtection="1">
      <alignment horizontal="center" vertical="center"/>
    </xf>
    <xf numFmtId="0" fontId="15" fillId="6" borderId="19" xfId="0" applyFont="1" applyFill="1" applyBorder="1" applyAlignment="1" applyProtection="1">
      <alignment horizontal="center" vertical="center"/>
    </xf>
    <xf numFmtId="0" fontId="15" fillId="6" borderId="20" xfId="0" applyFont="1" applyFill="1" applyBorder="1" applyAlignment="1" applyProtection="1">
      <alignment horizontal="center" vertical="center"/>
    </xf>
    <xf numFmtId="0" fontId="15" fillId="6" borderId="12" xfId="0" quotePrefix="1" applyFont="1" applyFill="1" applyBorder="1" applyAlignment="1" applyProtection="1">
      <alignment horizontal="center" vertical="center"/>
    </xf>
    <xf numFmtId="0" fontId="15" fillId="6" borderId="22" xfId="0" quotePrefix="1" applyFont="1" applyFill="1" applyBorder="1" applyAlignment="1" applyProtection="1">
      <alignment horizontal="center" vertical="center"/>
    </xf>
    <xf numFmtId="0" fontId="15" fillId="6" borderId="13" xfId="0" quotePrefix="1" applyFont="1" applyFill="1" applyBorder="1" applyAlignment="1" applyProtection="1">
      <alignment horizontal="center" vertical="center"/>
    </xf>
    <xf numFmtId="0" fontId="15" fillId="6" borderId="18" xfId="0" quotePrefix="1" applyFont="1" applyFill="1" applyBorder="1" applyAlignment="1" applyProtection="1">
      <alignment horizontal="center" vertical="center"/>
    </xf>
    <xf numFmtId="0" fontId="15" fillId="6" borderId="19" xfId="0" quotePrefix="1" applyFont="1" applyFill="1" applyBorder="1" applyAlignment="1" applyProtection="1">
      <alignment horizontal="center" vertical="center"/>
    </xf>
    <xf numFmtId="0" fontId="15" fillId="6" borderId="20" xfId="0" quotePrefix="1"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167" fontId="33" fillId="16" borderId="69" xfId="0" applyNumberFormat="1" applyFont="1" applyFill="1" applyBorder="1" applyAlignment="1">
      <alignment horizontal="center" vertical="center" wrapText="1"/>
    </xf>
    <xf numFmtId="167" fontId="33" fillId="16" borderId="71" xfId="0" applyNumberFormat="1" applyFont="1" applyFill="1" applyBorder="1" applyAlignment="1">
      <alignment horizontal="center" vertical="center" wrapText="1"/>
    </xf>
    <xf numFmtId="15" fontId="33" fillId="16" borderId="69" xfId="0" applyNumberFormat="1" applyFont="1" applyFill="1" applyBorder="1" applyAlignment="1">
      <alignment horizontal="center" vertical="center" wrapText="1"/>
    </xf>
    <xf numFmtId="15" fontId="33" fillId="16" borderId="71" xfId="0" applyNumberFormat="1" applyFont="1" applyFill="1" applyBorder="1" applyAlignment="1">
      <alignment horizontal="center" vertical="center" wrapText="1"/>
    </xf>
    <xf numFmtId="0" fontId="33" fillId="16" borderId="93" xfId="0" applyFont="1" applyFill="1" applyBorder="1" applyAlignment="1">
      <alignment horizontal="center" vertical="center" wrapText="1"/>
    </xf>
    <xf numFmtId="0" fontId="33" fillId="16" borderId="95" xfId="0" applyFont="1" applyFill="1" applyBorder="1" applyAlignment="1">
      <alignment horizontal="center" vertical="center" wrapText="1"/>
    </xf>
    <xf numFmtId="167" fontId="33" fillId="15" borderId="69" xfId="0" applyNumberFormat="1" applyFont="1" applyFill="1" applyBorder="1" applyAlignment="1">
      <alignment horizontal="center" vertical="center" wrapText="1"/>
    </xf>
    <xf numFmtId="167" fontId="33" fillId="15" borderId="70" xfId="0" applyNumberFormat="1" applyFont="1" applyFill="1" applyBorder="1" applyAlignment="1">
      <alignment horizontal="center" vertical="center" wrapText="1"/>
    </xf>
    <xf numFmtId="15" fontId="33" fillId="15" borderId="69" xfId="0" applyNumberFormat="1" applyFont="1" applyFill="1" applyBorder="1" applyAlignment="1">
      <alignment horizontal="center" vertical="center" wrapText="1"/>
    </xf>
    <xf numFmtId="15" fontId="33" fillId="15" borderId="70" xfId="0" applyNumberFormat="1" applyFont="1" applyFill="1" applyBorder="1" applyAlignment="1">
      <alignment horizontal="center" vertical="center" wrapText="1"/>
    </xf>
    <xf numFmtId="0" fontId="33" fillId="15" borderId="93" xfId="0" applyFont="1" applyFill="1" applyBorder="1" applyAlignment="1">
      <alignment horizontal="center" vertical="center" wrapText="1"/>
    </xf>
    <xf numFmtId="0" fontId="33" fillId="15" borderId="94" xfId="0" applyFont="1" applyFill="1" applyBorder="1" applyAlignment="1">
      <alignment horizontal="center" vertical="center" wrapText="1"/>
    </xf>
    <xf numFmtId="167" fontId="33" fillId="16" borderId="70" xfId="0" applyNumberFormat="1" applyFont="1" applyFill="1" applyBorder="1" applyAlignment="1">
      <alignment horizontal="center" vertical="center" wrapText="1"/>
    </xf>
    <xf numFmtId="15" fontId="33" fillId="16" borderId="70" xfId="0" applyNumberFormat="1" applyFont="1" applyFill="1" applyBorder="1" applyAlignment="1">
      <alignment horizontal="center" vertical="center" wrapText="1"/>
    </xf>
    <xf numFmtId="0" fontId="33" fillId="16" borderId="94" xfId="0" applyFont="1" applyFill="1" applyBorder="1" applyAlignment="1">
      <alignment horizontal="center" vertical="center" wrapText="1"/>
    </xf>
    <xf numFmtId="167" fontId="33" fillId="13" borderId="69" xfId="0" applyNumberFormat="1" applyFont="1" applyFill="1" applyBorder="1" applyAlignment="1">
      <alignment horizontal="center" vertical="center" wrapText="1"/>
    </xf>
    <xf numFmtId="167" fontId="33" fillId="13" borderId="70" xfId="0" applyNumberFormat="1" applyFont="1" applyFill="1" applyBorder="1" applyAlignment="1">
      <alignment horizontal="center" vertical="center" wrapText="1"/>
    </xf>
    <xf numFmtId="15" fontId="33" fillId="13" borderId="69" xfId="0" applyNumberFormat="1" applyFont="1" applyFill="1" applyBorder="1" applyAlignment="1">
      <alignment horizontal="center" vertical="center" wrapText="1"/>
    </xf>
    <xf numFmtId="15" fontId="33" fillId="13" borderId="70" xfId="0" applyNumberFormat="1" applyFont="1" applyFill="1" applyBorder="1" applyAlignment="1">
      <alignment horizontal="center" vertical="center" wrapText="1"/>
    </xf>
    <xf numFmtId="0" fontId="33" fillId="13" borderId="93" xfId="0" applyFont="1" applyFill="1" applyBorder="1" applyAlignment="1">
      <alignment horizontal="center" vertical="center" wrapText="1"/>
    </xf>
    <xf numFmtId="0" fontId="33" fillId="13" borderId="94" xfId="0" applyFont="1" applyFill="1" applyBorder="1" applyAlignment="1">
      <alignment horizontal="center" vertical="center" wrapText="1"/>
    </xf>
    <xf numFmtId="0" fontId="33" fillId="16" borderId="65" xfId="0" applyFont="1" applyFill="1" applyBorder="1" applyAlignment="1">
      <alignment horizontal="center" vertical="center" wrapText="1"/>
    </xf>
    <xf numFmtId="0" fontId="33" fillId="16" borderId="68" xfId="0" applyFont="1" applyFill="1" applyBorder="1" applyAlignment="1">
      <alignment horizontal="center" vertical="center" wrapText="1"/>
    </xf>
    <xf numFmtId="0" fontId="35" fillId="12" borderId="84" xfId="0" applyFont="1" applyFill="1" applyBorder="1" applyAlignment="1">
      <alignment horizontal="center" vertical="center" wrapText="1"/>
    </xf>
    <xf numFmtId="0" fontId="35" fillId="12" borderId="85" xfId="0" applyFont="1" applyFill="1" applyBorder="1" applyAlignment="1">
      <alignment horizontal="center" vertical="center" wrapText="1"/>
    </xf>
    <xf numFmtId="0" fontId="33" fillId="13" borderId="65" xfId="0" applyFont="1" applyFill="1" applyBorder="1" applyAlignment="1">
      <alignment horizontal="center" vertical="center" wrapText="1"/>
    </xf>
    <xf numFmtId="0" fontId="33" fillId="15" borderId="69" xfId="0" applyFont="1" applyFill="1" applyBorder="1" applyAlignment="1">
      <alignment horizontal="center" vertical="center" wrapText="1"/>
    </xf>
    <xf numFmtId="0" fontId="33" fillId="15" borderId="70" xfId="0" applyFont="1" applyFill="1" applyBorder="1" applyAlignment="1">
      <alignment horizontal="center" vertical="center" wrapText="1"/>
    </xf>
    <xf numFmtId="0" fontId="33" fillId="16" borderId="69" xfId="0" applyFont="1" applyFill="1" applyBorder="1" applyAlignment="1">
      <alignment horizontal="center" vertical="center" wrapText="1"/>
    </xf>
    <xf numFmtId="0" fontId="33" fillId="16" borderId="71" xfId="0" applyFont="1" applyFill="1" applyBorder="1" applyAlignment="1">
      <alignment horizontal="center" vertical="center" wrapText="1"/>
    </xf>
    <xf numFmtId="0" fontId="33" fillId="16" borderId="70" xfId="0" applyFont="1" applyFill="1" applyBorder="1" applyAlignment="1">
      <alignment horizontal="center" vertical="center" wrapText="1"/>
    </xf>
    <xf numFmtId="0" fontId="33" fillId="13" borderId="69" xfId="0" applyFont="1" applyFill="1" applyBorder="1" applyAlignment="1">
      <alignment horizontal="center" vertical="center" wrapText="1"/>
    </xf>
    <xf numFmtId="0" fontId="33" fillId="13" borderId="70" xfId="0" applyFont="1" applyFill="1" applyBorder="1" applyAlignment="1">
      <alignment horizontal="center" vertical="center" wrapText="1"/>
    </xf>
    <xf numFmtId="0" fontId="41" fillId="8" borderId="88" xfId="0" applyNumberFormat="1" applyFont="1" applyFill="1" applyBorder="1" applyAlignment="1" applyProtection="1">
      <alignment horizontal="left" vertical="center" wrapText="1"/>
    </xf>
    <xf numFmtId="0" fontId="41" fillId="8" borderId="41" xfId="0" applyNumberFormat="1" applyFont="1" applyFill="1" applyBorder="1" applyAlignment="1" applyProtection="1">
      <alignment horizontal="left" vertical="center" wrapText="1"/>
    </xf>
    <xf numFmtId="0" fontId="41" fillId="8" borderId="89" xfId="0" applyNumberFormat="1" applyFont="1" applyFill="1" applyBorder="1" applyAlignment="1" applyProtection="1">
      <alignment horizontal="left" vertical="center" wrapText="1"/>
    </xf>
    <xf numFmtId="0" fontId="37" fillId="9" borderId="82" xfId="0" applyFont="1" applyFill="1" applyBorder="1" applyAlignment="1" applyProtection="1">
      <alignment horizontal="center" vertical="center" wrapText="1"/>
    </xf>
    <xf numFmtId="0" fontId="37" fillId="9" borderId="74" xfId="0" applyFont="1" applyFill="1" applyBorder="1" applyAlignment="1" applyProtection="1">
      <alignment horizontal="center" vertical="center" wrapText="1"/>
    </xf>
    <xf numFmtId="0" fontId="37" fillId="9" borderId="83" xfId="0" applyFont="1" applyFill="1" applyBorder="1" applyAlignment="1" applyProtection="1">
      <alignment horizontal="center" vertical="center" wrapText="1"/>
    </xf>
    <xf numFmtId="0" fontId="37" fillId="9" borderId="82" xfId="0" applyNumberFormat="1" applyFont="1" applyFill="1" applyBorder="1" applyAlignment="1" applyProtection="1">
      <alignment horizontal="center" vertical="center" wrapText="1"/>
    </xf>
    <xf numFmtId="0" fontId="37" fillId="9" borderId="78" xfId="0" applyFont="1" applyFill="1" applyBorder="1" applyAlignment="1" applyProtection="1">
      <alignment horizontal="center" vertical="center" wrapText="1"/>
    </xf>
    <xf numFmtId="0" fontId="41" fillId="8" borderId="90" xfId="0" applyNumberFormat="1" applyFont="1" applyFill="1" applyBorder="1" applyAlignment="1" applyProtection="1">
      <alignment horizontal="left" vertical="center" wrapText="1"/>
    </xf>
    <xf numFmtId="0" fontId="41" fillId="8" borderId="91" xfId="0" applyNumberFormat="1" applyFont="1" applyFill="1" applyBorder="1" applyAlignment="1" applyProtection="1">
      <alignment horizontal="left" vertical="center" wrapText="1"/>
    </xf>
    <xf numFmtId="0" fontId="41" fillId="8" borderId="92" xfId="0" applyNumberFormat="1" applyFont="1" applyFill="1" applyBorder="1" applyAlignment="1" applyProtection="1">
      <alignment horizontal="left" vertical="center" wrapText="1"/>
    </xf>
    <xf numFmtId="0" fontId="17" fillId="0" borderId="43" xfId="0" applyFont="1" applyBorder="1" applyAlignment="1" applyProtection="1">
      <alignment horizontal="center"/>
    </xf>
    <xf numFmtId="0" fontId="17" fillId="0" borderId="52" xfId="0" applyFont="1" applyBorder="1" applyAlignment="1" applyProtection="1">
      <alignment horizontal="center"/>
    </xf>
    <xf numFmtId="0" fontId="17" fillId="0" borderId="53" xfId="0" applyFont="1" applyBorder="1" applyAlignment="1" applyProtection="1">
      <alignment horizontal="center"/>
    </xf>
    <xf numFmtId="0" fontId="17" fillId="0" borderId="36" xfId="0" applyFont="1" applyBorder="1" applyAlignment="1" applyProtection="1">
      <alignment horizontal="center"/>
    </xf>
    <xf numFmtId="0" fontId="17" fillId="0" borderId="35" xfId="0" applyFont="1" applyBorder="1" applyAlignment="1" applyProtection="1">
      <alignment horizontal="center"/>
    </xf>
    <xf numFmtId="0" fontId="17" fillId="0" borderId="33" xfId="0" applyFont="1" applyBorder="1" applyAlignment="1" applyProtection="1">
      <alignment horizontal="center"/>
    </xf>
    <xf numFmtId="0" fontId="17" fillId="0" borderId="57" xfId="0" applyFont="1" applyBorder="1" applyAlignment="1" applyProtection="1">
      <alignment horizontal="center"/>
    </xf>
    <xf numFmtId="0" fontId="17" fillId="0" borderId="49" xfId="0" applyFont="1" applyBorder="1" applyAlignment="1" applyProtection="1">
      <alignment horizontal="center"/>
    </xf>
    <xf numFmtId="0" fontId="17" fillId="0" borderId="50" xfId="0" applyFont="1" applyBorder="1" applyAlignment="1" applyProtection="1">
      <alignment horizontal="center"/>
    </xf>
    <xf numFmtId="0" fontId="17" fillId="0" borderId="32" xfId="0" applyFont="1" applyBorder="1" applyAlignment="1" applyProtection="1">
      <alignment horizontal="center"/>
    </xf>
    <xf numFmtId="0" fontId="36" fillId="19" borderId="4" xfId="0" applyFont="1" applyFill="1" applyBorder="1" applyAlignment="1" applyProtection="1">
      <alignment horizontal="center" vertical="center" wrapText="1"/>
    </xf>
    <xf numFmtId="0" fontId="36" fillId="19" borderId="2" xfId="0" applyFont="1" applyFill="1" applyBorder="1" applyAlignment="1" applyProtection="1">
      <alignment horizontal="center" vertical="center" wrapText="1"/>
    </xf>
    <xf numFmtId="0" fontId="36" fillId="19" borderId="3" xfId="0" applyFont="1" applyFill="1" applyBorder="1" applyAlignment="1" applyProtection="1">
      <alignment horizontal="center" vertical="center" wrapText="1"/>
    </xf>
    <xf numFmtId="15" fontId="32" fillId="9" borderId="34" xfId="0" applyNumberFormat="1" applyFont="1" applyFill="1" applyBorder="1" applyAlignment="1" applyProtection="1">
      <alignment horizontal="center" vertical="center"/>
    </xf>
    <xf numFmtId="15" fontId="32" fillId="9" borderId="54"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47" xfId="0" applyFont="1" applyFill="1" applyBorder="1" applyAlignment="1" applyProtection="1">
      <alignment horizontal="center" vertical="center" wrapText="1"/>
    </xf>
    <xf numFmtId="0" fontId="28" fillId="6" borderId="37" xfId="0" applyFont="1" applyFill="1" applyBorder="1" applyAlignment="1" applyProtection="1">
      <alignment horizontal="center" vertical="center" wrapText="1"/>
    </xf>
    <xf numFmtId="0" fontId="28" fillId="6" borderId="40" xfId="0" applyFont="1" applyFill="1" applyBorder="1" applyAlignment="1" applyProtection="1">
      <alignment horizontal="center" vertical="center" wrapText="1"/>
    </xf>
    <xf numFmtId="167" fontId="0" fillId="13" borderId="69" xfId="0" applyNumberFormat="1" applyFont="1" applyFill="1" applyBorder="1" applyAlignment="1">
      <alignment horizontal="center"/>
    </xf>
    <xf numFmtId="167" fontId="0" fillId="13" borderId="70" xfId="0" applyNumberFormat="1" applyFont="1" applyFill="1" applyBorder="1" applyAlignment="1">
      <alignment horizontal="center"/>
    </xf>
    <xf numFmtId="15" fontId="0" fillId="13" borderId="69" xfId="0" applyNumberFormat="1" applyFont="1" applyFill="1" applyBorder="1" applyAlignment="1">
      <alignment horizontal="center"/>
    </xf>
    <xf numFmtId="15" fontId="0" fillId="13" borderId="70" xfId="0" applyNumberFormat="1" applyFont="1" applyFill="1" applyBorder="1" applyAlignment="1">
      <alignment horizontal="center"/>
    </xf>
    <xf numFmtId="0" fontId="0" fillId="13" borderId="93" xfId="0" applyFont="1" applyFill="1" applyBorder="1" applyAlignment="1">
      <alignment horizontal="center"/>
    </xf>
    <xf numFmtId="0" fontId="0" fillId="13" borderId="94" xfId="0" applyFont="1" applyFill="1" applyBorder="1" applyAlignment="1">
      <alignment horizontal="center"/>
    </xf>
    <xf numFmtId="0" fontId="33" fillId="15" borderId="63" xfId="0" applyFont="1" applyFill="1" applyBorder="1" applyAlignment="1">
      <alignment horizontal="center" vertical="center"/>
    </xf>
    <xf numFmtId="0" fontId="0" fillId="15" borderId="69" xfId="0" applyFont="1" applyFill="1" applyBorder="1" applyAlignment="1">
      <alignment horizontal="center"/>
    </xf>
    <xf numFmtId="0" fontId="0" fillId="15" borderId="70" xfId="0" applyFont="1" applyFill="1" applyBorder="1" applyAlignment="1">
      <alignment horizontal="center"/>
    </xf>
    <xf numFmtId="0" fontId="0" fillId="15" borderId="93" xfId="0" applyFont="1" applyFill="1" applyBorder="1" applyAlignment="1">
      <alignment horizontal="center"/>
    </xf>
    <xf numFmtId="0" fontId="0" fillId="15" borderId="94" xfId="0" applyFont="1" applyFill="1" applyBorder="1" applyAlignment="1">
      <alignment horizontal="center"/>
    </xf>
    <xf numFmtId="0" fontId="33" fillId="13" borderId="77" xfId="0" applyFont="1" applyFill="1" applyBorder="1" applyAlignment="1">
      <alignment horizontal="center" vertical="center" wrapText="1"/>
    </xf>
    <xf numFmtId="0" fontId="33" fillId="15" borderId="63" xfId="0" applyFont="1" applyFill="1" applyBorder="1" applyAlignment="1">
      <alignment horizontal="center" vertical="center" wrapText="1"/>
    </xf>
    <xf numFmtId="0" fontId="33" fillId="13" borderId="63" xfId="0" applyFont="1" applyFill="1" applyBorder="1" applyAlignment="1">
      <alignment horizontal="center" vertical="center" wrapText="1"/>
    </xf>
    <xf numFmtId="0" fontId="33" fillId="16" borderId="63" xfId="0" applyFont="1" applyFill="1" applyBorder="1" applyAlignment="1">
      <alignment horizontal="center" vertical="center" wrapText="1"/>
    </xf>
    <xf numFmtId="0" fontId="33" fillId="16" borderId="66" xfId="0" applyFont="1" applyFill="1" applyBorder="1" applyAlignment="1">
      <alignment horizontal="center" vertical="center" wrapText="1"/>
    </xf>
    <xf numFmtId="0" fontId="35" fillId="12" borderId="86" xfId="0" applyFont="1" applyFill="1" applyBorder="1" applyAlignment="1">
      <alignment horizontal="center" vertical="center" wrapText="1"/>
    </xf>
    <xf numFmtId="0" fontId="35" fillId="12" borderId="87" xfId="0" applyFont="1" applyFill="1" applyBorder="1" applyAlignment="1">
      <alignment horizontal="center" vertical="center" wrapText="1"/>
    </xf>
    <xf numFmtId="0" fontId="38" fillId="8" borderId="40" xfId="0" applyNumberFormat="1" applyFont="1" applyFill="1" applyBorder="1" applyAlignment="1" applyProtection="1">
      <alignment horizontal="center" vertical="center" wrapText="1"/>
    </xf>
    <xf numFmtId="0" fontId="38" fillId="8" borderId="41" xfId="0" applyNumberFormat="1" applyFont="1" applyFill="1" applyBorder="1" applyAlignment="1" applyProtection="1">
      <alignment horizontal="center" vertical="center" wrapText="1"/>
    </xf>
    <xf numFmtId="0" fontId="38" fillId="8" borderId="42" xfId="0" applyNumberFormat="1" applyFont="1" applyFill="1" applyBorder="1" applyAlignment="1" applyProtection="1">
      <alignment horizontal="center" vertical="center" wrapText="1"/>
    </xf>
    <xf numFmtId="15" fontId="40" fillId="8" borderId="33" xfId="0" applyNumberFormat="1" applyFont="1" applyFill="1" applyBorder="1" applyAlignment="1" applyProtection="1">
      <alignment horizontal="center" vertical="center" wrapText="1"/>
    </xf>
    <xf numFmtId="15" fontId="40" fillId="8" borderId="49" xfId="0" applyNumberFormat="1" applyFont="1" applyFill="1" applyBorder="1" applyAlignment="1" applyProtection="1">
      <alignment horizontal="center" vertical="center" wrapText="1"/>
    </xf>
    <xf numFmtId="15" fontId="40" fillId="8" borderId="50" xfId="0" applyNumberFormat="1" applyFont="1" applyFill="1" applyBorder="1" applyAlignment="1" applyProtection="1">
      <alignment horizontal="center" vertical="center" wrapText="1"/>
    </xf>
    <xf numFmtId="15" fontId="40" fillId="8" borderId="32" xfId="0" applyNumberFormat="1" applyFont="1" applyFill="1" applyBorder="1" applyAlignment="1" applyProtection="1">
      <alignment horizontal="center" vertical="center" wrapText="1"/>
    </xf>
    <xf numFmtId="15" fontId="40" fillId="8" borderId="53" xfId="0" applyNumberFormat="1" applyFont="1" applyFill="1" applyBorder="1" applyAlignment="1" applyProtection="1">
      <alignment horizontal="center" vertical="center" wrapText="1"/>
    </xf>
    <xf numFmtId="15" fontId="40" fillId="8" borderId="36" xfId="0" applyNumberFormat="1" applyFont="1" applyFill="1" applyBorder="1" applyAlignment="1" applyProtection="1">
      <alignment horizontal="center" vertical="center" wrapText="1"/>
    </xf>
    <xf numFmtId="15" fontId="40" fillId="8" borderId="58" xfId="0" applyNumberFormat="1" applyFont="1" applyFill="1" applyBorder="1" applyAlignment="1" applyProtection="1">
      <alignment horizontal="center" vertical="center" wrapText="1"/>
    </xf>
    <xf numFmtId="15" fontId="40" fillId="8" borderId="56" xfId="0" applyNumberFormat="1" applyFont="1" applyFill="1" applyBorder="1" applyAlignment="1" applyProtection="1">
      <alignment horizontal="center" vertical="center" wrapText="1"/>
    </xf>
    <xf numFmtId="15" fontId="40" fillId="8" borderId="55" xfId="0" applyNumberFormat="1" applyFont="1" applyFill="1" applyBorder="1" applyAlignment="1" applyProtection="1">
      <alignment horizontal="center" vertical="center" wrapText="1"/>
    </xf>
    <xf numFmtId="15" fontId="40" fillId="8" borderId="31" xfId="0" applyNumberFormat="1" applyFont="1" applyFill="1" applyBorder="1" applyAlignment="1" applyProtection="1">
      <alignment horizontal="center" vertical="center" wrapText="1"/>
    </xf>
    <xf numFmtId="0" fontId="35" fillId="12" borderId="44" xfId="0" applyFont="1" applyFill="1" applyBorder="1" applyAlignment="1">
      <alignment horizontal="center" vertical="center" wrapText="1"/>
    </xf>
    <xf numFmtId="0" fontId="35" fillId="12" borderId="45" xfId="0" applyFont="1" applyFill="1" applyBorder="1" applyAlignment="1">
      <alignment horizontal="center" vertical="center" wrapText="1"/>
    </xf>
    <xf numFmtId="0" fontId="27" fillId="5" borderId="1" xfId="0" applyFont="1" applyFill="1" applyBorder="1" applyAlignment="1" applyProtection="1">
      <alignment horizontal="center" vertical="center"/>
    </xf>
    <xf numFmtId="0" fontId="27" fillId="5" borderId="0" xfId="0" applyFont="1" applyFill="1" applyBorder="1" applyAlignment="1" applyProtection="1">
      <alignment horizontal="center" vertical="center"/>
    </xf>
    <xf numFmtId="0" fontId="39" fillId="12" borderId="96" xfId="0" applyFont="1" applyFill="1" applyBorder="1" applyAlignment="1">
      <alignment horizontal="center" vertical="center" wrapText="1"/>
    </xf>
    <xf numFmtId="0" fontId="39" fillId="12" borderId="73" xfId="0" applyFont="1" applyFill="1" applyBorder="1" applyAlignment="1">
      <alignment horizontal="center" vertical="center" wrapText="1"/>
    </xf>
    <xf numFmtId="17" fontId="39" fillId="12" borderId="96" xfId="0" applyNumberFormat="1" applyFont="1" applyFill="1" applyBorder="1" applyAlignment="1">
      <alignment horizontal="center" vertical="center" wrapText="1"/>
    </xf>
    <xf numFmtId="0" fontId="38" fillId="8" borderId="37" xfId="0" applyNumberFormat="1" applyFont="1" applyFill="1" applyBorder="1" applyAlignment="1" applyProtection="1">
      <alignment horizontal="center" vertical="center" wrapText="1"/>
    </xf>
    <xf numFmtId="0" fontId="38" fillId="8" borderId="38" xfId="0" applyNumberFormat="1" applyFont="1" applyFill="1" applyBorder="1" applyAlignment="1" applyProtection="1">
      <alignment horizontal="center" vertical="center" wrapText="1"/>
    </xf>
    <xf numFmtId="0" fontId="38" fillId="8" borderId="39" xfId="0" applyNumberFormat="1" applyFont="1" applyFill="1" applyBorder="1" applyAlignment="1" applyProtection="1">
      <alignment horizontal="center" vertical="center" wrapText="1"/>
    </xf>
    <xf numFmtId="0" fontId="35" fillId="12" borderId="37" xfId="0" applyFont="1" applyFill="1" applyBorder="1" applyAlignment="1">
      <alignment horizontal="center" vertical="center" wrapText="1"/>
    </xf>
    <xf numFmtId="0" fontId="35" fillId="12" borderId="38" xfId="0" applyFont="1" applyFill="1" applyBorder="1" applyAlignment="1">
      <alignment horizontal="center" vertical="center" wrapText="1"/>
    </xf>
    <xf numFmtId="0" fontId="35" fillId="12" borderId="40" xfId="0" applyFont="1" applyFill="1" applyBorder="1" applyAlignment="1">
      <alignment horizontal="center" vertical="center" wrapText="1"/>
    </xf>
    <xf numFmtId="0" fontId="35" fillId="12" borderId="41" xfId="0" applyFont="1" applyFill="1" applyBorder="1" applyAlignment="1">
      <alignment horizontal="center" vertical="center" wrapText="1"/>
    </xf>
    <xf numFmtId="15" fontId="40" fillId="8" borderId="35" xfId="0" applyNumberFormat="1" applyFont="1" applyFill="1" applyBorder="1" applyAlignment="1" applyProtection="1">
      <alignment horizontal="center" vertical="center" wrapText="1"/>
    </xf>
    <xf numFmtId="15" fontId="40" fillId="8" borderId="52" xfId="0" applyNumberFormat="1" applyFont="1" applyFill="1" applyBorder="1" applyAlignment="1" applyProtection="1">
      <alignment horizontal="center" vertical="center" wrapText="1"/>
    </xf>
    <xf numFmtId="0" fontId="38" fillId="8" borderId="44" xfId="0" applyNumberFormat="1" applyFont="1" applyFill="1" applyBorder="1" applyAlignment="1" applyProtection="1">
      <alignment horizontal="center" vertical="center" wrapText="1"/>
    </xf>
    <xf numFmtId="0" fontId="38" fillId="8" borderId="45" xfId="0" applyNumberFormat="1" applyFont="1" applyFill="1" applyBorder="1" applyAlignment="1" applyProtection="1">
      <alignment horizontal="center" vertical="center" wrapText="1"/>
    </xf>
    <xf numFmtId="0" fontId="38" fillId="8" borderId="46" xfId="0" applyNumberFormat="1" applyFont="1" applyFill="1" applyBorder="1" applyAlignment="1" applyProtection="1">
      <alignment horizontal="center" vertical="center" wrapText="1"/>
    </xf>
    <xf numFmtId="0" fontId="33" fillId="13" borderId="63" xfId="0" applyFont="1" applyFill="1" applyBorder="1" applyAlignment="1">
      <alignment horizontal="center" vertical="center"/>
    </xf>
    <xf numFmtId="0" fontId="0" fillId="13" borderId="69" xfId="0" applyFont="1" applyFill="1" applyBorder="1" applyAlignment="1">
      <alignment horizontal="center"/>
    </xf>
    <xf numFmtId="0" fontId="0" fillId="13" borderId="70" xfId="0" applyFont="1" applyFill="1" applyBorder="1" applyAlignment="1">
      <alignment horizontal="center"/>
    </xf>
    <xf numFmtId="167" fontId="0" fillId="20" borderId="69" xfId="0" applyNumberFormat="1" applyFont="1" applyFill="1" applyBorder="1" applyAlignment="1">
      <alignment horizontal="center"/>
    </xf>
    <xf numFmtId="167" fontId="0" fillId="20" borderId="70" xfId="0" applyNumberFormat="1" applyFont="1" applyFill="1" applyBorder="1" applyAlignment="1">
      <alignment horizontal="center"/>
    </xf>
    <xf numFmtId="15" fontId="0" fillId="20" borderId="69" xfId="0" applyNumberFormat="1" applyFont="1" applyFill="1" applyBorder="1" applyAlignment="1">
      <alignment horizontal="center"/>
    </xf>
    <xf numFmtId="15" fontId="0" fillId="20" borderId="70" xfId="0" applyNumberFormat="1" applyFont="1" applyFill="1" applyBorder="1" applyAlignment="1">
      <alignment horizontal="center"/>
    </xf>
    <xf numFmtId="0" fontId="0" fillId="20" borderId="93" xfId="0" applyFont="1" applyFill="1" applyBorder="1" applyAlignment="1">
      <alignment horizontal="center"/>
    </xf>
    <xf numFmtId="0" fontId="0" fillId="20" borderId="94" xfId="0" applyFont="1" applyFill="1" applyBorder="1" applyAlignment="1">
      <alignment horizontal="center"/>
    </xf>
    <xf numFmtId="0" fontId="0" fillId="16" borderId="69" xfId="0" applyFont="1" applyFill="1" applyBorder="1" applyAlignment="1">
      <alignment horizontal="center"/>
    </xf>
    <xf numFmtId="0" fontId="0" fillId="16" borderId="70" xfId="0" applyFont="1" applyFill="1" applyBorder="1" applyAlignment="1">
      <alignment horizontal="center"/>
    </xf>
    <xf numFmtId="0" fontId="0" fillId="13" borderId="65" xfId="0" applyFont="1" applyFill="1" applyBorder="1" applyAlignment="1">
      <alignment horizontal="center"/>
    </xf>
    <xf numFmtId="0" fontId="33" fillId="16" borderId="63" xfId="0" applyFont="1" applyFill="1" applyBorder="1" applyAlignment="1">
      <alignment horizontal="center" vertical="center"/>
    </xf>
    <xf numFmtId="0" fontId="0" fillId="16" borderId="93" xfId="0" applyFont="1" applyFill="1" applyBorder="1" applyAlignment="1">
      <alignment horizontal="center"/>
    </xf>
    <xf numFmtId="0" fontId="0" fillId="16" borderId="94" xfId="0" applyFont="1" applyFill="1" applyBorder="1" applyAlignment="1">
      <alignment horizontal="center"/>
    </xf>
    <xf numFmtId="0" fontId="0" fillId="16" borderId="65" xfId="0" applyFont="1" applyFill="1" applyBorder="1" applyAlignment="1">
      <alignment horizontal="center"/>
    </xf>
    <xf numFmtId="0" fontId="33" fillId="16" borderId="66" xfId="0" applyFont="1" applyFill="1" applyBorder="1" applyAlignment="1">
      <alignment horizontal="center" vertical="center"/>
    </xf>
    <xf numFmtId="0" fontId="0" fillId="16" borderId="71" xfId="0" applyFont="1" applyFill="1" applyBorder="1" applyAlignment="1">
      <alignment horizontal="center"/>
    </xf>
    <xf numFmtId="0" fontId="0" fillId="16" borderId="95" xfId="0" applyFont="1" applyFill="1" applyBorder="1" applyAlignment="1">
      <alignment horizontal="center"/>
    </xf>
    <xf numFmtId="0" fontId="0" fillId="16" borderId="68" xfId="0" applyFont="1" applyFill="1" applyBorder="1" applyAlignment="1">
      <alignment horizontal="center"/>
    </xf>
    <xf numFmtId="0" fontId="0" fillId="16" borderId="97" xfId="0" applyFont="1" applyFill="1" applyBorder="1" applyAlignment="1">
      <alignment horizontal="center"/>
    </xf>
    <xf numFmtId="0" fontId="0" fillId="16" borderId="98" xfId="0" applyFont="1" applyFill="1" applyBorder="1" applyAlignment="1">
      <alignment horizontal="center"/>
    </xf>
    <xf numFmtId="0" fontId="33" fillId="15" borderId="66" xfId="0" applyFont="1" applyFill="1" applyBorder="1" applyAlignment="1">
      <alignment horizontal="center" vertical="center"/>
    </xf>
    <xf numFmtId="0" fontId="0" fillId="20" borderId="69" xfId="0" applyFont="1" applyFill="1" applyBorder="1" applyAlignment="1">
      <alignment horizontal="center"/>
    </xf>
    <xf numFmtId="0" fontId="0" fillId="20" borderId="71" xfId="0" applyFont="1" applyFill="1" applyBorder="1" applyAlignment="1">
      <alignment horizontal="center"/>
    </xf>
    <xf numFmtId="0" fontId="0" fillId="20" borderId="95" xfId="0" applyFont="1" applyFill="1" applyBorder="1" applyAlignment="1">
      <alignment horizontal="center"/>
    </xf>
    <xf numFmtId="167" fontId="0" fillId="20" borderId="71" xfId="0" applyNumberFormat="1" applyFont="1" applyFill="1" applyBorder="1" applyAlignment="1">
      <alignment horizontal="center"/>
    </xf>
    <xf numFmtId="15" fontId="0" fillId="20" borderId="71" xfId="0" applyNumberFormat="1" applyFont="1" applyFill="1" applyBorder="1" applyAlignment="1">
      <alignment horizontal="center"/>
    </xf>
    <xf numFmtId="0" fontId="0" fillId="20" borderId="65" xfId="0" applyFont="1" applyFill="1" applyBorder="1" applyAlignment="1">
      <alignment horizontal="center"/>
    </xf>
    <xf numFmtId="0" fontId="0" fillId="20" borderId="68" xfId="0" applyFont="1" applyFill="1" applyBorder="1" applyAlignment="1">
      <alignment horizontal="center"/>
    </xf>
    <xf numFmtId="0" fontId="4" fillId="0" borderId="0" xfId="2" applyFont="1" applyAlignment="1">
      <alignment horizontal="center"/>
    </xf>
  </cellXfs>
  <cellStyles count="3">
    <cellStyle name="Hyperlink" xfId="1" builtinId="8"/>
    <cellStyle name="Normal" xfId="0" builtinId="0"/>
    <cellStyle name="Normal 2" xfId="2"/>
  </cellStyles>
  <dxfs count="128">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color rgb="FFDDEBF7"/>
      </font>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numFmt numFmtId="30" formatCode="@"/>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protection locked="1" hidden="0"/>
    </dxf>
    <dxf>
      <border diagonalUp="0" diagonalDown="0" outline="0">
        <left style="hair">
          <color theme="8"/>
        </left>
        <right style="hair">
          <color theme="8"/>
        </right>
        <top/>
        <bottom/>
      </border>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ill>
        <patternFill>
          <bgColor rgb="FFFFC000"/>
        </patternFill>
      </fill>
    </dxf>
    <dxf>
      <font>
        <color rgb="FFFF0000"/>
      </font>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ill>
        <patternFill>
          <bgColor rgb="FFFF0000"/>
        </patternFill>
      </fill>
    </dxf>
  </dxfs>
  <tableStyles count="0" defaultTableStyle="TableStyleMedium9" defaultPivotStyle="PivotStyleMedium7"/>
  <colors>
    <mruColors>
      <color rgb="FFDDEBF7"/>
      <color rgb="FFDAEEF3"/>
      <color rgb="FF5B9BD5"/>
      <color rgb="FFFFFFFF"/>
      <color rgb="FF9BC2E6"/>
      <color rgb="FFA9D08E"/>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365760</xdr:colOff>
          <xdr:row>2</xdr:row>
          <xdr:rowOff>121920</xdr:rowOff>
        </xdr:to>
        <xdr:sp macro="" textlink="">
          <xdr:nvSpPr>
            <xdr:cNvPr id="11265" name="Apttus_App" hidden="1">
              <a:extLst>
                <a:ext uri="{63B3BB69-23CF-44E3-9099-C40C66FF867C}">
                  <a14:compatExt spid="_x0000_s1126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579120</xdr:colOff>
          <xdr:row>2</xdr:row>
          <xdr:rowOff>121920</xdr:rowOff>
        </xdr:to>
        <xdr:sp macro="" textlink="">
          <xdr:nvSpPr>
            <xdr:cNvPr id="11276" name="Apttus_AppData" hidden="1">
              <a:extLst>
                <a:ext uri="{63B3BB69-23CF-44E3-9099-C40C66FF867C}">
                  <a14:compatExt spid="_x0000_s112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358140</xdr:colOff>
          <xdr:row>2</xdr:row>
          <xdr:rowOff>121920</xdr:rowOff>
        </xdr:to>
        <xdr:sp macro="" textlink="">
          <xdr:nvSpPr>
            <xdr:cNvPr id="11277" name="Apttus_AppDataTracker" hidden="1">
              <a:extLst>
                <a:ext uri="{63B3BB69-23CF-44E3-9099-C40C66FF867C}">
                  <a14:compatExt spid="_x0000_s112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eziah/Desktop/GF%20BUDGET/Applications/Microsoft%20Excel.app/Users/Wahjib%20Mohammed/Documents/Users/Wahjib%20Mohammed/Documents/2017%20GRANT%20APPLICATION/Writing/Post%20Submission/30052017/Submitted/GHA-M_RSSH_PF_Proposal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eziah/Downloads/GHA-M-MOH_PF_FINAL%20%20FINAL_04102017_MIS_CT_Malaria%20RSSH_01112017_NMCP_1511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eziah/Desktop/GF%20BUDGET/Users/wahjibmohammond/Documents/2017%20NMCP/PM/2017%20GRANT%20APPLICATION/2018-2020_PF%20_Review/PF%20Review_21092017/PF_NMCP/NMCP%20NFM2%20DOCUMENTS_MIS/REVISED_02_%20GHA-RSSH_PF_LFA%20Copy%20Ama%20Ben%20Edits_261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tables/table1.xml><?xml version="1.0" encoding="utf-8"?>
<table xmlns="http://schemas.openxmlformats.org/spreadsheetml/2006/main" id="4" name="WPTM_Intervention" displayName="WPTM_Intervention" ref="E118:W119" totalsRowShown="0" headerRowDxfId="109" dataDxfId="108">
  <tableColumns count="19">
    <tableColumn id="7" name="Modules" dataDxfId="107">
      <calculatedColumnFormula>IFERROR(IF(AND(K119="",T119=""),"",(VLOOKUP(Q119,'Reference records(soft deleted)'!$B$46:$D$62,3,FALSE))),"")</calculatedColumnFormula>
    </tableColumn>
    <tableColumn id="8" name="Column4" dataDxfId="106"/>
    <tableColumn id="9" name="Column5" dataDxfId="105"/>
    <tableColumn id="10" name="Column6" dataDxfId="104"/>
    <tableColumn id="11" name="Column7" dataDxfId="103"/>
    <tableColumn id="12" name="Column8" dataDxfId="102"/>
    <tableColumn id="3" name="Standard Intervention" dataDxfId="101">
      <calculatedColumnFormula>IFERROR(VLOOKUP(R119,'Reference records(soft deleted)'!$B$110:$D$181,3,FALSE),"")</calculatedColumnFormula>
    </tableColumn>
    <tableColumn id="14" name="Column2" dataDxfId="100"/>
    <tableColumn id="15" name="Column10" dataDxfId="99"/>
    <tableColumn id="16" name="Column11" dataDxfId="98"/>
    <tableColumn id="17" name="Column12" dataDxfId="97"/>
    <tableColumn id="18" name="Column13" dataDxfId="96"/>
    <tableColumn id="19" name="Module Reference (Name)" dataDxfId="95"/>
    <tableColumn id="20" name="Standard Intervention2" dataDxfId="94"/>
    <tableColumn id="21" name="Column9" dataDxfId="93"/>
    <tableColumn id="22" name="Custom Intervention (only if &quot;Other&quot; intervention is chosen)" dataDxfId="92"/>
    <tableColumn id="23" name="Module Name" dataDxfId="91">
      <calculatedColumnFormula>IFERROR(IF(VLOOKUP(E119,'Reference Records'!$C$71:$D$84,2,FALSE)=0,"",VLOOKUP(E119,'Reference Records'!$C$71:$D$84,2,FALSE)),"")</calculatedColumnFormula>
    </tableColumn>
    <tableColumn id="1" name="Column1" dataDxfId="90"/>
    <tableColumn id="2" name="Concatenation of Names" dataDxfId="89">
      <calculatedColumnFormula>K119&amp;T119</calculatedColumnFormula>
    </tableColumn>
  </tableColumns>
  <tableStyleInfo name="TableStyleMedium9" showFirstColumn="0" showLastColumn="0" showRowStripes="0" showColumnStripes="0"/>
</table>
</file>

<file path=xl/tables/table2.xml><?xml version="1.0" encoding="utf-8"?>
<table xmlns="http://schemas.openxmlformats.org/spreadsheetml/2006/main" id="1" name="Module" displayName="Module" ref="B70:H83" totalsRowShown="0" headerRowCellStyle="Normal 2" dataCellStyle="Normal 2">
  <autoFilter ref="B70:H83"/>
  <tableColumns count="7">
    <tableColumn id="1" name="Name" dataDxfId="11" dataCellStyle="Normal 2">
      <calculatedColumnFormula array="1">IFERROR(INDEX($C$71:$C$84, MATCH(0, COUNTIF($B$70:B70, $C$71:$C$84&amp;"") + IF($C$71:$C$84="",1,0), 0)), "")</calculatedColumnFormula>
    </tableColumn>
    <tableColumn id="2" name="Module Name" dataDxfId="10"/>
    <tableColumn id="3" name="Module-Coverage-Intervention Reference (Name)" dataDxfId="9" dataCellStyle="Normal 2"/>
    <tableColumn id="4" name="Component (Name)" dataDxfId="8" dataCellStyle="Normal 2"/>
    <tableColumn id="5" name="Name used on Overview Page for display" dataDxfId="7" dataCellStyle="Normal 2">
      <calculatedColumnFormula>C71</calculatedColumnFormula>
    </tableColumn>
    <tableColumn id="6" name="Record ID" dataDxfId="6" dataCellStyle="Normal 2"/>
    <tableColumn id="7" name="Reference Record Id" dataDxfId="5" dataCellStyle="Normal 2"/>
  </tableColumns>
  <tableStyleInfo name="TableStyleLight9" showFirstColumn="0" showLastColumn="0" showRowStripes="1" showColumnStripes="0"/>
</table>
</file>

<file path=xl/tables/table3.xml><?xml version="1.0" encoding="utf-8"?>
<table xmlns="http://schemas.openxmlformats.org/spreadsheetml/2006/main" id="2" name="Intervention" displayName="Intervention" ref="A86:I148" totalsRowShown="0" headerRowCellStyle="Normal 2" dataCellStyle="Normal 2">
  <autoFilter ref="A86:I148"/>
  <tableColumns count="9">
    <tableColumn id="1" name="Module" dataCellStyle="Normal 2"/>
    <tableColumn id="2" name="Name ID" dataCellStyle="Normal 2"/>
    <tableColumn id="3" name="Intervention"/>
    <tableColumn id="4" name="Disaggregation Categories" dataCellStyle="Normal 2"/>
    <tableColumn id="5" name="Record ID" dataCellStyle="Normal 2"/>
    <tableColumn id="6" name="Column1" dataCellStyle="Normal 2"/>
    <tableColumn id="7" name="Column2" dataCellStyle="Normal 2"/>
    <tableColumn id="8" name="Column3" dataCellStyle="Normal 2"/>
    <tableColumn id="9" name="Column4" dataCellStyle="Normal 2"/>
  </tableColumns>
  <tableStyleInfo name="TableStyleLight9" showFirstColumn="0" showLastColumn="0" showRowStripes="1" showColumnStripes="0"/>
</table>
</file>

<file path=xl/tables/table4.xml><?xml version="1.0" encoding="utf-8"?>
<table xmlns="http://schemas.openxmlformats.org/spreadsheetml/2006/main" id="3" name="Coverage" displayName="Coverage" ref="A35:G67" totalsRowShown="0" headerRowDxfId="4" tableBorderDxfId="3" headerRowCellStyle="Normal 2" dataCellStyle="Normal 2">
  <autoFilter ref="A35:G67"/>
  <tableColumns count="7">
    <tableColumn id="1" name="Module" dataCellStyle="Normal 2"/>
    <tableColumn id="2" name="Name ID" dataDxfId="2" dataCellStyle="Normal 2"/>
    <tableColumn id="3" name="Name" dataDxfId="1" dataCellStyle="Normal 2"/>
    <tableColumn id="4" name="Disaggregation Categories" dataDxfId="0" dataCellStyle="Normal 2"/>
    <tableColumn id="5" name="Column1" dataCellStyle="Normal 2"/>
    <tableColumn id="6" name="Column2" dataCellStyle="Normal 2"/>
    <tableColumn id="7"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bin"/><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197"/>
  <sheetViews>
    <sheetView showGridLines="0" tabSelected="1" view="pageBreakPreview" topLeftCell="A4" zoomScaleNormal="80" zoomScaleSheetLayoutView="100" zoomScalePageLayoutView="80" workbookViewId="0">
      <selection activeCell="K16" sqref="K16"/>
    </sheetView>
  </sheetViews>
  <sheetFormatPr defaultColWidth="11" defaultRowHeight="15.6" x14ac:dyDescent="0.3"/>
  <cols>
    <col min="1" max="1" width="32" style="6" customWidth="1"/>
    <col min="2" max="2" width="52.09765625" style="6" hidden="1" customWidth="1"/>
    <col min="3" max="3" width="54.59765625" style="6" hidden="1" customWidth="1"/>
    <col min="4" max="4" width="9.765625E-2" style="6" customWidth="1"/>
    <col min="5" max="5" width="43.59765625" style="6" customWidth="1"/>
    <col min="6" max="6" width="29.59765625" style="6" hidden="1" customWidth="1"/>
    <col min="7" max="7" width="31.09765625" style="6" hidden="1" customWidth="1"/>
    <col min="8" max="8" width="26.09765625" style="6" hidden="1" customWidth="1"/>
    <col min="9" max="10" width="9.765625E-2" style="6" customWidth="1"/>
    <col min="11" max="11" width="31" style="6" customWidth="1"/>
    <col min="12" max="12" width="28.59765625" style="6" hidden="1" customWidth="1"/>
    <col min="13" max="13" width="33.09765625" style="6" hidden="1" customWidth="1"/>
    <col min="14" max="14" width="21.59765625" style="6" hidden="1" customWidth="1"/>
    <col min="15" max="15" width="20.59765625" style="6" hidden="1" customWidth="1"/>
    <col min="16" max="16" width="16.59765625" style="6" hidden="1" customWidth="1"/>
    <col min="17" max="17" width="17.5" style="6" hidden="1" customWidth="1"/>
    <col min="18" max="18" width="12.59765625" style="6" hidden="1" customWidth="1"/>
    <col min="19" max="19" width="9.765625E-2" style="6" customWidth="1"/>
    <col min="20" max="20" width="35.09765625" style="6" customWidth="1"/>
    <col min="21" max="21" width="8.59765625" style="6" hidden="1" customWidth="1"/>
    <col min="22" max="22" width="9.765625E-2" style="68" customWidth="1"/>
    <col min="23" max="23" width="8.59765625" style="68" hidden="1" customWidth="1"/>
    <col min="24" max="24" width="18.09765625" style="68" hidden="1" customWidth="1"/>
    <col min="25" max="25" width="18.59765625" style="68" hidden="1" customWidth="1"/>
    <col min="26" max="26" width="19.5" style="68" hidden="1" customWidth="1"/>
    <col min="27" max="27" width="20.59765625" style="6" hidden="1" customWidth="1"/>
    <col min="28" max="28" width="19" style="6" hidden="1" customWidth="1"/>
    <col min="29" max="29" width="11.59765625" style="6" hidden="1" customWidth="1"/>
    <col min="30" max="30" width="18.59765625" style="6" customWidth="1"/>
    <col min="31" max="31" width="26.59765625" style="6" customWidth="1"/>
    <col min="32" max="32" width="20.09765625" style="6" customWidth="1"/>
    <col min="33" max="33" width="24.59765625" style="6" customWidth="1"/>
    <col min="34" max="38" width="11" style="6" customWidth="1"/>
    <col min="39" max="39" width="16.59765625" style="6" customWidth="1"/>
    <col min="40" max="40" width="11" style="6" customWidth="1"/>
    <col min="41" max="41" width="11" style="9" customWidth="1"/>
    <col min="42" max="42" width="16.09765625" style="9" customWidth="1"/>
    <col min="43" max="43" width="11" style="9" customWidth="1"/>
    <col min="44" max="50" width="11" style="9"/>
    <col min="51" max="16384" width="11" style="6"/>
  </cols>
  <sheetData>
    <row r="1" spans="1:50" x14ac:dyDescent="0.3">
      <c r="A1" s="503" t="s">
        <v>43</v>
      </c>
      <c r="B1" s="504"/>
      <c r="C1" s="504"/>
      <c r="D1" s="504"/>
      <c r="E1" s="504"/>
      <c r="F1" s="504"/>
      <c r="G1" s="504"/>
      <c r="H1" s="504"/>
      <c r="I1" s="504"/>
      <c r="J1" s="504"/>
      <c r="K1" s="504"/>
      <c r="L1" s="504"/>
      <c r="M1" s="504"/>
      <c r="N1" s="504"/>
      <c r="O1" s="504"/>
      <c r="P1" s="504"/>
      <c r="Q1" s="504"/>
      <c r="R1" s="504"/>
      <c r="S1" s="504"/>
      <c r="T1" s="505"/>
    </row>
    <row r="2" spans="1:50" s="26" customFormat="1" ht="27" customHeight="1" thickBot="1" x14ac:dyDescent="0.35">
      <c r="A2" s="506"/>
      <c r="B2" s="507"/>
      <c r="C2" s="507"/>
      <c r="D2" s="507"/>
      <c r="E2" s="507"/>
      <c r="F2" s="507"/>
      <c r="G2" s="507"/>
      <c r="H2" s="507"/>
      <c r="I2" s="507"/>
      <c r="J2" s="507"/>
      <c r="K2" s="507"/>
      <c r="L2" s="507"/>
      <c r="M2" s="507"/>
      <c r="N2" s="507"/>
      <c r="O2" s="507"/>
      <c r="P2" s="507"/>
      <c r="Q2" s="507"/>
      <c r="R2" s="507"/>
      <c r="S2" s="507"/>
      <c r="T2" s="508"/>
      <c r="V2" s="27"/>
      <c r="W2" s="27"/>
      <c r="X2" s="27"/>
      <c r="Y2" s="27"/>
      <c r="Z2" s="27"/>
      <c r="AO2" s="28"/>
      <c r="AP2" s="28"/>
      <c r="AQ2" s="28"/>
      <c r="AR2" s="28"/>
      <c r="AS2" s="28"/>
      <c r="AT2" s="28"/>
      <c r="AU2" s="28"/>
      <c r="AV2" s="28"/>
      <c r="AW2" s="28"/>
      <c r="AX2" s="28"/>
    </row>
    <row r="3" spans="1:50" x14ac:dyDescent="0.3">
      <c r="A3" s="287" t="s">
        <v>282</v>
      </c>
      <c r="B3" s="288"/>
      <c r="C3" s="288"/>
      <c r="D3" s="288"/>
      <c r="E3" s="287" t="s">
        <v>283</v>
      </c>
    </row>
    <row r="4" spans="1:50" ht="19.5" customHeight="1" thickBot="1" x14ac:dyDescent="0.35">
      <c r="F4" s="68"/>
      <c r="G4" s="68"/>
      <c r="H4" s="68"/>
      <c r="I4" s="68"/>
      <c r="J4" s="68"/>
      <c r="K4" s="68"/>
      <c r="L4" s="70"/>
      <c r="M4" s="70"/>
      <c r="N4" s="70"/>
      <c r="O4" s="70"/>
      <c r="P4" s="70"/>
      <c r="Q4" s="70"/>
      <c r="R4" s="70"/>
      <c r="S4" s="70"/>
      <c r="T4" s="70"/>
      <c r="V4" s="501"/>
      <c r="W4" s="501"/>
    </row>
    <row r="5" spans="1:50" ht="29.1" customHeight="1" thickBot="1" x14ac:dyDescent="0.35">
      <c r="A5" s="71" t="s">
        <v>188</v>
      </c>
      <c r="B5" s="72"/>
      <c r="C5" s="72"/>
      <c r="D5" s="73"/>
      <c r="E5" s="291" t="str">
        <f>IFERROR(IF($AN$5="Funding Request",IF('Reference Records'!$B$157&lt;&gt;"",'Reference Records'!$B$157,'Reference Records'!$B$158),IF(OR($AN$5="Grant Making", $AN$5="Grant Revision"),'Reference Records'!B162,"")),"")</f>
        <v>Ghana</v>
      </c>
      <c r="F5" s="74"/>
      <c r="G5" s="74"/>
      <c r="H5" s="74"/>
      <c r="I5" s="74"/>
      <c r="J5" s="74"/>
      <c r="K5" s="74"/>
      <c r="L5" s="70"/>
      <c r="M5" s="70"/>
      <c r="N5" s="70"/>
      <c r="O5" s="70"/>
      <c r="P5" s="70"/>
      <c r="Q5" s="70"/>
      <c r="R5" s="70"/>
      <c r="S5" s="70"/>
      <c r="T5" s="70"/>
      <c r="V5" s="501"/>
      <c r="W5" s="501"/>
      <c r="AL5" s="9"/>
      <c r="AM5" s="199" t="s">
        <v>269</v>
      </c>
      <c r="AN5" s="358" t="s">
        <v>372</v>
      </c>
      <c r="AO5" s="199"/>
      <c r="AP5" s="199"/>
    </row>
    <row r="6" spans="1:50" ht="28.35" customHeight="1" thickBot="1" x14ac:dyDescent="0.35">
      <c r="A6" s="71" t="s">
        <v>259</v>
      </c>
      <c r="B6" s="72"/>
      <c r="C6" s="72"/>
      <c r="D6" s="73"/>
      <c r="E6" s="290" t="str">
        <f>IF($AN$5="Funding Request",'Reference Records'!$B$156,IF(OR($AN$5="Grant Making", $AN$5="Grant Revision"),'Reference Records'!$B$161,""))</f>
        <v>GHA-M-MOH</v>
      </c>
      <c r="F6" s="74"/>
      <c r="G6" s="74"/>
      <c r="H6" s="74"/>
      <c r="I6" s="74"/>
      <c r="J6" s="74"/>
      <c r="K6" s="74"/>
      <c r="L6" s="70"/>
      <c r="M6" s="70"/>
      <c r="N6" s="70"/>
      <c r="O6" s="70"/>
      <c r="P6" s="70"/>
      <c r="Q6" s="70"/>
      <c r="R6" s="70"/>
      <c r="S6" s="70"/>
      <c r="T6" s="70"/>
      <c r="V6" s="75"/>
      <c r="W6" s="75"/>
    </row>
    <row r="7" spans="1:50" ht="31.5" customHeight="1" thickBot="1" x14ac:dyDescent="0.35">
      <c r="A7" s="76" t="s">
        <v>189</v>
      </c>
      <c r="B7" s="72"/>
      <c r="C7" s="72"/>
      <c r="D7" s="73"/>
      <c r="E7" s="77">
        <v>43101</v>
      </c>
      <c r="F7" s="78"/>
      <c r="G7" s="78"/>
      <c r="H7" s="78"/>
      <c r="I7" s="78"/>
      <c r="J7" s="78"/>
      <c r="K7" s="78"/>
      <c r="L7" s="70"/>
      <c r="M7" s="70"/>
      <c r="N7" s="70"/>
      <c r="O7" s="70"/>
      <c r="P7" s="70"/>
      <c r="Q7" s="70"/>
      <c r="R7" s="70"/>
      <c r="S7" s="70"/>
      <c r="T7" s="70"/>
      <c r="V7" s="75" t="s">
        <v>46</v>
      </c>
      <c r="W7" s="75"/>
    </row>
    <row r="8" spans="1:50" ht="31.5" customHeight="1" thickBot="1" x14ac:dyDescent="0.35">
      <c r="A8" s="76" t="s">
        <v>190</v>
      </c>
      <c r="B8" s="206"/>
      <c r="C8" s="206"/>
      <c r="D8" s="214" t="s">
        <v>273</v>
      </c>
      <c r="E8" s="77">
        <v>44196</v>
      </c>
      <c r="F8" s="78"/>
      <c r="G8" s="78"/>
      <c r="H8" s="78"/>
      <c r="I8" s="78"/>
      <c r="J8" s="78"/>
      <c r="K8" s="140" t="s">
        <v>276</v>
      </c>
      <c r="L8" s="70"/>
      <c r="M8" s="70"/>
      <c r="N8" s="70"/>
      <c r="O8" s="70"/>
      <c r="P8" s="70"/>
      <c r="Q8" s="70"/>
      <c r="R8" s="70"/>
      <c r="S8" s="70"/>
      <c r="T8" s="70"/>
      <c r="V8" s="75"/>
      <c r="W8" s="75"/>
      <c r="AL8" s="199"/>
      <c r="AM8" s="199"/>
      <c r="AN8" s="199"/>
      <c r="AO8" s="199"/>
    </row>
    <row r="9" spans="1:50" ht="32.25" customHeight="1" thickBot="1" x14ac:dyDescent="0.35">
      <c r="A9" s="76" t="s">
        <v>168</v>
      </c>
      <c r="B9" s="4" t="s">
        <v>168</v>
      </c>
      <c r="C9" s="360">
        <v>12</v>
      </c>
      <c r="D9" s="6" t="s">
        <v>168</v>
      </c>
      <c r="E9" s="357">
        <v>6</v>
      </c>
      <c r="F9" s="74"/>
      <c r="G9" s="74"/>
      <c r="H9" s="74"/>
      <c r="I9" s="74"/>
      <c r="J9" s="74"/>
      <c r="K9" s="74"/>
      <c r="L9" s="70"/>
      <c r="M9" s="70"/>
      <c r="N9" s="70"/>
      <c r="O9" s="70"/>
      <c r="P9" s="70"/>
      <c r="Q9" s="70"/>
      <c r="R9" s="70"/>
      <c r="S9" s="70"/>
      <c r="T9" s="70"/>
      <c r="W9" s="75"/>
      <c r="AL9" s="199"/>
      <c r="AM9" s="199" t="s">
        <v>275</v>
      </c>
      <c r="AN9" s="199">
        <f>'Reference Records'!$B$178</f>
        <v>0</v>
      </c>
      <c r="AO9" s="199"/>
    </row>
    <row r="10" spans="1:50" ht="32.25" customHeight="1" thickBot="1" x14ac:dyDescent="0.35">
      <c r="A10" s="300" t="s">
        <v>302</v>
      </c>
      <c r="B10" s="68"/>
      <c r="C10" s="68"/>
      <c r="D10" s="68"/>
      <c r="E10" s="77">
        <v>43101</v>
      </c>
      <c r="F10" s="74"/>
      <c r="G10" s="74"/>
      <c r="H10" s="74"/>
      <c r="I10" s="74"/>
      <c r="J10" s="74"/>
      <c r="K10" s="511" t="str">
        <f>IF(E8&gt;E11,"Please note, the Implementation Period End Date is longer than the Allocation Utilisation Period End Date"," ")</f>
        <v xml:space="preserve"> </v>
      </c>
      <c r="L10" s="70"/>
      <c r="M10" s="70"/>
      <c r="N10" s="70"/>
      <c r="O10" s="70"/>
      <c r="P10" s="70"/>
      <c r="Q10" s="70"/>
      <c r="R10" s="70"/>
      <c r="S10" s="70"/>
      <c r="T10" s="70"/>
      <c r="AM10" s="199" t="s">
        <v>279</v>
      </c>
      <c r="AN10" s="199" t="s">
        <v>373</v>
      </c>
    </row>
    <row r="11" spans="1:50" ht="27" customHeight="1" thickBot="1" x14ac:dyDescent="0.35">
      <c r="A11" s="300" t="s">
        <v>303</v>
      </c>
      <c r="B11" s="220"/>
      <c r="C11" s="220"/>
      <c r="D11" s="220"/>
      <c r="E11" s="301">
        <v>44196</v>
      </c>
      <c r="F11" s="79"/>
      <c r="G11" s="79"/>
      <c r="H11" s="79"/>
      <c r="I11" s="79"/>
      <c r="J11" s="79"/>
      <c r="K11" s="511"/>
      <c r="L11" s="70"/>
      <c r="M11" s="70"/>
      <c r="N11" s="70"/>
      <c r="O11" s="70"/>
      <c r="P11" s="70"/>
      <c r="Q11" s="70"/>
      <c r="R11" s="70"/>
      <c r="S11" s="70"/>
      <c r="T11" s="80"/>
      <c r="W11" s="75"/>
    </row>
    <row r="12" spans="1:50" s="48" customFormat="1" ht="27.75" customHeight="1" thickBot="1" x14ac:dyDescent="0.35">
      <c r="A12" s="79"/>
      <c r="B12" s="79"/>
      <c r="C12" s="79"/>
      <c r="D12" s="79"/>
      <c r="E12" s="79"/>
      <c r="F12" s="79"/>
      <c r="G12" s="79"/>
      <c r="H12" s="79"/>
      <c r="I12" s="79"/>
      <c r="J12" s="79"/>
      <c r="K12" s="79"/>
      <c r="L12" s="80"/>
      <c r="M12" s="80"/>
      <c r="N12" s="80"/>
      <c r="O12" s="80"/>
      <c r="P12" s="80"/>
      <c r="Q12" s="80"/>
      <c r="R12" s="80"/>
      <c r="S12" s="80"/>
      <c r="T12" s="46"/>
      <c r="V12" s="68"/>
      <c r="W12" s="75"/>
      <c r="X12" s="68"/>
      <c r="Y12" s="68"/>
      <c r="Z12" s="68"/>
      <c r="AO12" s="3"/>
      <c r="AP12" s="3"/>
      <c r="AQ12" s="3"/>
      <c r="AR12" s="3"/>
      <c r="AS12" s="3"/>
      <c r="AT12" s="3"/>
      <c r="AU12" s="3"/>
      <c r="AV12" s="3"/>
      <c r="AW12" s="3"/>
      <c r="AX12" s="3"/>
    </row>
    <row r="13" spans="1:50" s="48" customFormat="1" ht="35.25" customHeight="1" thickBot="1" x14ac:dyDescent="0.35">
      <c r="A13" s="500" t="s">
        <v>37</v>
      </c>
      <c r="B13" s="81"/>
      <c r="C13" s="82"/>
      <c r="D13" s="82"/>
      <c r="E13" s="29" t="s">
        <v>40</v>
      </c>
      <c r="F13" s="30"/>
      <c r="G13" s="30"/>
      <c r="H13" s="30"/>
      <c r="I13" s="30"/>
      <c r="J13" s="30"/>
      <c r="K13" s="159" t="s">
        <v>198</v>
      </c>
      <c r="L13" s="32"/>
      <c r="M13" s="30"/>
      <c r="N13" s="30"/>
      <c r="O13" s="30"/>
      <c r="P13" s="30"/>
      <c r="Q13" s="30"/>
      <c r="R13" s="30"/>
      <c r="S13" s="30"/>
      <c r="T13" s="29" t="s">
        <v>13</v>
      </c>
      <c r="V13" s="68"/>
      <c r="W13" s="75"/>
      <c r="X13" s="68"/>
      <c r="Y13" s="68"/>
      <c r="Z13" s="68"/>
      <c r="AO13" s="3"/>
      <c r="AP13" s="3"/>
      <c r="AQ13" s="3"/>
      <c r="AR13" s="3"/>
      <c r="AS13" s="3"/>
      <c r="AT13" s="3"/>
      <c r="AU13" s="3"/>
      <c r="AV13" s="3"/>
      <c r="AW13" s="3"/>
      <c r="AX13" s="3"/>
    </row>
    <row r="14" spans="1:50" s="48" customFormat="1" ht="40.5" customHeight="1" thickBot="1" x14ac:dyDescent="0.35">
      <c r="A14" s="500"/>
      <c r="B14" s="83"/>
      <c r="C14" s="84"/>
      <c r="D14" s="84"/>
      <c r="E14" s="29" t="s">
        <v>5</v>
      </c>
      <c r="F14" s="30"/>
      <c r="G14" s="30"/>
      <c r="H14" s="30"/>
      <c r="I14" s="30"/>
      <c r="J14" s="30"/>
      <c r="K14" s="159" t="s">
        <v>16</v>
      </c>
      <c r="L14" s="32"/>
      <c r="M14" s="30"/>
      <c r="N14" s="30"/>
      <c r="O14" s="30"/>
      <c r="P14" s="30"/>
      <c r="Q14" s="30"/>
      <c r="R14" s="30"/>
      <c r="S14" s="30"/>
      <c r="T14" s="29" t="s">
        <v>38</v>
      </c>
      <c r="V14" s="68"/>
      <c r="W14" s="75"/>
      <c r="X14" s="68"/>
      <c r="Y14" s="68"/>
      <c r="Z14" s="68"/>
      <c r="AO14" s="3"/>
      <c r="AP14" s="3"/>
      <c r="AQ14" s="3"/>
      <c r="AR14" s="3"/>
      <c r="AS14" s="3"/>
      <c r="AT14" s="3"/>
      <c r="AU14" s="3"/>
      <c r="AV14" s="3"/>
      <c r="AW14" s="3"/>
      <c r="AX14" s="3"/>
    </row>
    <row r="15" spans="1:50" s="48" customFormat="1" ht="28.5" customHeight="1" x14ac:dyDescent="0.3">
      <c r="A15" s="79"/>
      <c r="B15" s="79"/>
      <c r="C15" s="79"/>
      <c r="D15" s="79"/>
      <c r="E15" s="79"/>
      <c r="F15" s="79"/>
      <c r="G15" s="79"/>
      <c r="H15" s="79"/>
      <c r="I15" s="79"/>
      <c r="J15" s="79"/>
      <c r="K15" s="79"/>
      <c r="L15" s="80"/>
      <c r="M15" s="80"/>
      <c r="N15" s="80"/>
      <c r="O15" s="80"/>
      <c r="P15" s="80"/>
      <c r="Q15" s="80"/>
      <c r="R15" s="80"/>
      <c r="S15" s="80"/>
      <c r="T15" s="46"/>
      <c r="V15" s="68"/>
      <c r="W15" s="75"/>
      <c r="X15" s="68"/>
      <c r="Y15" s="68"/>
      <c r="Z15" s="68"/>
      <c r="AO15" s="3"/>
      <c r="AP15" s="3"/>
      <c r="AQ15" s="3"/>
      <c r="AR15" s="3"/>
      <c r="AS15" s="3"/>
      <c r="AT15" s="3"/>
      <c r="AU15" s="3"/>
      <c r="AV15" s="3"/>
      <c r="AW15" s="3"/>
      <c r="AX15" s="3"/>
    </row>
    <row r="16" spans="1:50" ht="37.5" customHeight="1" x14ac:dyDescent="0.3">
      <c r="A16" s="70"/>
      <c r="B16" s="70"/>
      <c r="C16" s="70"/>
      <c r="D16" s="70"/>
      <c r="E16" s="52"/>
      <c r="T16" s="52"/>
      <c r="W16" s="75"/>
      <c r="X16" s="75"/>
    </row>
    <row r="17" spans="1:26" ht="0.75" customHeight="1" x14ac:dyDescent="0.3">
      <c r="A17" s="85"/>
      <c r="B17" s="86"/>
      <c r="C17" s="86"/>
      <c r="D17" s="87"/>
      <c r="E17" s="70"/>
      <c r="F17" s="70"/>
      <c r="G17" s="70"/>
      <c r="H17" s="70"/>
      <c r="I17" s="70"/>
      <c r="J17" s="70"/>
      <c r="K17" s="70"/>
      <c r="L17" s="70"/>
      <c r="M17" s="70"/>
      <c r="N17" s="70"/>
      <c r="O17" s="70"/>
      <c r="P17" s="70"/>
      <c r="Q17" s="70"/>
      <c r="R17" s="70"/>
      <c r="S17" s="70"/>
      <c r="T17" s="52"/>
      <c r="W17" s="75"/>
      <c r="X17" s="75"/>
    </row>
    <row r="18" spans="1:26" ht="36.75" customHeight="1" x14ac:dyDescent="0.3">
      <c r="A18" s="379" t="s">
        <v>167</v>
      </c>
      <c r="B18" s="379"/>
      <c r="C18" s="379" t="s">
        <v>119</v>
      </c>
      <c r="D18" s="88"/>
      <c r="E18" s="70"/>
      <c r="F18" s="70"/>
      <c r="G18" s="70"/>
      <c r="H18" s="70"/>
      <c r="I18" s="70"/>
      <c r="J18" s="70"/>
      <c r="K18" s="70"/>
      <c r="L18" s="70"/>
      <c r="M18" s="70"/>
      <c r="N18" s="70"/>
      <c r="O18" s="70"/>
      <c r="P18" s="70"/>
      <c r="Q18" s="70"/>
      <c r="R18" s="70"/>
      <c r="S18" s="70"/>
      <c r="T18" s="52"/>
      <c r="W18" s="75"/>
      <c r="X18" s="75"/>
    </row>
    <row r="19" spans="1:26" ht="47.1" hidden="1" customHeight="1" x14ac:dyDescent="0.3">
      <c r="A19" s="395" t="s">
        <v>166</v>
      </c>
      <c r="B19" s="395"/>
      <c r="C19" s="395" t="s">
        <v>118</v>
      </c>
      <c r="D19" s="88"/>
      <c r="E19" s="70"/>
      <c r="F19" s="70"/>
      <c r="G19" s="70"/>
      <c r="H19" s="70"/>
      <c r="I19" s="70"/>
      <c r="J19" s="70"/>
      <c r="K19" s="70"/>
      <c r="L19" s="70"/>
      <c r="M19" s="70"/>
      <c r="N19" s="70"/>
      <c r="O19" s="70"/>
      <c r="P19" s="70"/>
      <c r="Q19" s="70"/>
      <c r="R19" s="70"/>
      <c r="S19" s="70"/>
      <c r="T19" s="52"/>
      <c r="W19" s="75"/>
      <c r="X19" s="75"/>
    </row>
    <row r="20" spans="1:26" ht="47.1" customHeight="1" x14ac:dyDescent="0.3">
      <c r="A20" s="395" t="s">
        <v>2016</v>
      </c>
      <c r="B20" s="395"/>
      <c r="C20" s="395" t="s">
        <v>2016</v>
      </c>
      <c r="D20" s="88"/>
      <c r="E20" s="70"/>
      <c r="F20" s="70"/>
      <c r="G20" s="70"/>
      <c r="H20" s="70"/>
      <c r="I20" s="70"/>
      <c r="J20" s="70"/>
      <c r="K20" s="70"/>
      <c r="L20" s="70"/>
      <c r="M20" s="70"/>
      <c r="N20" s="70"/>
      <c r="O20" s="70"/>
      <c r="P20" s="70"/>
      <c r="Q20" s="70"/>
      <c r="R20" s="70"/>
      <c r="S20" s="70"/>
      <c r="T20" s="52"/>
      <c r="W20" s="355"/>
      <c r="X20" s="355"/>
    </row>
    <row r="21" spans="1:26" s="70" customFormat="1" ht="2.85" customHeight="1" thickBot="1" x14ac:dyDescent="0.35">
      <c r="A21" s="89"/>
      <c r="B21" s="90"/>
      <c r="C21" s="90"/>
      <c r="D21" s="91"/>
      <c r="V21" s="69"/>
      <c r="W21" s="69"/>
      <c r="X21" s="69"/>
      <c r="Y21" s="69"/>
      <c r="Z21" s="69"/>
    </row>
    <row r="22" spans="1:26" ht="26.85" customHeight="1" x14ac:dyDescent="0.3">
      <c r="T22" s="52"/>
      <c r="W22" s="75"/>
      <c r="X22" s="75"/>
    </row>
    <row r="23" spans="1:26" ht="0.75" customHeight="1" x14ac:dyDescent="0.3">
      <c r="A23" s="49"/>
      <c r="B23" s="49"/>
      <c r="C23" s="49"/>
      <c r="D23" s="49"/>
      <c r="E23" s="49"/>
      <c r="F23" s="49"/>
      <c r="G23" s="49"/>
      <c r="H23" s="49"/>
      <c r="I23" s="49"/>
      <c r="J23" s="50"/>
      <c r="K23" s="52"/>
      <c r="L23" s="52"/>
      <c r="M23" s="52"/>
      <c r="N23" s="52"/>
      <c r="O23" s="52"/>
      <c r="P23" s="52"/>
      <c r="Q23" s="52"/>
      <c r="R23" s="52"/>
      <c r="T23" s="52"/>
      <c r="W23" s="75"/>
      <c r="X23" s="75"/>
    </row>
    <row r="24" spans="1:26" ht="60.75" customHeight="1" x14ac:dyDescent="0.3">
      <c r="A24" s="379" t="s">
        <v>268</v>
      </c>
      <c r="B24" s="379"/>
      <c r="C24" s="379"/>
      <c r="D24" s="379"/>
      <c r="E24" s="380" t="s">
        <v>191</v>
      </c>
      <c r="F24" s="394"/>
      <c r="G24" s="394"/>
      <c r="H24" s="394"/>
      <c r="I24" s="383" t="s">
        <v>62</v>
      </c>
      <c r="J24" s="149"/>
      <c r="K24" s="148"/>
      <c r="L24" s="142"/>
      <c r="M24" s="143"/>
      <c r="N24" s="143"/>
      <c r="O24" s="144"/>
      <c r="P24" s="144"/>
      <c r="Q24" s="143"/>
      <c r="R24" s="141"/>
      <c r="S24" s="52"/>
      <c r="T24" s="52"/>
      <c r="W24" s="75"/>
      <c r="X24" s="75"/>
    </row>
    <row r="25" spans="1:26" ht="47.1" hidden="1" customHeight="1" x14ac:dyDescent="0.3">
      <c r="A25" s="395" t="s">
        <v>78</v>
      </c>
      <c r="B25" s="395"/>
      <c r="C25" s="395"/>
      <c r="D25" s="395"/>
      <c r="E25" s="396" t="s">
        <v>161</v>
      </c>
      <c r="F25" s="397"/>
      <c r="G25" s="397"/>
      <c r="H25" s="397"/>
      <c r="I25" s="398" t="s">
        <v>61</v>
      </c>
      <c r="J25" s="151"/>
      <c r="K25" s="150"/>
      <c r="L25" s="145"/>
      <c r="M25" s="145"/>
      <c r="N25" s="145"/>
      <c r="O25" s="146"/>
      <c r="P25" s="146"/>
      <c r="Q25" s="146"/>
      <c r="R25" s="147"/>
      <c r="S25" s="52"/>
      <c r="T25" s="52"/>
      <c r="W25" s="75"/>
      <c r="X25" s="75"/>
    </row>
    <row r="26" spans="1:26" ht="47.1" customHeight="1" x14ac:dyDescent="0.3">
      <c r="A26" s="395"/>
      <c r="B26" s="395"/>
      <c r="C26" s="395"/>
      <c r="D26" s="395"/>
      <c r="E26" s="396" t="s">
        <v>510</v>
      </c>
      <c r="F26" s="397"/>
      <c r="G26" s="397"/>
      <c r="H26" s="397"/>
      <c r="I26" s="398" t="s">
        <v>511</v>
      </c>
      <c r="J26" s="151"/>
      <c r="K26" s="150"/>
      <c r="L26" s="145"/>
      <c r="M26" s="145"/>
      <c r="N26" s="145"/>
      <c r="O26" s="146"/>
      <c r="P26" s="146"/>
      <c r="Q26" s="146"/>
      <c r="R26" s="147"/>
      <c r="S26" s="52"/>
      <c r="T26" s="52"/>
      <c r="W26" s="355"/>
      <c r="X26" s="355"/>
    </row>
    <row r="27" spans="1:26" ht="3" customHeight="1" thickBot="1" x14ac:dyDescent="0.35">
      <c r="A27" s="192"/>
      <c r="B27" s="52"/>
      <c r="C27" s="52"/>
      <c r="D27" s="52"/>
      <c r="E27" s="52"/>
      <c r="F27" s="52"/>
      <c r="G27" s="52"/>
      <c r="H27" s="52"/>
      <c r="I27" s="52"/>
      <c r="J27" s="51"/>
      <c r="K27" s="52"/>
      <c r="L27" s="52"/>
      <c r="M27" s="52"/>
      <c r="N27" s="52"/>
      <c r="O27" s="52"/>
      <c r="P27" s="52"/>
      <c r="Q27" s="52"/>
      <c r="R27" s="52"/>
      <c r="S27" s="52"/>
      <c r="W27" s="75"/>
      <c r="X27" s="75"/>
    </row>
    <row r="28" spans="1:26" ht="3" customHeight="1" x14ac:dyDescent="0.3">
      <c r="A28" s="49"/>
      <c r="B28" s="49"/>
      <c r="C28" s="49"/>
      <c r="D28" s="49"/>
      <c r="E28" s="49"/>
      <c r="F28" s="49"/>
      <c r="G28" s="49"/>
      <c r="H28" s="49"/>
      <c r="I28" s="49"/>
      <c r="J28" s="49"/>
      <c r="K28" s="49"/>
      <c r="L28" s="49"/>
      <c r="M28" s="49"/>
      <c r="N28" s="49"/>
      <c r="O28" s="49"/>
      <c r="P28" s="49"/>
      <c r="Q28" s="49"/>
      <c r="R28" s="110"/>
      <c r="S28" s="50"/>
      <c r="W28" s="75"/>
    </row>
    <row r="29" spans="1:26" ht="66" customHeight="1" x14ac:dyDescent="0.3">
      <c r="A29" s="181" t="s">
        <v>268</v>
      </c>
      <c r="B29" s="182"/>
      <c r="C29" s="182"/>
      <c r="D29" s="182"/>
      <c r="E29" s="152" t="s">
        <v>247</v>
      </c>
      <c r="F29" s="182"/>
      <c r="G29" s="182"/>
      <c r="H29" s="182"/>
      <c r="I29" s="182"/>
      <c r="J29" s="182"/>
      <c r="K29" s="180" t="s">
        <v>248</v>
      </c>
      <c r="L29" s="201" t="s">
        <v>60</v>
      </c>
      <c r="M29" s="202" t="s">
        <v>148</v>
      </c>
      <c r="N29" s="202" t="s">
        <v>246</v>
      </c>
      <c r="O29" s="202" t="s">
        <v>245</v>
      </c>
      <c r="P29" s="201" t="s">
        <v>62</v>
      </c>
      <c r="Q29" s="201" t="s">
        <v>64</v>
      </c>
      <c r="R29" s="52"/>
      <c r="S29" s="51"/>
      <c r="W29" s="75"/>
    </row>
    <row r="30" spans="1:26" ht="47.1" hidden="1" customHeight="1" x14ac:dyDescent="0.3">
      <c r="A30" s="200" t="s">
        <v>78</v>
      </c>
      <c r="B30" s="183"/>
      <c r="C30" s="183"/>
      <c r="D30" s="183"/>
      <c r="E30" s="223" t="str">
        <f>IFERROR(IF(Q30="Funding Request Place Holder","",Q30),"")</f>
        <v>[Account (Name)]</v>
      </c>
      <c r="F30" s="184"/>
      <c r="G30" s="184"/>
      <c r="H30" s="184"/>
      <c r="I30" s="184"/>
      <c r="J30" s="184"/>
      <c r="K30" s="223" t="s">
        <v>244</v>
      </c>
      <c r="L30" s="203" t="b">
        <f>IFERROR(IF(AND($AN$5="Funding Request",OR(E30&lt;&gt;"",K30&lt;&gt;"")),TRUE,FALSE),FALSE)</f>
        <v>0</v>
      </c>
      <c r="M30" s="203" t="str">
        <f>E30&amp;K30</f>
        <v>[Account (Name)][Alternative Account]</v>
      </c>
      <c r="N30" s="204" t="str">
        <f>IFERROR(IF(E30&lt;&gt;"",IF('Reference Records'!$C$157&lt;&gt;"",VLOOKUP(E30,'Account Role'!$B$3:$D$13,3,FALSE),VLOOKUP(E30,'Account Role'!$B$21:$D$25,3,FALSE)),O30),"")</f>
        <v>[Account]</v>
      </c>
      <c r="O30" s="203" t="s">
        <v>107</v>
      </c>
      <c r="P30" s="204" t="s">
        <v>61</v>
      </c>
      <c r="Q30" s="205" t="s">
        <v>161</v>
      </c>
      <c r="R30" s="52"/>
      <c r="S30" s="51"/>
      <c r="W30" s="75"/>
    </row>
    <row r="31" spans="1:26" ht="8.25" hidden="1" customHeight="1" thickBot="1" x14ac:dyDescent="0.35">
      <c r="A31" s="66"/>
      <c r="B31" s="66"/>
      <c r="C31" s="66"/>
      <c r="D31" s="66"/>
      <c r="E31" s="194"/>
      <c r="F31" s="194"/>
      <c r="G31" s="194"/>
      <c r="H31" s="194"/>
      <c r="I31" s="194"/>
      <c r="J31" s="194"/>
      <c r="K31" s="194"/>
      <c r="L31" s="194"/>
      <c r="M31" s="194"/>
      <c r="N31" s="194"/>
      <c r="O31" s="194"/>
      <c r="P31" s="194"/>
      <c r="Q31" s="194"/>
      <c r="R31" s="195"/>
      <c r="S31" s="61"/>
      <c r="T31" s="52"/>
      <c r="W31" s="75"/>
    </row>
    <row r="32" spans="1:26" ht="30" customHeight="1" x14ac:dyDescent="0.3">
      <c r="A32" s="192"/>
      <c r="B32" s="52"/>
      <c r="C32" s="52"/>
      <c r="D32" s="52"/>
      <c r="E32" s="191"/>
      <c r="F32" s="191"/>
      <c r="G32" s="191"/>
      <c r="H32" s="191"/>
      <c r="I32" s="191"/>
      <c r="J32" s="191"/>
      <c r="K32" s="191"/>
      <c r="L32" s="191"/>
      <c r="M32" s="191"/>
      <c r="N32" s="191"/>
      <c r="O32" s="191"/>
      <c r="P32" s="193"/>
      <c r="Q32" s="63"/>
      <c r="R32" s="92"/>
      <c r="S32" s="52"/>
      <c r="W32" s="75"/>
    </row>
    <row r="33" spans="1:50" s="104" customFormat="1" ht="29.25" customHeight="1" x14ac:dyDescent="0.3">
      <c r="A33" s="502"/>
      <c r="B33" s="502"/>
      <c r="C33" s="502"/>
      <c r="D33" s="502"/>
      <c r="E33" s="502"/>
      <c r="F33" s="502"/>
      <c r="G33" s="502"/>
      <c r="H33" s="502"/>
      <c r="I33" s="502"/>
      <c r="J33" s="502"/>
      <c r="K33" s="502"/>
      <c r="L33" s="502"/>
      <c r="M33" s="95"/>
      <c r="N33" s="95"/>
      <c r="O33" s="95"/>
      <c r="P33" s="95"/>
      <c r="Q33" s="95"/>
      <c r="R33" s="95"/>
      <c r="W33" s="189"/>
      <c r="AO33" s="190"/>
      <c r="AP33" s="190"/>
      <c r="AQ33" s="190"/>
      <c r="AR33" s="190"/>
      <c r="AS33" s="190"/>
      <c r="AT33" s="190"/>
      <c r="AU33" s="190"/>
      <c r="AV33" s="190"/>
      <c r="AW33" s="190"/>
      <c r="AX33" s="190"/>
    </row>
    <row r="34" spans="1:50" ht="30.75" customHeight="1" thickBot="1" x14ac:dyDescent="0.35">
      <c r="R34" s="92"/>
      <c r="S34" s="52"/>
      <c r="T34" s="52"/>
      <c r="W34" s="75"/>
    </row>
    <row r="35" spans="1:50" ht="29.25" customHeight="1" thickBot="1" x14ac:dyDescent="0.35">
      <c r="A35" s="509" t="s">
        <v>284</v>
      </c>
      <c r="B35" s="510"/>
      <c r="C35" s="510"/>
      <c r="D35" s="510"/>
      <c r="E35" s="510"/>
      <c r="F35" s="510"/>
      <c r="G35" s="510"/>
      <c r="H35" s="510"/>
      <c r="I35" s="510"/>
      <c r="J35" s="510"/>
      <c r="K35" s="510"/>
      <c r="L35" s="510"/>
      <c r="M35" s="510"/>
      <c r="N35" s="510"/>
      <c r="O35" s="510"/>
      <c r="P35" s="510"/>
      <c r="Q35" s="510"/>
      <c r="R35" s="510"/>
      <c r="S35" s="510"/>
      <c r="T35" s="510"/>
      <c r="U35" s="49"/>
      <c r="V35" s="196"/>
      <c r="W35" s="75"/>
    </row>
    <row r="36" spans="1:50" ht="32.1" customHeight="1" x14ac:dyDescent="0.3">
      <c r="A36" s="158" t="s">
        <v>300</v>
      </c>
      <c r="B36" s="188">
        <v>0</v>
      </c>
      <c r="C36" s="158"/>
      <c r="D36" s="158"/>
      <c r="E36" s="158" t="s">
        <v>301</v>
      </c>
      <c r="F36" s="158"/>
      <c r="G36" s="158"/>
      <c r="H36" s="158"/>
      <c r="I36" s="158"/>
      <c r="J36" s="158"/>
      <c r="K36" s="158" t="s">
        <v>192</v>
      </c>
      <c r="L36" s="473" t="s">
        <v>304</v>
      </c>
      <c r="M36" s="473" t="s">
        <v>310</v>
      </c>
      <c r="N36" s="473" t="s">
        <v>60</v>
      </c>
      <c r="O36" s="473" t="s">
        <v>278</v>
      </c>
      <c r="P36" s="473" t="s">
        <v>0</v>
      </c>
      <c r="Q36" s="473" t="s">
        <v>279</v>
      </c>
      <c r="R36" s="473"/>
      <c r="S36" s="474"/>
      <c r="T36" s="158" t="s">
        <v>193</v>
      </c>
      <c r="U36" s="439" t="s">
        <v>62</v>
      </c>
      <c r="V36" s="197"/>
      <c r="W36" s="75"/>
    </row>
    <row r="37" spans="1:50" ht="47.1" hidden="1" customHeight="1" x14ac:dyDescent="0.3">
      <c r="A37" s="475" t="str">
        <f ca="1">IF(P37="",IF(B37=2,$E$7,IF(B37=1,"",E36+1)),IF(P37&lt;TODAY(),O37,IF(B37=2,$E$7,IF(B37=1,"",E36+1))))</f>
        <v/>
      </c>
      <c r="B37" s="476">
        <f>B36+1</f>
        <v>1</v>
      </c>
      <c r="C37" s="474"/>
      <c r="D37" s="474"/>
      <c r="E37" s="477" t="str">
        <f ca="1">IF(P37="",IFERROR(EOMONTH($A37,$E$9-1),""),IF(P37&lt;TODAY(),P37,IFERROR(EOMONTH($A37,$E$9-1),"")))</f>
        <v/>
      </c>
      <c r="F37" s="477"/>
      <c r="G37" s="477"/>
      <c r="H37" s="477"/>
      <c r="I37" s="477"/>
      <c r="J37" s="477"/>
      <c r="K37" s="478" t="str">
        <f>IF($AN$5="Grant Revision",IF(M37=TRUE,"Yes","No"),"")</f>
        <v/>
      </c>
      <c r="L37" s="439" t="b">
        <f>IF(K37="Yes",TRUE,FALSE)</f>
        <v>0</v>
      </c>
      <c r="M37" s="439" t="s">
        <v>311</v>
      </c>
      <c r="N37" s="439" t="b">
        <f ca="1">IFERROR(IF(E37&lt;=$E$8,TRUE,FALSE),"")</f>
        <v>0</v>
      </c>
      <c r="O37" s="479" t="s">
        <v>277</v>
      </c>
      <c r="P37" s="479" t="s">
        <v>47</v>
      </c>
      <c r="Q37" s="480" t="s">
        <v>61</v>
      </c>
      <c r="R37" s="473"/>
      <c r="S37" s="439"/>
      <c r="T37" s="475" t="str">
        <f>TEXT(IF(K37="","",IF(K37="No",E37+45,IF(K37="Yes",E37+60,""))),"dd-mmm-yy")</f>
        <v/>
      </c>
      <c r="U37" s="439" t="s">
        <v>61</v>
      </c>
      <c r="V37" s="197"/>
      <c r="W37" s="75"/>
    </row>
    <row r="38" spans="1:50" ht="47.1" customHeight="1" x14ac:dyDescent="0.3">
      <c r="A38" s="475">
        <f t="shared" ref="A38:A43" ca="1" si="0">IF(P38="",IF(B38=2,$E$7,IF(B38=1,"",E37+1)),IF(P38&lt;TODAY(),O38,IF(B38=2,$E$7,IF(B38=1,"",E37+1))))</f>
        <v>43101</v>
      </c>
      <c r="B38" s="476">
        <f t="shared" ref="B38:B43" si="1">B37+1</f>
        <v>2</v>
      </c>
      <c r="C38" s="474"/>
      <c r="D38" s="474"/>
      <c r="E38" s="477">
        <f t="shared" ref="E38:E43" ca="1" si="2">IF(P38="",IFERROR(EOMONTH($A38,$E$9-1),""),IF(P38&lt;TODAY(),P38,IFERROR(EOMONTH($A38,$E$9-1),"")))</f>
        <v>43281</v>
      </c>
      <c r="F38" s="477"/>
      <c r="G38" s="477"/>
      <c r="H38" s="477"/>
      <c r="I38" s="477"/>
      <c r="J38" s="477"/>
      <c r="K38" s="478" t="s">
        <v>3364</v>
      </c>
      <c r="L38" s="439" t="b">
        <f t="shared" ref="L38:L43" si="3">IF(K38="Yes",TRUE,FALSE)</f>
        <v>0</v>
      </c>
      <c r="M38" s="439" t="b">
        <v>0</v>
      </c>
      <c r="N38" s="439" t="b">
        <f t="shared" ref="N38:N43" ca="1" si="4">IFERROR(IF(E38&lt;=$E$8,TRUE,FALSE),"")</f>
        <v>1</v>
      </c>
      <c r="O38" s="479"/>
      <c r="P38" s="479"/>
      <c r="Q38" s="480" t="s">
        <v>373</v>
      </c>
      <c r="R38" s="473"/>
      <c r="S38" s="439"/>
      <c r="T38" s="475" t="str">
        <f t="shared" ref="T38:T43" ca="1" si="5">TEXT(IF(K38="","",IF(K38="No",E38+45,IF(K38="Yes",E38+60,""))),"dd-mmm-yy")</f>
        <v>14-Aug-18</v>
      </c>
      <c r="U38" s="439" t="s">
        <v>414</v>
      </c>
      <c r="V38" s="197"/>
      <c r="W38" s="355"/>
    </row>
    <row r="39" spans="1:50" ht="47.1" customHeight="1" x14ac:dyDescent="0.3">
      <c r="A39" s="475">
        <f t="shared" ca="1" si="0"/>
        <v>43282</v>
      </c>
      <c r="B39" s="476">
        <f t="shared" si="1"/>
        <v>3</v>
      </c>
      <c r="C39" s="474"/>
      <c r="D39" s="474"/>
      <c r="E39" s="477">
        <f t="shared" ca="1" si="2"/>
        <v>43465</v>
      </c>
      <c r="F39" s="477"/>
      <c r="G39" s="477"/>
      <c r="H39" s="477"/>
      <c r="I39" s="477"/>
      <c r="J39" s="477"/>
      <c r="K39" s="478" t="s">
        <v>3324</v>
      </c>
      <c r="L39" s="439" t="b">
        <f t="shared" si="3"/>
        <v>1</v>
      </c>
      <c r="M39" s="439" t="b">
        <v>0</v>
      </c>
      <c r="N39" s="439" t="b">
        <f t="shared" ca="1" si="4"/>
        <v>1</v>
      </c>
      <c r="O39" s="479"/>
      <c r="P39" s="479"/>
      <c r="Q39" s="480" t="s">
        <v>373</v>
      </c>
      <c r="R39" s="473"/>
      <c r="S39" s="439"/>
      <c r="T39" s="475" t="str">
        <f t="shared" ca="1" si="5"/>
        <v>01-Mar-19</v>
      </c>
      <c r="U39" s="439" t="s">
        <v>416</v>
      </c>
      <c r="V39" s="197"/>
      <c r="W39" s="355"/>
    </row>
    <row r="40" spans="1:50" ht="47.1" customHeight="1" x14ac:dyDescent="0.3">
      <c r="A40" s="475">
        <f t="shared" ca="1" si="0"/>
        <v>43466</v>
      </c>
      <c r="B40" s="476">
        <f t="shared" si="1"/>
        <v>4</v>
      </c>
      <c r="C40" s="474"/>
      <c r="D40" s="474"/>
      <c r="E40" s="477">
        <f t="shared" ca="1" si="2"/>
        <v>43646</v>
      </c>
      <c r="F40" s="477"/>
      <c r="G40" s="477"/>
      <c r="H40" s="477"/>
      <c r="I40" s="477"/>
      <c r="J40" s="477"/>
      <c r="K40" s="478" t="s">
        <v>3364</v>
      </c>
      <c r="L40" s="439" t="b">
        <f t="shared" si="3"/>
        <v>0</v>
      </c>
      <c r="M40" s="439" t="b">
        <v>0</v>
      </c>
      <c r="N40" s="439" t="b">
        <f t="shared" ca="1" si="4"/>
        <v>1</v>
      </c>
      <c r="O40" s="479"/>
      <c r="P40" s="479"/>
      <c r="Q40" s="480" t="s">
        <v>373</v>
      </c>
      <c r="R40" s="473"/>
      <c r="S40" s="439"/>
      <c r="T40" s="475" t="str">
        <f t="shared" ca="1" si="5"/>
        <v>14-Aug-19</v>
      </c>
      <c r="U40" s="439" t="s">
        <v>418</v>
      </c>
      <c r="V40" s="197"/>
      <c r="W40" s="355"/>
    </row>
    <row r="41" spans="1:50" ht="47.1" customHeight="1" x14ac:dyDescent="0.3">
      <c r="A41" s="475">
        <f t="shared" ca="1" si="0"/>
        <v>43647</v>
      </c>
      <c r="B41" s="476">
        <f t="shared" si="1"/>
        <v>5</v>
      </c>
      <c r="C41" s="474"/>
      <c r="D41" s="474"/>
      <c r="E41" s="477">
        <f t="shared" ca="1" si="2"/>
        <v>43830</v>
      </c>
      <c r="F41" s="477"/>
      <c r="G41" s="477"/>
      <c r="H41" s="477"/>
      <c r="I41" s="477"/>
      <c r="J41" s="477"/>
      <c r="K41" s="478" t="s">
        <v>3324</v>
      </c>
      <c r="L41" s="439" t="b">
        <f t="shared" si="3"/>
        <v>1</v>
      </c>
      <c r="M41" s="439" t="b">
        <v>0</v>
      </c>
      <c r="N41" s="439" t="b">
        <f t="shared" ca="1" si="4"/>
        <v>1</v>
      </c>
      <c r="O41" s="479"/>
      <c r="P41" s="479"/>
      <c r="Q41" s="480" t="s">
        <v>373</v>
      </c>
      <c r="R41" s="473"/>
      <c r="S41" s="439"/>
      <c r="T41" s="475" t="str">
        <f t="shared" ca="1" si="5"/>
        <v>29-Feb-20</v>
      </c>
      <c r="U41" s="439" t="s">
        <v>420</v>
      </c>
      <c r="V41" s="197"/>
      <c r="W41" s="355"/>
    </row>
    <row r="42" spans="1:50" ht="47.1" customHeight="1" x14ac:dyDescent="0.3">
      <c r="A42" s="475">
        <f t="shared" ca="1" si="0"/>
        <v>43831</v>
      </c>
      <c r="B42" s="476">
        <f t="shared" si="1"/>
        <v>6</v>
      </c>
      <c r="C42" s="474"/>
      <c r="D42" s="474"/>
      <c r="E42" s="477">
        <f t="shared" ca="1" si="2"/>
        <v>44012</v>
      </c>
      <c r="F42" s="477"/>
      <c r="G42" s="477"/>
      <c r="H42" s="477"/>
      <c r="I42" s="477"/>
      <c r="J42" s="477"/>
      <c r="K42" s="478" t="s">
        <v>3364</v>
      </c>
      <c r="L42" s="439" t="b">
        <f t="shared" si="3"/>
        <v>0</v>
      </c>
      <c r="M42" s="439" t="b">
        <v>0</v>
      </c>
      <c r="N42" s="439" t="b">
        <f t="shared" ca="1" si="4"/>
        <v>1</v>
      </c>
      <c r="O42" s="479"/>
      <c r="P42" s="479"/>
      <c r="Q42" s="480" t="s">
        <v>373</v>
      </c>
      <c r="R42" s="473"/>
      <c r="S42" s="439"/>
      <c r="T42" s="475" t="str">
        <f t="shared" ca="1" si="5"/>
        <v>14-Aug-20</v>
      </c>
      <c r="U42" s="439" t="s">
        <v>422</v>
      </c>
      <c r="V42" s="197"/>
      <c r="W42" s="355"/>
    </row>
    <row r="43" spans="1:50" ht="47.1" customHeight="1" x14ac:dyDescent="0.3">
      <c r="A43" s="475">
        <f t="shared" ca="1" si="0"/>
        <v>44013</v>
      </c>
      <c r="B43" s="476">
        <f t="shared" si="1"/>
        <v>7</v>
      </c>
      <c r="C43" s="474"/>
      <c r="D43" s="474"/>
      <c r="E43" s="477">
        <f t="shared" ca="1" si="2"/>
        <v>44196</v>
      </c>
      <c r="F43" s="477"/>
      <c r="G43" s="477"/>
      <c r="H43" s="477"/>
      <c r="I43" s="477"/>
      <c r="J43" s="477"/>
      <c r="K43" s="478" t="s">
        <v>3364</v>
      </c>
      <c r="L43" s="439" t="b">
        <f t="shared" si="3"/>
        <v>0</v>
      </c>
      <c r="M43" s="439" t="b">
        <v>0</v>
      </c>
      <c r="N43" s="439" t="b">
        <f t="shared" ca="1" si="4"/>
        <v>1</v>
      </c>
      <c r="O43" s="479"/>
      <c r="P43" s="479"/>
      <c r="Q43" s="480" t="s">
        <v>373</v>
      </c>
      <c r="R43" s="473"/>
      <c r="S43" s="439"/>
      <c r="T43" s="475" t="str">
        <f t="shared" ca="1" si="5"/>
        <v>14-Feb-21</v>
      </c>
      <c r="U43" s="439" t="s">
        <v>424</v>
      </c>
      <c r="V43" s="197"/>
      <c r="W43" s="355"/>
    </row>
    <row r="44" spans="1:50" ht="2.1" customHeight="1" thickBot="1" x14ac:dyDescent="0.35">
      <c r="A44" s="65"/>
      <c r="B44" s="66"/>
      <c r="C44" s="66"/>
      <c r="D44" s="66"/>
      <c r="E44" s="66"/>
      <c r="F44" s="66"/>
      <c r="G44" s="66"/>
      <c r="H44" s="66"/>
      <c r="I44" s="66"/>
      <c r="J44" s="66"/>
      <c r="K44" s="66"/>
      <c r="L44" s="66"/>
      <c r="M44" s="66"/>
      <c r="N44" s="66"/>
      <c r="O44" s="66"/>
      <c r="P44" s="66"/>
      <c r="Q44" s="66"/>
      <c r="R44" s="66"/>
      <c r="S44" s="66"/>
      <c r="T44" s="66"/>
      <c r="U44" s="66"/>
      <c r="V44" s="198"/>
      <c r="W44" s="75"/>
    </row>
    <row r="45" spans="1:50" ht="30" customHeight="1" x14ac:dyDescent="0.3">
      <c r="T45" s="52"/>
      <c r="W45" s="75"/>
    </row>
    <row r="46" spans="1:50" ht="30" customHeight="1" x14ac:dyDescent="0.3">
      <c r="L46" s="213"/>
      <c r="T46" s="52"/>
      <c r="W46" s="75"/>
    </row>
    <row r="47" spans="1:50" ht="25.5" customHeight="1" thickBot="1" x14ac:dyDescent="0.35">
      <c r="A47" s="94"/>
      <c r="B47" s="79"/>
      <c r="C47" s="79"/>
      <c r="D47" s="79"/>
      <c r="E47" s="79"/>
      <c r="F47" s="79"/>
      <c r="G47" s="79"/>
      <c r="H47" s="79"/>
      <c r="I47" s="79"/>
      <c r="J47" s="79"/>
      <c r="K47" s="79"/>
      <c r="L47" s="80"/>
      <c r="M47" s="80"/>
      <c r="N47" s="80"/>
      <c r="O47" s="80"/>
      <c r="P47" s="80"/>
      <c r="Q47" s="80"/>
      <c r="R47" s="80"/>
      <c r="S47" s="80"/>
      <c r="T47" s="46"/>
      <c r="U47" s="46"/>
      <c r="V47" s="74"/>
      <c r="W47" s="75"/>
    </row>
    <row r="48" spans="1:50" ht="25.5" customHeight="1" thickBot="1" x14ac:dyDescent="0.35">
      <c r="A48" s="509" t="s">
        <v>13</v>
      </c>
      <c r="B48" s="510"/>
      <c r="C48" s="510"/>
      <c r="D48" s="510"/>
      <c r="E48" s="510"/>
      <c r="F48" s="129"/>
      <c r="G48" s="129"/>
      <c r="H48" s="129"/>
      <c r="I48" s="129"/>
      <c r="J48" s="130"/>
      <c r="K48" s="153"/>
      <c r="L48" s="92"/>
      <c r="M48" s="92"/>
      <c r="N48" s="92"/>
      <c r="O48" s="92"/>
      <c r="P48" s="92"/>
      <c r="Q48" s="92"/>
      <c r="R48" s="92"/>
      <c r="S48" s="92"/>
      <c r="T48" s="92"/>
      <c r="U48" s="92"/>
      <c r="V48" s="95"/>
      <c r="W48" s="75"/>
    </row>
    <row r="49" spans="1:25" ht="32.25" customHeight="1" x14ac:dyDescent="0.3">
      <c r="A49" s="399" t="s">
        <v>12</v>
      </c>
      <c r="B49" s="399"/>
      <c r="C49" s="399"/>
      <c r="D49" s="399"/>
      <c r="E49" s="400" t="s">
        <v>194</v>
      </c>
      <c r="F49" s="401" t="s">
        <v>279</v>
      </c>
      <c r="G49" s="401" t="s">
        <v>60</v>
      </c>
      <c r="H49" s="401" t="s">
        <v>62</v>
      </c>
      <c r="I49" s="155"/>
      <c r="J49" s="96"/>
      <c r="K49" s="155"/>
      <c r="L49" s="93"/>
      <c r="M49" s="93"/>
      <c r="N49" s="93"/>
      <c r="O49" s="93"/>
      <c r="P49" s="93"/>
      <c r="Q49" s="93"/>
      <c r="R49" s="93"/>
      <c r="S49" s="93"/>
      <c r="T49" s="93"/>
      <c r="U49" s="93"/>
      <c r="V49" s="97"/>
      <c r="W49" s="75"/>
      <c r="Y49" s="520"/>
    </row>
    <row r="50" spans="1:25" ht="47.1" hidden="1" customHeight="1" x14ac:dyDescent="0.3">
      <c r="A50" s="395" t="s">
        <v>79</v>
      </c>
      <c r="B50" s="395"/>
      <c r="C50" s="395"/>
      <c r="D50" s="395"/>
      <c r="E50" s="402" t="s">
        <v>68</v>
      </c>
      <c r="F50" s="403" t="s">
        <v>61</v>
      </c>
      <c r="G50" s="403" t="b">
        <f>IFERROR(IF(E50&lt;&gt;"",TRUE,FALSE),FALSE)</f>
        <v>1</v>
      </c>
      <c r="H50" s="403" t="s">
        <v>61</v>
      </c>
      <c r="I50" s="156"/>
      <c r="J50" s="157"/>
      <c r="K50" s="156"/>
      <c r="L50" s="92"/>
      <c r="M50" s="92"/>
      <c r="N50" s="92"/>
      <c r="O50" s="92"/>
      <c r="P50" s="92"/>
      <c r="Q50" s="92"/>
      <c r="R50" s="92"/>
      <c r="S50" s="92"/>
      <c r="T50" s="92"/>
      <c r="U50" s="92"/>
      <c r="V50" s="95"/>
      <c r="Y50" s="520"/>
    </row>
    <row r="51" spans="1:25" ht="47.1" customHeight="1" x14ac:dyDescent="0.3">
      <c r="A51" s="395">
        <v>1</v>
      </c>
      <c r="B51" s="395"/>
      <c r="C51" s="395"/>
      <c r="D51" s="395"/>
      <c r="E51" s="402" t="s">
        <v>512</v>
      </c>
      <c r="F51" s="403" t="s">
        <v>373</v>
      </c>
      <c r="G51" s="403" t="b">
        <f t="shared" ref="G51:G62" si="6">IFERROR(IF(E51&lt;&gt;"",TRUE,FALSE),FALSE)</f>
        <v>1</v>
      </c>
      <c r="H51" s="403" t="s">
        <v>513</v>
      </c>
      <c r="I51" s="156"/>
      <c r="J51" s="157"/>
      <c r="K51" s="156"/>
      <c r="L51" s="92"/>
      <c r="M51" s="92"/>
      <c r="N51" s="92"/>
      <c r="O51" s="92"/>
      <c r="P51" s="92"/>
      <c r="Q51" s="92"/>
      <c r="R51" s="92"/>
      <c r="S51" s="92"/>
      <c r="T51" s="92"/>
      <c r="U51" s="92"/>
      <c r="V51" s="95"/>
      <c r="Y51" s="354"/>
    </row>
    <row r="52" spans="1:25" ht="47.1" customHeight="1" x14ac:dyDescent="0.3">
      <c r="A52" s="395">
        <v>2</v>
      </c>
      <c r="B52" s="395"/>
      <c r="C52" s="395"/>
      <c r="D52" s="395"/>
      <c r="E52" s="402"/>
      <c r="F52" s="403" t="s">
        <v>373</v>
      </c>
      <c r="G52" s="403" t="b">
        <f t="shared" si="6"/>
        <v>0</v>
      </c>
      <c r="H52" s="403" t="s">
        <v>514</v>
      </c>
      <c r="I52" s="156"/>
      <c r="J52" s="157"/>
      <c r="K52" s="156"/>
      <c r="L52" s="92"/>
      <c r="M52" s="92"/>
      <c r="N52" s="92"/>
      <c r="O52" s="92"/>
      <c r="P52" s="92"/>
      <c r="Q52" s="92"/>
      <c r="R52" s="92"/>
      <c r="S52" s="92"/>
      <c r="T52" s="92"/>
      <c r="U52" s="92"/>
      <c r="V52" s="95"/>
      <c r="Y52" s="354"/>
    </row>
    <row r="53" spans="1:25" ht="47.1" customHeight="1" x14ac:dyDescent="0.3">
      <c r="A53" s="395">
        <v>3</v>
      </c>
      <c r="B53" s="395"/>
      <c r="C53" s="395"/>
      <c r="D53" s="395"/>
      <c r="E53" s="402"/>
      <c r="F53" s="403" t="s">
        <v>373</v>
      </c>
      <c r="G53" s="403" t="b">
        <f t="shared" si="6"/>
        <v>0</v>
      </c>
      <c r="H53" s="403" t="s">
        <v>515</v>
      </c>
      <c r="I53" s="156"/>
      <c r="J53" s="157"/>
      <c r="K53" s="156"/>
      <c r="L53" s="92"/>
      <c r="M53" s="92"/>
      <c r="N53" s="92"/>
      <c r="O53" s="92"/>
      <c r="P53" s="92"/>
      <c r="Q53" s="92"/>
      <c r="R53" s="92"/>
      <c r="S53" s="92"/>
      <c r="T53" s="92"/>
      <c r="U53" s="92"/>
      <c r="V53" s="95"/>
      <c r="Y53" s="354"/>
    </row>
    <row r="54" spans="1:25" ht="47.1" customHeight="1" x14ac:dyDescent="0.3">
      <c r="A54" s="395">
        <v>4</v>
      </c>
      <c r="B54" s="395"/>
      <c r="C54" s="395"/>
      <c r="D54" s="395"/>
      <c r="E54" s="402"/>
      <c r="F54" s="403" t="s">
        <v>373</v>
      </c>
      <c r="G54" s="403" t="b">
        <f t="shared" si="6"/>
        <v>0</v>
      </c>
      <c r="H54" s="403" t="s">
        <v>516</v>
      </c>
      <c r="I54" s="156"/>
      <c r="J54" s="157"/>
      <c r="K54" s="156"/>
      <c r="L54" s="92"/>
      <c r="M54" s="92"/>
      <c r="N54" s="92"/>
      <c r="O54" s="92"/>
      <c r="P54" s="92"/>
      <c r="Q54" s="92"/>
      <c r="R54" s="92"/>
      <c r="S54" s="92"/>
      <c r="T54" s="92"/>
      <c r="U54" s="92"/>
      <c r="V54" s="95"/>
      <c r="Y54" s="354"/>
    </row>
    <row r="55" spans="1:25" ht="47.1" customHeight="1" x14ac:dyDescent="0.3">
      <c r="A55" s="395">
        <v>5</v>
      </c>
      <c r="B55" s="395"/>
      <c r="C55" s="395"/>
      <c r="D55" s="395"/>
      <c r="E55" s="402"/>
      <c r="F55" s="403" t="s">
        <v>373</v>
      </c>
      <c r="G55" s="403" t="b">
        <f t="shared" si="6"/>
        <v>0</v>
      </c>
      <c r="H55" s="403" t="s">
        <v>517</v>
      </c>
      <c r="I55" s="156"/>
      <c r="J55" s="157"/>
      <c r="K55" s="156"/>
      <c r="L55" s="92"/>
      <c r="M55" s="92"/>
      <c r="N55" s="92"/>
      <c r="O55" s="92"/>
      <c r="P55" s="92"/>
      <c r="Q55" s="92"/>
      <c r="R55" s="92"/>
      <c r="S55" s="92"/>
      <c r="T55" s="92"/>
      <c r="U55" s="92"/>
      <c r="V55" s="95"/>
      <c r="Y55" s="354"/>
    </row>
    <row r="56" spans="1:25" ht="47.1" customHeight="1" x14ac:dyDescent="0.3">
      <c r="A56" s="395">
        <v>6</v>
      </c>
      <c r="B56" s="395"/>
      <c r="C56" s="395"/>
      <c r="D56" s="395"/>
      <c r="E56" s="402"/>
      <c r="F56" s="403" t="s">
        <v>373</v>
      </c>
      <c r="G56" s="403" t="b">
        <f t="shared" si="6"/>
        <v>0</v>
      </c>
      <c r="H56" s="403" t="s">
        <v>518</v>
      </c>
      <c r="I56" s="156"/>
      <c r="J56" s="157"/>
      <c r="K56" s="156"/>
      <c r="L56" s="92"/>
      <c r="M56" s="92"/>
      <c r="N56" s="92"/>
      <c r="O56" s="92"/>
      <c r="P56" s="92"/>
      <c r="Q56" s="92"/>
      <c r="R56" s="92"/>
      <c r="S56" s="92"/>
      <c r="T56" s="92"/>
      <c r="U56" s="92"/>
      <c r="V56" s="95"/>
      <c r="Y56" s="354"/>
    </row>
    <row r="57" spans="1:25" ht="47.1" customHeight="1" x14ac:dyDescent="0.3">
      <c r="A57" s="395">
        <v>7</v>
      </c>
      <c r="B57" s="395"/>
      <c r="C57" s="395"/>
      <c r="D57" s="395"/>
      <c r="E57" s="402"/>
      <c r="F57" s="403" t="s">
        <v>373</v>
      </c>
      <c r="G57" s="403" t="b">
        <f t="shared" si="6"/>
        <v>0</v>
      </c>
      <c r="H57" s="403" t="s">
        <v>519</v>
      </c>
      <c r="I57" s="156"/>
      <c r="J57" s="157"/>
      <c r="K57" s="156"/>
      <c r="L57" s="92"/>
      <c r="M57" s="92"/>
      <c r="N57" s="92"/>
      <c r="O57" s="92"/>
      <c r="P57" s="92"/>
      <c r="Q57" s="92"/>
      <c r="R57" s="92"/>
      <c r="S57" s="92"/>
      <c r="T57" s="92"/>
      <c r="U57" s="92"/>
      <c r="V57" s="95"/>
      <c r="Y57" s="354"/>
    </row>
    <row r="58" spans="1:25" ht="47.1" customHeight="1" x14ac:dyDescent="0.3">
      <c r="A58" s="395">
        <v>8</v>
      </c>
      <c r="B58" s="395"/>
      <c r="C58" s="395"/>
      <c r="D58" s="395"/>
      <c r="E58" s="402"/>
      <c r="F58" s="403" t="s">
        <v>373</v>
      </c>
      <c r="G58" s="403" t="b">
        <f t="shared" si="6"/>
        <v>0</v>
      </c>
      <c r="H58" s="403" t="s">
        <v>520</v>
      </c>
      <c r="I58" s="156"/>
      <c r="J58" s="157"/>
      <c r="K58" s="156"/>
      <c r="L58" s="92"/>
      <c r="M58" s="92"/>
      <c r="N58" s="92"/>
      <c r="O58" s="92"/>
      <c r="P58" s="92"/>
      <c r="Q58" s="92"/>
      <c r="R58" s="92"/>
      <c r="S58" s="92"/>
      <c r="T58" s="92"/>
      <c r="U58" s="92"/>
      <c r="V58" s="95"/>
      <c r="Y58" s="354"/>
    </row>
    <row r="59" spans="1:25" ht="47.1" customHeight="1" x14ac:dyDescent="0.3">
      <c r="A59" s="395">
        <v>9</v>
      </c>
      <c r="B59" s="395"/>
      <c r="C59" s="395"/>
      <c r="D59" s="395"/>
      <c r="E59" s="402"/>
      <c r="F59" s="403" t="s">
        <v>373</v>
      </c>
      <c r="G59" s="403" t="b">
        <f t="shared" si="6"/>
        <v>0</v>
      </c>
      <c r="H59" s="403" t="s">
        <v>521</v>
      </c>
      <c r="I59" s="156"/>
      <c r="J59" s="157"/>
      <c r="K59" s="156"/>
      <c r="L59" s="92"/>
      <c r="M59" s="92"/>
      <c r="N59" s="92"/>
      <c r="O59" s="92"/>
      <c r="P59" s="92"/>
      <c r="Q59" s="92"/>
      <c r="R59" s="92"/>
      <c r="S59" s="92"/>
      <c r="T59" s="92"/>
      <c r="U59" s="92"/>
      <c r="V59" s="95"/>
      <c r="Y59" s="354"/>
    </row>
    <row r="60" spans="1:25" ht="47.1" customHeight="1" x14ac:dyDescent="0.3">
      <c r="A60" s="395">
        <v>10</v>
      </c>
      <c r="B60" s="395"/>
      <c r="C60" s="395"/>
      <c r="D60" s="395"/>
      <c r="E60" s="402"/>
      <c r="F60" s="403" t="s">
        <v>373</v>
      </c>
      <c r="G60" s="403" t="b">
        <f t="shared" si="6"/>
        <v>0</v>
      </c>
      <c r="H60" s="403" t="s">
        <v>522</v>
      </c>
      <c r="I60" s="156"/>
      <c r="J60" s="157"/>
      <c r="K60" s="156"/>
      <c r="L60" s="92"/>
      <c r="M60" s="92"/>
      <c r="N60" s="92"/>
      <c r="O60" s="92"/>
      <c r="P60" s="92"/>
      <c r="Q60" s="92"/>
      <c r="R60" s="92"/>
      <c r="S60" s="92"/>
      <c r="T60" s="92"/>
      <c r="U60" s="92"/>
      <c r="V60" s="95"/>
      <c r="Y60" s="354"/>
    </row>
    <row r="61" spans="1:25" ht="47.1" customHeight="1" x14ac:dyDescent="0.3">
      <c r="A61" s="395">
        <v>11</v>
      </c>
      <c r="B61" s="395"/>
      <c r="C61" s="395"/>
      <c r="D61" s="395"/>
      <c r="E61" s="402"/>
      <c r="F61" s="403" t="s">
        <v>373</v>
      </c>
      <c r="G61" s="403" t="b">
        <f t="shared" si="6"/>
        <v>0</v>
      </c>
      <c r="H61" s="403" t="s">
        <v>523</v>
      </c>
      <c r="I61" s="156"/>
      <c r="J61" s="157"/>
      <c r="K61" s="156"/>
      <c r="L61" s="92"/>
      <c r="M61" s="92"/>
      <c r="N61" s="92"/>
      <c r="O61" s="92"/>
      <c r="P61" s="92"/>
      <c r="Q61" s="92"/>
      <c r="R61" s="92"/>
      <c r="S61" s="92"/>
      <c r="T61" s="92"/>
      <c r="U61" s="92"/>
      <c r="V61" s="95"/>
      <c r="Y61" s="354"/>
    </row>
    <row r="62" spans="1:25" ht="47.1" customHeight="1" x14ac:dyDescent="0.3">
      <c r="A62" s="395">
        <v>12</v>
      </c>
      <c r="B62" s="395"/>
      <c r="C62" s="395"/>
      <c r="D62" s="395"/>
      <c r="E62" s="402"/>
      <c r="F62" s="403" t="s">
        <v>373</v>
      </c>
      <c r="G62" s="403" t="b">
        <f t="shared" si="6"/>
        <v>0</v>
      </c>
      <c r="H62" s="403" t="s">
        <v>524</v>
      </c>
      <c r="I62" s="156"/>
      <c r="J62" s="157"/>
      <c r="K62" s="156"/>
      <c r="L62" s="92"/>
      <c r="M62" s="92"/>
      <c r="N62" s="92"/>
      <c r="O62" s="92"/>
      <c r="P62" s="92"/>
      <c r="Q62" s="92"/>
      <c r="R62" s="92"/>
      <c r="S62" s="92"/>
      <c r="T62" s="92"/>
      <c r="U62" s="92"/>
      <c r="V62" s="95"/>
      <c r="Y62" s="354"/>
    </row>
    <row r="63" spans="1:25" ht="2.85" customHeight="1" thickBot="1" x14ac:dyDescent="0.35">
      <c r="A63" s="98"/>
      <c r="B63" s="99"/>
      <c r="C63" s="99"/>
      <c r="D63" s="99"/>
      <c r="E63" s="99"/>
      <c r="F63" s="99"/>
      <c r="G63" s="99"/>
      <c r="H63" s="99"/>
      <c r="I63" s="99"/>
      <c r="J63" s="100"/>
      <c r="K63" s="102"/>
      <c r="L63" s="92"/>
      <c r="M63" s="92"/>
      <c r="N63" s="92"/>
      <c r="O63" s="92"/>
      <c r="P63" s="92"/>
      <c r="Q63" s="92"/>
      <c r="R63" s="92"/>
      <c r="S63" s="92"/>
      <c r="T63" s="92"/>
      <c r="U63" s="92"/>
      <c r="V63" s="95"/>
      <c r="Y63" s="101"/>
    </row>
    <row r="64" spans="1:25" ht="29.25" customHeight="1" x14ac:dyDescent="0.3">
      <c r="A64" s="102"/>
      <c r="B64" s="102"/>
      <c r="C64" s="102"/>
      <c r="D64" s="102"/>
      <c r="E64" s="102"/>
      <c r="F64" s="102"/>
      <c r="G64" s="102"/>
      <c r="H64" s="102"/>
      <c r="I64" s="102"/>
      <c r="J64" s="102"/>
      <c r="K64" s="102"/>
      <c r="L64" s="92"/>
      <c r="M64" s="92"/>
      <c r="N64" s="92"/>
      <c r="O64" s="92"/>
      <c r="P64" s="92"/>
      <c r="Q64" s="92"/>
      <c r="R64" s="92"/>
      <c r="S64" s="92"/>
      <c r="T64" s="92"/>
      <c r="U64" s="92"/>
      <c r="V64" s="95"/>
      <c r="Y64" s="101"/>
    </row>
    <row r="65" spans="1:50" s="48" customFormat="1" ht="30.75" customHeight="1" thickBot="1" x14ac:dyDescent="0.35">
      <c r="A65" s="103"/>
      <c r="B65" s="103"/>
      <c r="C65" s="103"/>
      <c r="D65" s="103"/>
      <c r="E65" s="103"/>
      <c r="F65" s="103"/>
      <c r="G65" s="103"/>
      <c r="H65" s="103"/>
      <c r="I65" s="103"/>
      <c r="J65" s="103"/>
      <c r="K65" s="103"/>
      <c r="L65" s="103"/>
      <c r="M65" s="103"/>
      <c r="N65" s="103"/>
      <c r="O65" s="103"/>
      <c r="P65" s="103"/>
      <c r="Q65" s="103"/>
      <c r="R65" s="103"/>
      <c r="S65" s="103"/>
      <c r="T65" s="103"/>
      <c r="U65" s="103"/>
      <c r="V65" s="68"/>
      <c r="W65" s="68"/>
      <c r="X65" s="68"/>
      <c r="Y65" s="68"/>
      <c r="Z65" s="68"/>
      <c r="AO65" s="3"/>
      <c r="AP65" s="3"/>
      <c r="AQ65" s="3"/>
      <c r="AR65" s="3"/>
      <c r="AS65" s="3"/>
      <c r="AT65" s="3"/>
      <c r="AU65" s="3"/>
      <c r="AV65" s="3"/>
      <c r="AW65" s="3"/>
      <c r="AX65" s="3"/>
    </row>
    <row r="66" spans="1:50" ht="30.75" customHeight="1" thickBot="1" x14ac:dyDescent="0.35">
      <c r="A66" s="512" t="s">
        <v>5</v>
      </c>
      <c r="B66" s="510"/>
      <c r="C66" s="510"/>
      <c r="D66" s="510"/>
      <c r="E66" s="515"/>
      <c r="F66" s="129"/>
      <c r="G66" s="129"/>
      <c r="H66" s="129"/>
      <c r="I66" s="129"/>
      <c r="J66" s="130"/>
      <c r="K66" s="153"/>
      <c r="L66" s="92"/>
      <c r="M66" s="92"/>
      <c r="N66" s="92"/>
      <c r="O66" s="92"/>
      <c r="P66" s="92"/>
      <c r="Q66" s="92"/>
      <c r="R66" s="92"/>
      <c r="S66" s="92"/>
      <c r="T66" s="92"/>
      <c r="U66" s="92"/>
      <c r="V66" s="95"/>
      <c r="W66" s="75"/>
    </row>
    <row r="67" spans="1:50" ht="30.75" customHeight="1" x14ac:dyDescent="0.3">
      <c r="A67" s="399" t="s">
        <v>14</v>
      </c>
      <c r="B67" s="399"/>
      <c r="C67" s="399"/>
      <c r="D67" s="399"/>
      <c r="E67" s="400" t="s">
        <v>158</v>
      </c>
      <c r="F67" s="401" t="s">
        <v>279</v>
      </c>
      <c r="G67" s="401" t="s">
        <v>60</v>
      </c>
      <c r="H67" s="401" t="s">
        <v>62</v>
      </c>
      <c r="I67" s="155"/>
      <c r="J67" s="96"/>
      <c r="K67" s="155"/>
      <c r="L67" s="93"/>
      <c r="M67" s="93"/>
      <c r="N67" s="93"/>
      <c r="O67" s="93"/>
      <c r="P67" s="93"/>
      <c r="Q67" s="93"/>
      <c r="R67" s="93"/>
      <c r="S67" s="93"/>
      <c r="T67" s="93"/>
      <c r="U67" s="93"/>
      <c r="V67" s="97"/>
      <c r="W67" s="75"/>
      <c r="Y67" s="520"/>
    </row>
    <row r="68" spans="1:50" ht="47.1" hidden="1" customHeight="1" x14ac:dyDescent="0.3">
      <c r="A68" s="395" t="s">
        <v>80</v>
      </c>
      <c r="B68" s="395"/>
      <c r="C68" s="395"/>
      <c r="D68" s="395"/>
      <c r="E68" s="402" t="s">
        <v>69</v>
      </c>
      <c r="F68" s="403" t="s">
        <v>61</v>
      </c>
      <c r="G68" s="403" t="b">
        <f>IFERROR(IF(E68&lt;&gt;"",TRUE,FALSE),FALSE)</f>
        <v>1</v>
      </c>
      <c r="H68" s="403" t="s">
        <v>61</v>
      </c>
      <c r="I68" s="156"/>
      <c r="J68" s="157"/>
      <c r="K68" s="156"/>
      <c r="L68" s="47"/>
      <c r="M68" s="47"/>
      <c r="N68" s="47"/>
      <c r="O68" s="47"/>
      <c r="P68" s="47"/>
      <c r="Q68" s="47"/>
      <c r="R68" s="47"/>
      <c r="S68" s="47"/>
      <c r="T68" s="47"/>
      <c r="U68" s="47"/>
      <c r="V68" s="104"/>
      <c r="Y68" s="520"/>
    </row>
    <row r="69" spans="1:50" ht="47.1" customHeight="1" x14ac:dyDescent="0.3">
      <c r="A69" s="395">
        <v>1</v>
      </c>
      <c r="B69" s="395"/>
      <c r="C69" s="395"/>
      <c r="D69" s="395"/>
      <c r="E69" s="402" t="s">
        <v>525</v>
      </c>
      <c r="F69" s="403" t="s">
        <v>373</v>
      </c>
      <c r="G69" s="403" t="b">
        <f t="shared" ref="G69:G80" si="7">IFERROR(IF(E69&lt;&gt;"",TRUE,FALSE),FALSE)</f>
        <v>1</v>
      </c>
      <c r="H69" s="403" t="s">
        <v>526</v>
      </c>
      <c r="I69" s="156"/>
      <c r="J69" s="157"/>
      <c r="K69" s="156"/>
      <c r="L69" s="47"/>
      <c r="M69" s="47"/>
      <c r="N69" s="47"/>
      <c r="O69" s="47"/>
      <c r="P69" s="47"/>
      <c r="Q69" s="47"/>
      <c r="R69" s="47"/>
      <c r="S69" s="47"/>
      <c r="T69" s="47"/>
      <c r="U69" s="47"/>
      <c r="V69" s="104"/>
      <c r="Y69" s="520"/>
    </row>
    <row r="70" spans="1:50" ht="47.1" customHeight="1" x14ac:dyDescent="0.3">
      <c r="A70" s="395">
        <v>2</v>
      </c>
      <c r="B70" s="395"/>
      <c r="C70" s="395"/>
      <c r="D70" s="395"/>
      <c r="E70" s="402" t="s">
        <v>527</v>
      </c>
      <c r="F70" s="403" t="s">
        <v>373</v>
      </c>
      <c r="G70" s="403" t="b">
        <f t="shared" si="7"/>
        <v>1</v>
      </c>
      <c r="H70" s="403" t="s">
        <v>528</v>
      </c>
      <c r="I70" s="156"/>
      <c r="J70" s="157"/>
      <c r="K70" s="156"/>
      <c r="L70" s="47"/>
      <c r="M70" s="47"/>
      <c r="N70" s="47"/>
      <c r="O70" s="47"/>
      <c r="P70" s="47"/>
      <c r="Q70" s="47"/>
      <c r="R70" s="47"/>
      <c r="S70" s="47"/>
      <c r="T70" s="47"/>
      <c r="U70" s="47"/>
      <c r="V70" s="104"/>
      <c r="Y70" s="520"/>
    </row>
    <row r="71" spans="1:50" ht="47.1" customHeight="1" x14ac:dyDescent="0.3">
      <c r="A71" s="395">
        <v>3</v>
      </c>
      <c r="B71" s="395"/>
      <c r="C71" s="395"/>
      <c r="D71" s="395"/>
      <c r="E71" s="402" t="s">
        <v>529</v>
      </c>
      <c r="F71" s="403" t="s">
        <v>373</v>
      </c>
      <c r="G71" s="403" t="b">
        <f t="shared" si="7"/>
        <v>1</v>
      </c>
      <c r="H71" s="403" t="s">
        <v>530</v>
      </c>
      <c r="I71" s="156"/>
      <c r="J71" s="157"/>
      <c r="K71" s="156"/>
      <c r="L71" s="47"/>
      <c r="M71" s="47"/>
      <c r="N71" s="47"/>
      <c r="O71" s="47"/>
      <c r="P71" s="47"/>
      <c r="Q71" s="47"/>
      <c r="R71" s="47"/>
      <c r="S71" s="47"/>
      <c r="T71" s="47"/>
      <c r="U71" s="47"/>
      <c r="V71" s="104"/>
      <c r="Y71" s="520"/>
    </row>
    <row r="72" spans="1:50" ht="47.1" customHeight="1" x14ac:dyDescent="0.3">
      <c r="A72" s="395">
        <v>4</v>
      </c>
      <c r="B72" s="395"/>
      <c r="C72" s="395"/>
      <c r="D72" s="395"/>
      <c r="E72" s="402" t="s">
        <v>531</v>
      </c>
      <c r="F72" s="403" t="s">
        <v>373</v>
      </c>
      <c r="G72" s="403" t="b">
        <f t="shared" si="7"/>
        <v>1</v>
      </c>
      <c r="H72" s="403" t="s">
        <v>532</v>
      </c>
      <c r="I72" s="156"/>
      <c r="J72" s="157"/>
      <c r="K72" s="156"/>
      <c r="L72" s="47"/>
      <c r="M72" s="47"/>
      <c r="N72" s="47"/>
      <c r="O72" s="47"/>
      <c r="P72" s="47"/>
      <c r="Q72" s="47"/>
      <c r="R72" s="47"/>
      <c r="S72" s="47"/>
      <c r="T72" s="47"/>
      <c r="U72" s="47"/>
      <c r="V72" s="104"/>
      <c r="Y72" s="520"/>
    </row>
    <row r="73" spans="1:50" ht="47.1" customHeight="1" x14ac:dyDescent="0.3">
      <c r="A73" s="395">
        <v>5</v>
      </c>
      <c r="B73" s="395"/>
      <c r="C73" s="395"/>
      <c r="D73" s="395"/>
      <c r="E73" s="402" t="s">
        <v>533</v>
      </c>
      <c r="F73" s="403" t="s">
        <v>373</v>
      </c>
      <c r="G73" s="403" t="b">
        <f t="shared" si="7"/>
        <v>1</v>
      </c>
      <c r="H73" s="403" t="s">
        <v>534</v>
      </c>
      <c r="I73" s="156"/>
      <c r="J73" s="157"/>
      <c r="K73" s="156"/>
      <c r="L73" s="47"/>
      <c r="M73" s="47"/>
      <c r="N73" s="47"/>
      <c r="O73" s="47"/>
      <c r="P73" s="47"/>
      <c r="Q73" s="47"/>
      <c r="R73" s="47"/>
      <c r="S73" s="47"/>
      <c r="T73" s="47"/>
      <c r="U73" s="47"/>
      <c r="V73" s="104"/>
      <c r="Y73" s="520"/>
    </row>
    <row r="74" spans="1:50" ht="47.1" customHeight="1" x14ac:dyDescent="0.3">
      <c r="A74" s="395">
        <v>6</v>
      </c>
      <c r="B74" s="395"/>
      <c r="C74" s="395"/>
      <c r="D74" s="395"/>
      <c r="E74" s="402"/>
      <c r="F74" s="403" t="s">
        <v>373</v>
      </c>
      <c r="G74" s="403" t="b">
        <f t="shared" si="7"/>
        <v>0</v>
      </c>
      <c r="H74" s="403" t="s">
        <v>535</v>
      </c>
      <c r="I74" s="156"/>
      <c r="J74" s="157"/>
      <c r="K74" s="156"/>
      <c r="L74" s="47"/>
      <c r="M74" s="47"/>
      <c r="N74" s="47"/>
      <c r="O74" s="47"/>
      <c r="P74" s="47"/>
      <c r="Q74" s="47"/>
      <c r="R74" s="47"/>
      <c r="S74" s="47"/>
      <c r="T74" s="47"/>
      <c r="U74" s="47"/>
      <c r="V74" s="104"/>
      <c r="Y74" s="520"/>
    </row>
    <row r="75" spans="1:50" ht="47.1" customHeight="1" x14ac:dyDescent="0.3">
      <c r="A75" s="395">
        <v>7</v>
      </c>
      <c r="B75" s="395"/>
      <c r="C75" s="395"/>
      <c r="D75" s="395"/>
      <c r="E75" s="402"/>
      <c r="F75" s="403" t="s">
        <v>373</v>
      </c>
      <c r="G75" s="403" t="b">
        <f t="shared" si="7"/>
        <v>0</v>
      </c>
      <c r="H75" s="403" t="s">
        <v>536</v>
      </c>
      <c r="I75" s="156"/>
      <c r="J75" s="157"/>
      <c r="K75" s="156"/>
      <c r="L75" s="47"/>
      <c r="M75" s="47"/>
      <c r="N75" s="47"/>
      <c r="O75" s="47"/>
      <c r="P75" s="47"/>
      <c r="Q75" s="47"/>
      <c r="R75" s="47"/>
      <c r="S75" s="47"/>
      <c r="T75" s="47"/>
      <c r="U75" s="47"/>
      <c r="V75" s="104"/>
      <c r="Y75" s="520"/>
    </row>
    <row r="76" spans="1:50" ht="47.1" customHeight="1" x14ac:dyDescent="0.3">
      <c r="A76" s="395">
        <v>8</v>
      </c>
      <c r="B76" s="395"/>
      <c r="C76" s="395"/>
      <c r="D76" s="395"/>
      <c r="E76" s="402"/>
      <c r="F76" s="403" t="s">
        <v>373</v>
      </c>
      <c r="G76" s="403" t="b">
        <f t="shared" si="7"/>
        <v>0</v>
      </c>
      <c r="H76" s="403" t="s">
        <v>537</v>
      </c>
      <c r="I76" s="156"/>
      <c r="J76" s="157"/>
      <c r="K76" s="156"/>
      <c r="L76" s="47"/>
      <c r="M76" s="47"/>
      <c r="N76" s="47"/>
      <c r="O76" s="47"/>
      <c r="P76" s="47"/>
      <c r="Q76" s="47"/>
      <c r="R76" s="47"/>
      <c r="S76" s="47"/>
      <c r="T76" s="47"/>
      <c r="U76" s="47"/>
      <c r="V76" s="104"/>
      <c r="Y76" s="520"/>
    </row>
    <row r="77" spans="1:50" ht="47.1" customHeight="1" x14ac:dyDescent="0.3">
      <c r="A77" s="395">
        <v>9</v>
      </c>
      <c r="B77" s="395"/>
      <c r="C77" s="395"/>
      <c r="D77" s="395"/>
      <c r="E77" s="402"/>
      <c r="F77" s="403" t="s">
        <v>373</v>
      </c>
      <c r="G77" s="403" t="b">
        <f t="shared" si="7"/>
        <v>0</v>
      </c>
      <c r="H77" s="403" t="s">
        <v>538</v>
      </c>
      <c r="I77" s="156"/>
      <c r="J77" s="157"/>
      <c r="K77" s="156"/>
      <c r="L77" s="47"/>
      <c r="M77" s="47"/>
      <c r="N77" s="47"/>
      <c r="O77" s="47"/>
      <c r="P77" s="47"/>
      <c r="Q77" s="47"/>
      <c r="R77" s="47"/>
      <c r="S77" s="47"/>
      <c r="T77" s="47"/>
      <c r="U77" s="47"/>
      <c r="V77" s="104"/>
      <c r="Y77" s="520"/>
    </row>
    <row r="78" spans="1:50" ht="47.1" customHeight="1" x14ac:dyDescent="0.3">
      <c r="A78" s="395">
        <v>10</v>
      </c>
      <c r="B78" s="395"/>
      <c r="C78" s="395"/>
      <c r="D78" s="395"/>
      <c r="E78" s="402"/>
      <c r="F78" s="403" t="s">
        <v>373</v>
      </c>
      <c r="G78" s="403" t="b">
        <f t="shared" si="7"/>
        <v>0</v>
      </c>
      <c r="H78" s="403" t="s">
        <v>539</v>
      </c>
      <c r="I78" s="156"/>
      <c r="J78" s="157"/>
      <c r="K78" s="156"/>
      <c r="L78" s="47"/>
      <c r="M78" s="47"/>
      <c r="N78" s="47"/>
      <c r="O78" s="47"/>
      <c r="P78" s="47"/>
      <c r="Q78" s="47"/>
      <c r="R78" s="47"/>
      <c r="S78" s="47"/>
      <c r="T78" s="47"/>
      <c r="U78" s="47"/>
      <c r="V78" s="104"/>
      <c r="Y78" s="520"/>
    </row>
    <row r="79" spans="1:50" ht="47.1" customHeight="1" x14ac:dyDescent="0.3">
      <c r="A79" s="395">
        <v>11</v>
      </c>
      <c r="B79" s="395"/>
      <c r="C79" s="395"/>
      <c r="D79" s="395"/>
      <c r="E79" s="402"/>
      <c r="F79" s="403" t="s">
        <v>373</v>
      </c>
      <c r="G79" s="403" t="b">
        <f t="shared" si="7"/>
        <v>0</v>
      </c>
      <c r="H79" s="403" t="s">
        <v>540</v>
      </c>
      <c r="I79" s="156"/>
      <c r="J79" s="157"/>
      <c r="K79" s="156"/>
      <c r="L79" s="47"/>
      <c r="M79" s="47"/>
      <c r="N79" s="47"/>
      <c r="O79" s="47"/>
      <c r="P79" s="47"/>
      <c r="Q79" s="47"/>
      <c r="R79" s="47"/>
      <c r="S79" s="47"/>
      <c r="T79" s="47"/>
      <c r="U79" s="47"/>
      <c r="V79" s="104"/>
      <c r="Y79" s="520"/>
    </row>
    <row r="80" spans="1:50" ht="47.1" customHeight="1" x14ac:dyDescent="0.3">
      <c r="A80" s="395">
        <v>12</v>
      </c>
      <c r="B80" s="395"/>
      <c r="C80" s="395"/>
      <c r="D80" s="395"/>
      <c r="E80" s="402"/>
      <c r="F80" s="403" t="s">
        <v>373</v>
      </c>
      <c r="G80" s="403" t="b">
        <f t="shared" si="7"/>
        <v>0</v>
      </c>
      <c r="H80" s="403" t="s">
        <v>541</v>
      </c>
      <c r="I80" s="156"/>
      <c r="J80" s="157"/>
      <c r="K80" s="156"/>
      <c r="L80" s="47"/>
      <c r="M80" s="47"/>
      <c r="N80" s="47"/>
      <c r="O80" s="47"/>
      <c r="P80" s="47"/>
      <c r="Q80" s="47"/>
      <c r="R80" s="47"/>
      <c r="S80" s="47"/>
      <c r="T80" s="47"/>
      <c r="U80" s="47"/>
      <c r="V80" s="104"/>
      <c r="Y80" s="520"/>
    </row>
    <row r="81" spans="1:45" ht="2.85" customHeight="1" thickBot="1" x14ac:dyDescent="0.35">
      <c r="A81" s="65"/>
      <c r="B81" s="66"/>
      <c r="C81" s="66"/>
      <c r="D81" s="66"/>
      <c r="E81" s="66"/>
      <c r="F81" s="66"/>
      <c r="G81" s="66"/>
      <c r="H81" s="66"/>
      <c r="I81" s="66"/>
      <c r="J81" s="61"/>
      <c r="K81" s="52"/>
      <c r="L81" s="47"/>
      <c r="M81" s="47"/>
      <c r="N81" s="47"/>
      <c r="O81" s="47"/>
      <c r="P81" s="47"/>
      <c r="Q81" s="47"/>
      <c r="R81" s="47"/>
      <c r="S81" s="47"/>
      <c r="T81" s="47"/>
      <c r="U81" s="47"/>
      <c r="V81" s="104"/>
      <c r="Y81" s="520"/>
    </row>
    <row r="82" spans="1:45" ht="35.25" customHeight="1" x14ac:dyDescent="0.3">
      <c r="L82" s="47"/>
      <c r="M82" s="47"/>
      <c r="N82" s="47"/>
      <c r="O82" s="47"/>
      <c r="P82" s="47"/>
      <c r="Q82" s="47"/>
      <c r="R82" s="47"/>
      <c r="S82" s="47"/>
      <c r="T82" s="47"/>
      <c r="U82" s="47"/>
      <c r="V82" s="104"/>
      <c r="Y82" s="520"/>
    </row>
    <row r="83" spans="1:45" ht="35.25" customHeight="1" x14ac:dyDescent="0.3">
      <c r="L83" s="47"/>
      <c r="M83" s="47"/>
      <c r="N83" s="47"/>
      <c r="O83" s="47"/>
      <c r="P83" s="47"/>
      <c r="Q83" s="47"/>
      <c r="R83" s="47"/>
      <c r="S83" s="47"/>
      <c r="T83" s="47"/>
      <c r="U83" s="47"/>
      <c r="V83" s="104"/>
    </row>
    <row r="84" spans="1:45" ht="35.25" customHeight="1" x14ac:dyDescent="0.3">
      <c r="L84" s="47"/>
      <c r="M84" s="47"/>
      <c r="N84" s="47"/>
      <c r="O84" s="47"/>
      <c r="P84" s="47"/>
      <c r="Q84" s="47"/>
      <c r="R84" s="47"/>
      <c r="S84" s="47"/>
      <c r="T84" s="47"/>
      <c r="U84" s="47"/>
      <c r="V84" s="104"/>
    </row>
    <row r="85" spans="1:45" ht="35.25" customHeight="1" x14ac:dyDescent="0.3">
      <c r="L85" s="47"/>
      <c r="M85" s="47"/>
      <c r="N85" s="47"/>
      <c r="O85" s="47"/>
      <c r="P85" s="47"/>
      <c r="Q85" s="47"/>
      <c r="R85" s="47"/>
      <c r="S85" s="47"/>
      <c r="T85" s="47"/>
      <c r="U85" s="47"/>
      <c r="V85" s="104"/>
    </row>
    <row r="86" spans="1:45" ht="35.25" customHeight="1" x14ac:dyDescent="0.3">
      <c r="L86" s="47"/>
      <c r="M86" s="47"/>
      <c r="N86" s="47"/>
      <c r="O86" s="47"/>
      <c r="P86" s="47"/>
      <c r="Q86" s="47"/>
      <c r="R86" s="47"/>
      <c r="S86" s="47"/>
      <c r="T86" s="47"/>
      <c r="U86" s="47"/>
      <c r="V86" s="104"/>
    </row>
    <row r="87" spans="1:45" ht="17.25" customHeight="1" x14ac:dyDescent="0.3">
      <c r="L87" s="47"/>
      <c r="M87" s="47"/>
      <c r="N87" s="47"/>
      <c r="O87" s="47"/>
      <c r="P87" s="47"/>
      <c r="Q87" s="47"/>
      <c r="R87" s="47"/>
      <c r="S87" s="47"/>
      <c r="T87" s="47"/>
      <c r="U87" s="47"/>
      <c r="V87" s="104"/>
    </row>
    <row r="88" spans="1:45" ht="21.75" customHeight="1" x14ac:dyDescent="0.3">
      <c r="L88" s="47"/>
      <c r="M88" s="47"/>
      <c r="N88" s="47"/>
      <c r="O88" s="47"/>
      <c r="P88" s="47"/>
      <c r="Q88" s="47"/>
      <c r="R88" s="47"/>
      <c r="S88" s="47"/>
      <c r="T88" s="47"/>
      <c r="U88" s="47"/>
      <c r="V88" s="104"/>
    </row>
    <row r="89" spans="1:45" ht="29.25" customHeight="1" thickBot="1" x14ac:dyDescent="0.35">
      <c r="L89" s="47"/>
      <c r="M89" s="47"/>
      <c r="N89" s="47"/>
      <c r="O89" s="47"/>
      <c r="P89" s="47"/>
      <c r="Q89" s="47"/>
      <c r="R89" s="47"/>
      <c r="S89" s="47"/>
      <c r="T89" s="47"/>
      <c r="U89" s="47"/>
      <c r="V89" s="104"/>
    </row>
    <row r="90" spans="1:45" ht="29.25" customHeight="1" thickBot="1" x14ac:dyDescent="0.35">
      <c r="A90" s="512" t="s">
        <v>16</v>
      </c>
      <c r="B90" s="510"/>
      <c r="C90" s="510"/>
      <c r="D90" s="510"/>
      <c r="E90" s="515"/>
      <c r="F90" s="221"/>
      <c r="G90" s="221"/>
      <c r="H90" s="221"/>
      <c r="I90" s="221"/>
      <c r="J90" s="222"/>
      <c r="K90" s="153"/>
      <c r="L90" s="92"/>
      <c r="M90" s="92"/>
      <c r="N90" s="92"/>
      <c r="O90" s="92"/>
      <c r="P90" s="92"/>
      <c r="Q90" s="92"/>
      <c r="R90" s="92"/>
      <c r="S90" s="92"/>
      <c r="T90" s="92"/>
      <c r="U90" s="92"/>
      <c r="V90" s="95"/>
    </row>
    <row r="91" spans="1:45" ht="26.25" customHeight="1" x14ac:dyDescent="0.3">
      <c r="A91" s="399" t="s">
        <v>17</v>
      </c>
      <c r="B91" s="399"/>
      <c r="C91" s="399"/>
      <c r="D91" s="399"/>
      <c r="E91" s="399" t="s">
        <v>76</v>
      </c>
      <c r="F91" s="404" t="s">
        <v>196</v>
      </c>
      <c r="G91" s="404" t="s">
        <v>60</v>
      </c>
      <c r="H91" s="404" t="s">
        <v>62</v>
      </c>
      <c r="I91" s="383" t="s">
        <v>104</v>
      </c>
      <c r="J91" s="383" t="s">
        <v>279</v>
      </c>
      <c r="K91" s="153"/>
      <c r="L91" s="93"/>
      <c r="M91" s="93"/>
      <c r="N91" s="93"/>
      <c r="O91" s="93"/>
      <c r="P91" s="93"/>
      <c r="Q91" s="93"/>
      <c r="R91" s="93"/>
      <c r="S91" s="93"/>
      <c r="T91" s="93"/>
      <c r="U91" s="93"/>
      <c r="V91" s="97"/>
    </row>
    <row r="92" spans="1:45" ht="47.1" hidden="1" customHeight="1" x14ac:dyDescent="0.3">
      <c r="A92" s="395" t="s">
        <v>81</v>
      </c>
      <c r="B92" s="395"/>
      <c r="C92" s="395"/>
      <c r="D92" s="395"/>
      <c r="E92" s="405" t="str">
        <f>IFERROR(IF(F92="[Module Reference (Name)]","--Select--",VLOOKUP(F92,'Reference records(soft deleted)'!$B$46:$D$62,3,FALSE)),"")</f>
        <v>--Select--</v>
      </c>
      <c r="F92" s="406" t="s">
        <v>195</v>
      </c>
      <c r="G92" s="406" t="b">
        <f>IFERROR(IF(E92&lt;&gt;"",TRUE,FALSE),FALSE)</f>
        <v>1</v>
      </c>
      <c r="H92" s="407" t="s">
        <v>61</v>
      </c>
      <c r="I92" s="485" t="str">
        <f>IFERROR(VLOOKUP(E92,'Reference Records'!$C$71:$H$83,6,FALSE),"")</f>
        <v>Record ID2</v>
      </c>
      <c r="J92" s="406" t="s">
        <v>61</v>
      </c>
      <c r="K92" s="154"/>
      <c r="L92" s="47"/>
      <c r="M92" s="47"/>
      <c r="N92" s="47"/>
      <c r="O92" s="47"/>
      <c r="P92" s="47"/>
      <c r="Q92" s="47"/>
      <c r="R92" s="47"/>
      <c r="S92" s="47"/>
      <c r="T92" s="47"/>
      <c r="U92" s="47"/>
      <c r="V92" s="104"/>
      <c r="Y92" s="101"/>
      <c r="AS92" s="6"/>
    </row>
    <row r="93" spans="1:45" ht="47.1" customHeight="1" x14ac:dyDescent="0.3">
      <c r="A93" s="395">
        <v>1</v>
      </c>
      <c r="B93" s="395"/>
      <c r="C93" s="395"/>
      <c r="D93" s="395"/>
      <c r="E93" s="405" t="str">
        <f>IFERROR(IF(F93="[Module Reference (Name)]","--Select--",VLOOKUP(F93,'Reference records(soft deleted)'!$B$46:$D$62,3,FALSE)),"")</f>
        <v>Vector control</v>
      </c>
      <c r="F93" s="406" t="s">
        <v>542</v>
      </c>
      <c r="G93" s="406" t="b">
        <f t="shared" ref="G93:G107" si="8">IFERROR(IF(E93&lt;&gt;"",TRUE,FALSE),FALSE)</f>
        <v>1</v>
      </c>
      <c r="H93" s="407" t="s">
        <v>543</v>
      </c>
      <c r="I93" s="485" t="str">
        <f>IFERROR(VLOOKUP(E93,'Reference Records'!$C$71:$H$83,6,FALSE),"")</f>
        <v>a1O36000001EGFLEA4</v>
      </c>
      <c r="J93" s="406" t="s">
        <v>373</v>
      </c>
      <c r="K93" s="154"/>
      <c r="L93" s="47"/>
      <c r="M93" s="47"/>
      <c r="N93" s="47"/>
      <c r="O93" s="47"/>
      <c r="P93" s="47"/>
      <c r="Q93" s="47"/>
      <c r="R93" s="47"/>
      <c r="S93" s="47"/>
      <c r="T93" s="47"/>
      <c r="U93" s="47"/>
      <c r="V93" s="104"/>
      <c r="Y93" s="354"/>
      <c r="AS93" s="6"/>
    </row>
    <row r="94" spans="1:45" ht="47.1" customHeight="1" x14ac:dyDescent="0.3">
      <c r="A94" s="395">
        <v>2</v>
      </c>
      <c r="B94" s="395"/>
      <c r="C94" s="395"/>
      <c r="D94" s="395"/>
      <c r="E94" s="405" t="str">
        <f>IFERROR(IF(F94="[Module Reference (Name)]","--Select--",VLOOKUP(F94,'Reference records(soft deleted)'!$B$46:$D$62,3,FALSE)),"")</f>
        <v>Case management</v>
      </c>
      <c r="F94" s="406" t="s">
        <v>545</v>
      </c>
      <c r="G94" s="406" t="b">
        <f t="shared" si="8"/>
        <v>1</v>
      </c>
      <c r="H94" s="407" t="s">
        <v>546</v>
      </c>
      <c r="I94" s="485" t="str">
        <f>IFERROR(VLOOKUP(E94,'Reference Records'!$C$71:$H$83,6,FALSE),"")</f>
        <v>a1O36000001EGFMEA4</v>
      </c>
      <c r="J94" s="406" t="s">
        <v>373</v>
      </c>
      <c r="K94" s="154"/>
      <c r="L94" s="47"/>
      <c r="M94" s="47"/>
      <c r="N94" s="47"/>
      <c r="O94" s="47"/>
      <c r="P94" s="47"/>
      <c r="Q94" s="47"/>
      <c r="R94" s="47"/>
      <c r="S94" s="47"/>
      <c r="T94" s="47"/>
      <c r="U94" s="47"/>
      <c r="V94" s="104"/>
      <c r="Y94" s="354"/>
      <c r="AS94" s="6"/>
    </row>
    <row r="95" spans="1:45" ht="47.1" customHeight="1" x14ac:dyDescent="0.3">
      <c r="A95" s="395">
        <v>3</v>
      </c>
      <c r="B95" s="395"/>
      <c r="C95" s="395"/>
      <c r="D95" s="395"/>
      <c r="E95" s="405" t="str">
        <f>IFERROR(IF(F95="[Module Reference (Name)]","--Select--",VLOOKUP(F95,'Reference records(soft deleted)'!$B$46:$D$62,3,FALSE)),"")</f>
        <v>Specific prevention interventions (SPI)</v>
      </c>
      <c r="F95" s="406" t="s">
        <v>548</v>
      </c>
      <c r="G95" s="406" t="b">
        <f t="shared" si="8"/>
        <v>1</v>
      </c>
      <c r="H95" s="407" t="s">
        <v>549</v>
      </c>
      <c r="I95" s="485" t="str">
        <f>IFERROR(VLOOKUP(E95,'Reference Records'!$C$71:$H$83,6,FALSE),"")</f>
        <v>a1O36000001EGFNEA4</v>
      </c>
      <c r="J95" s="406" t="s">
        <v>373</v>
      </c>
      <c r="K95" s="154"/>
      <c r="L95" s="47"/>
      <c r="M95" s="47"/>
      <c r="N95" s="47"/>
      <c r="O95" s="47"/>
      <c r="P95" s="47"/>
      <c r="Q95" s="47"/>
      <c r="R95" s="47"/>
      <c r="S95" s="47"/>
      <c r="T95" s="47"/>
      <c r="U95" s="47"/>
      <c r="V95" s="104"/>
      <c r="Y95" s="354"/>
      <c r="AS95" s="6"/>
    </row>
    <row r="96" spans="1:45" ht="47.1" customHeight="1" x14ac:dyDescent="0.3">
      <c r="A96" s="395">
        <v>4</v>
      </c>
      <c r="B96" s="395"/>
      <c r="C96" s="395"/>
      <c r="D96" s="395"/>
      <c r="E96" s="405" t="str">
        <f>IFERROR(IF(F96="[Module Reference (Name)]","--Select--",VLOOKUP(F96,'Reference records(soft deleted)'!$B$46:$D$62,3,FALSE)),"")</f>
        <v>RSSH: Financial management systems</v>
      </c>
      <c r="F96" s="406" t="s">
        <v>551</v>
      </c>
      <c r="G96" s="406" t="b">
        <f t="shared" si="8"/>
        <v>1</v>
      </c>
      <c r="H96" s="407" t="s">
        <v>552</v>
      </c>
      <c r="I96" s="485" t="str">
        <f>IFERROR(VLOOKUP(E96,'Reference Records'!$C$71:$H$83,6,FALSE),"")</f>
        <v>a1O36000001EGFTEA4</v>
      </c>
      <c r="J96" s="406" t="s">
        <v>373</v>
      </c>
      <c r="K96" s="154"/>
      <c r="L96" s="47"/>
      <c r="M96" s="47"/>
      <c r="N96" s="47"/>
      <c r="O96" s="47"/>
      <c r="P96" s="47"/>
      <c r="Q96" s="47"/>
      <c r="R96" s="47"/>
      <c r="S96" s="47"/>
      <c r="T96" s="47"/>
      <c r="U96" s="47"/>
      <c r="V96" s="104"/>
      <c r="Y96" s="354"/>
      <c r="AS96" s="6"/>
    </row>
    <row r="97" spans="1:45" ht="47.1" customHeight="1" x14ac:dyDescent="0.3">
      <c r="A97" s="395">
        <v>5</v>
      </c>
      <c r="B97" s="395"/>
      <c r="C97" s="395"/>
      <c r="D97" s="395"/>
      <c r="E97" s="405" t="str">
        <f>IFERROR(IF(F97="[Module Reference (Name)]","--Select--",VLOOKUP(F97,'Reference records(soft deleted)'!$B$46:$D$62,3,FALSE)),"")</f>
        <v>RSSH: Community responses and systems</v>
      </c>
      <c r="F97" s="406" t="s">
        <v>554</v>
      </c>
      <c r="G97" s="406" t="b">
        <f t="shared" si="8"/>
        <v>1</v>
      </c>
      <c r="H97" s="407" t="s">
        <v>555</v>
      </c>
      <c r="I97" s="485" t="str">
        <f>IFERROR(VLOOKUP(E97,'Reference Records'!$C$71:$H$83,6,FALSE),"")</f>
        <v>a1O36000001EGFVEA4</v>
      </c>
      <c r="J97" s="406" t="s">
        <v>373</v>
      </c>
      <c r="K97" s="154"/>
      <c r="L97" s="47"/>
      <c r="M97" s="47"/>
      <c r="N97" s="47"/>
      <c r="O97" s="47"/>
      <c r="P97" s="47"/>
      <c r="Q97" s="47"/>
      <c r="R97" s="47"/>
      <c r="S97" s="47"/>
      <c r="T97" s="47"/>
      <c r="U97" s="47"/>
      <c r="V97" s="104"/>
      <c r="Y97" s="354"/>
      <c r="AS97" s="6"/>
    </row>
    <row r="98" spans="1:45" ht="47.1" customHeight="1" x14ac:dyDescent="0.3">
      <c r="A98" s="395">
        <v>6</v>
      </c>
      <c r="B98" s="395"/>
      <c r="C98" s="395"/>
      <c r="D98" s="395"/>
      <c r="E98" s="405" t="str">
        <f>IFERROR(IF(F98="[Module Reference (Name)]","--Select--",VLOOKUP(F98,'Reference records(soft deleted)'!$B$46:$D$62,3,FALSE)),"")</f>
        <v>RSSH: Procurement and supply chain management systems</v>
      </c>
      <c r="F98" s="406" t="s">
        <v>557</v>
      </c>
      <c r="G98" s="406" t="b">
        <f t="shared" si="8"/>
        <v>1</v>
      </c>
      <c r="H98" s="407" t="s">
        <v>558</v>
      </c>
      <c r="I98" s="485" t="str">
        <f>IFERROR(VLOOKUP(E98,'Reference Records'!$C$71:$H$83,6,FALSE),"")</f>
        <v>a1O36000001EGFQEA4</v>
      </c>
      <c r="J98" s="406" t="s">
        <v>373</v>
      </c>
      <c r="K98" s="154"/>
      <c r="L98" s="47"/>
      <c r="M98" s="47"/>
      <c r="N98" s="47"/>
      <c r="O98" s="47"/>
      <c r="P98" s="47"/>
      <c r="Q98" s="47"/>
      <c r="R98" s="47"/>
      <c r="S98" s="47"/>
      <c r="T98" s="47"/>
      <c r="U98" s="47"/>
      <c r="V98" s="104"/>
      <c r="Y98" s="354"/>
      <c r="AS98" s="6"/>
    </row>
    <row r="99" spans="1:45" ht="47.1" customHeight="1" x14ac:dyDescent="0.3">
      <c r="A99" s="395">
        <v>7</v>
      </c>
      <c r="B99" s="395"/>
      <c r="C99" s="395"/>
      <c r="D99" s="395"/>
      <c r="E99" s="405" t="str">
        <f>IFERROR(IF(F99="[Module Reference (Name)]","--Select--",VLOOKUP(F99,'Reference records(soft deleted)'!$B$46:$D$62,3,FALSE)),"")</f>
        <v>RSSH: Health management information systems and M&amp;E</v>
      </c>
      <c r="F99" s="406" t="s">
        <v>560</v>
      </c>
      <c r="G99" s="406" t="b">
        <f t="shared" si="8"/>
        <v>1</v>
      </c>
      <c r="H99" s="407" t="s">
        <v>561</v>
      </c>
      <c r="I99" s="485" t="str">
        <f>IFERROR(VLOOKUP(E99,'Reference Records'!$C$71:$H$83,6,FALSE),"")</f>
        <v>a1O36000001EGFWEA4</v>
      </c>
      <c r="J99" s="406" t="s">
        <v>373</v>
      </c>
      <c r="K99" s="154"/>
      <c r="L99" s="47"/>
      <c r="M99" s="47"/>
      <c r="N99" s="47"/>
      <c r="O99" s="47"/>
      <c r="P99" s="47"/>
      <c r="Q99" s="47"/>
      <c r="R99" s="47"/>
      <c r="S99" s="47"/>
      <c r="T99" s="47"/>
      <c r="U99" s="47"/>
      <c r="V99" s="104"/>
      <c r="Y99" s="354"/>
      <c r="AS99" s="6"/>
    </row>
    <row r="100" spans="1:45" ht="47.1" customHeight="1" x14ac:dyDescent="0.3">
      <c r="A100" s="395">
        <v>8</v>
      </c>
      <c r="B100" s="395"/>
      <c r="C100" s="395"/>
      <c r="D100" s="395"/>
      <c r="E100" s="405" t="str">
        <f>IFERROR(IF(F100="[Module Reference (Name)]","--Select--",VLOOKUP(F100,'Reference records(soft deleted)'!$B$46:$D$62,3,FALSE)),"")</f>
        <v/>
      </c>
      <c r="F100" s="406"/>
      <c r="G100" s="406" t="b">
        <f t="shared" si="8"/>
        <v>0</v>
      </c>
      <c r="H100" s="407" t="s">
        <v>563</v>
      </c>
      <c r="I100" s="485" t="str">
        <f>IFERROR(VLOOKUP(E100,'Reference Records'!$C$71:$H$83,6,FALSE),"")</f>
        <v/>
      </c>
      <c r="J100" s="406" t="s">
        <v>373</v>
      </c>
      <c r="K100" s="154"/>
      <c r="L100" s="47"/>
      <c r="M100" s="47"/>
      <c r="N100" s="47"/>
      <c r="O100" s="47"/>
      <c r="P100" s="47"/>
      <c r="Q100" s="47"/>
      <c r="R100" s="47"/>
      <c r="S100" s="47"/>
      <c r="T100" s="47"/>
      <c r="U100" s="47"/>
      <c r="V100" s="104"/>
      <c r="Y100" s="354"/>
      <c r="AS100" s="6"/>
    </row>
    <row r="101" spans="1:45" ht="47.1" customHeight="1" x14ac:dyDescent="0.3">
      <c r="A101" s="395">
        <v>9</v>
      </c>
      <c r="B101" s="395"/>
      <c r="C101" s="395"/>
      <c r="D101" s="395"/>
      <c r="E101" s="405" t="str">
        <f>IFERROR(IF(F101="[Module Reference (Name)]","--Select--",VLOOKUP(F101,'Reference records(soft deleted)'!$B$46:$D$62,3,FALSE)),"")</f>
        <v/>
      </c>
      <c r="F101" s="406"/>
      <c r="G101" s="406" t="b">
        <f t="shared" si="8"/>
        <v>0</v>
      </c>
      <c r="H101" s="407" t="s">
        <v>564</v>
      </c>
      <c r="I101" s="485" t="str">
        <f>IFERROR(VLOOKUP(E101,'Reference Records'!$C$71:$H$83,6,FALSE),"")</f>
        <v/>
      </c>
      <c r="J101" s="406" t="s">
        <v>373</v>
      </c>
      <c r="K101" s="154"/>
      <c r="L101" s="47"/>
      <c r="M101" s="47"/>
      <c r="N101" s="47"/>
      <c r="O101" s="47"/>
      <c r="P101" s="47"/>
      <c r="Q101" s="47"/>
      <c r="R101" s="47"/>
      <c r="S101" s="47"/>
      <c r="T101" s="47"/>
      <c r="U101" s="47"/>
      <c r="V101" s="104"/>
      <c r="Y101" s="354"/>
      <c r="AS101" s="6"/>
    </row>
    <row r="102" spans="1:45" ht="47.1" customHeight="1" x14ac:dyDescent="0.3">
      <c r="A102" s="395">
        <v>10</v>
      </c>
      <c r="B102" s="395"/>
      <c r="C102" s="395"/>
      <c r="D102" s="395"/>
      <c r="E102" s="405" t="str">
        <f>IFERROR(IF(F102="[Module Reference (Name)]","--Select--",VLOOKUP(F102,'Reference records(soft deleted)'!$B$46:$D$62,3,FALSE)),"")</f>
        <v/>
      </c>
      <c r="F102" s="406"/>
      <c r="G102" s="406" t="b">
        <f t="shared" si="8"/>
        <v>0</v>
      </c>
      <c r="H102" s="407" t="s">
        <v>565</v>
      </c>
      <c r="I102" s="485" t="str">
        <f>IFERROR(VLOOKUP(E102,'Reference Records'!$C$71:$H$83,6,FALSE),"")</f>
        <v/>
      </c>
      <c r="J102" s="406" t="s">
        <v>373</v>
      </c>
      <c r="K102" s="154"/>
      <c r="L102" s="47"/>
      <c r="M102" s="47"/>
      <c r="N102" s="47"/>
      <c r="O102" s="47"/>
      <c r="P102" s="47"/>
      <c r="Q102" s="47"/>
      <c r="R102" s="47"/>
      <c r="S102" s="47"/>
      <c r="T102" s="47"/>
      <c r="U102" s="47"/>
      <c r="V102" s="104"/>
      <c r="Y102" s="354"/>
      <c r="AS102" s="6"/>
    </row>
    <row r="103" spans="1:45" ht="47.1" customHeight="1" x14ac:dyDescent="0.3">
      <c r="A103" s="395">
        <v>11</v>
      </c>
      <c r="B103" s="395"/>
      <c r="C103" s="395"/>
      <c r="D103" s="395"/>
      <c r="E103" s="405" t="str">
        <f>IFERROR(IF(F103="[Module Reference (Name)]","--Select--",VLOOKUP(F103,'Reference records(soft deleted)'!$B$46:$D$62,3,FALSE)),"")</f>
        <v/>
      </c>
      <c r="F103" s="406"/>
      <c r="G103" s="406" t="b">
        <f t="shared" si="8"/>
        <v>0</v>
      </c>
      <c r="H103" s="407" t="s">
        <v>566</v>
      </c>
      <c r="I103" s="485" t="str">
        <f>IFERROR(VLOOKUP(E103,'Reference Records'!$C$71:$H$83,6,FALSE),"")</f>
        <v/>
      </c>
      <c r="J103" s="406" t="s">
        <v>373</v>
      </c>
      <c r="K103" s="154"/>
      <c r="L103" s="47"/>
      <c r="M103" s="47"/>
      <c r="N103" s="47"/>
      <c r="O103" s="47"/>
      <c r="P103" s="47"/>
      <c r="Q103" s="47"/>
      <c r="R103" s="47"/>
      <c r="S103" s="47"/>
      <c r="T103" s="47"/>
      <c r="U103" s="47"/>
      <c r="V103" s="104"/>
      <c r="Y103" s="354"/>
      <c r="AS103" s="6"/>
    </row>
    <row r="104" spans="1:45" ht="47.1" customHeight="1" x14ac:dyDescent="0.3">
      <c r="A104" s="395">
        <v>12</v>
      </c>
      <c r="B104" s="395"/>
      <c r="C104" s="395"/>
      <c r="D104" s="395"/>
      <c r="E104" s="405" t="str">
        <f>IFERROR(IF(F104="[Module Reference (Name)]","--Select--",VLOOKUP(F104,'Reference records(soft deleted)'!$B$46:$D$62,3,FALSE)),"")</f>
        <v/>
      </c>
      <c r="F104" s="406"/>
      <c r="G104" s="406" t="b">
        <f t="shared" si="8"/>
        <v>0</v>
      </c>
      <c r="H104" s="407" t="s">
        <v>567</v>
      </c>
      <c r="I104" s="485" t="str">
        <f>IFERROR(VLOOKUP(E104,'Reference Records'!$C$71:$H$83,6,FALSE),"")</f>
        <v/>
      </c>
      <c r="J104" s="406" t="s">
        <v>373</v>
      </c>
      <c r="K104" s="154"/>
      <c r="L104" s="47"/>
      <c r="M104" s="47"/>
      <c r="N104" s="47"/>
      <c r="O104" s="47"/>
      <c r="P104" s="47"/>
      <c r="Q104" s="47"/>
      <c r="R104" s="47"/>
      <c r="S104" s="47"/>
      <c r="T104" s="47"/>
      <c r="U104" s="47"/>
      <c r="V104" s="104"/>
      <c r="Y104" s="354"/>
      <c r="AS104" s="6"/>
    </row>
    <row r="105" spans="1:45" ht="47.1" customHeight="1" x14ac:dyDescent="0.3">
      <c r="A105" s="395">
        <v>13</v>
      </c>
      <c r="B105" s="395"/>
      <c r="C105" s="395"/>
      <c r="D105" s="395"/>
      <c r="E105" s="405" t="str">
        <f>IFERROR(IF(F105="[Module Reference (Name)]","--Select--",VLOOKUP(F105,'Reference records(soft deleted)'!$B$46:$D$62,3,FALSE)),"")</f>
        <v/>
      </c>
      <c r="F105" s="406"/>
      <c r="G105" s="406" t="b">
        <f t="shared" si="8"/>
        <v>0</v>
      </c>
      <c r="H105" s="407" t="s">
        <v>568</v>
      </c>
      <c r="I105" s="485" t="str">
        <f>IFERROR(VLOOKUP(E105,'Reference Records'!$C$71:$H$83,6,FALSE),"")</f>
        <v/>
      </c>
      <c r="J105" s="406" t="s">
        <v>373</v>
      </c>
      <c r="K105" s="154"/>
      <c r="L105" s="47"/>
      <c r="M105" s="47"/>
      <c r="N105" s="47"/>
      <c r="O105" s="47"/>
      <c r="P105" s="47"/>
      <c r="Q105" s="47"/>
      <c r="R105" s="47"/>
      <c r="S105" s="47"/>
      <c r="T105" s="47"/>
      <c r="U105" s="47"/>
      <c r="V105" s="104"/>
      <c r="Y105" s="354"/>
      <c r="AS105" s="6"/>
    </row>
    <row r="106" spans="1:45" ht="47.1" customHeight="1" x14ac:dyDescent="0.3">
      <c r="A106" s="395">
        <v>14</v>
      </c>
      <c r="B106" s="395"/>
      <c r="C106" s="395"/>
      <c r="D106" s="395"/>
      <c r="E106" s="405" t="str">
        <f>IFERROR(IF(F106="[Module Reference (Name)]","--Select--",VLOOKUP(F106,'Reference records(soft deleted)'!$B$46:$D$62,3,FALSE)),"")</f>
        <v/>
      </c>
      <c r="F106" s="406"/>
      <c r="G106" s="406" t="b">
        <f t="shared" si="8"/>
        <v>0</v>
      </c>
      <c r="H106" s="407" t="s">
        <v>569</v>
      </c>
      <c r="I106" s="485" t="str">
        <f>IFERROR(VLOOKUP(E106,'Reference Records'!$C$71:$H$83,6,FALSE),"")</f>
        <v/>
      </c>
      <c r="J106" s="406" t="s">
        <v>373</v>
      </c>
      <c r="K106" s="154"/>
      <c r="L106" s="47"/>
      <c r="M106" s="47"/>
      <c r="N106" s="47"/>
      <c r="O106" s="47"/>
      <c r="P106" s="47"/>
      <c r="Q106" s="47"/>
      <c r="R106" s="47"/>
      <c r="S106" s="47"/>
      <c r="T106" s="47"/>
      <c r="U106" s="47"/>
      <c r="V106" s="104"/>
      <c r="Y106" s="354"/>
      <c r="AS106" s="6"/>
    </row>
    <row r="107" spans="1:45" ht="47.1" customHeight="1" x14ac:dyDescent="0.3">
      <c r="A107" s="395">
        <v>15</v>
      </c>
      <c r="B107" s="395"/>
      <c r="C107" s="395"/>
      <c r="D107" s="395"/>
      <c r="E107" s="405" t="str">
        <f>IFERROR(IF(F107="[Module Reference (Name)]","--Select--",VLOOKUP(F107,'Reference records(soft deleted)'!$B$46:$D$62,3,FALSE)),"")</f>
        <v/>
      </c>
      <c r="F107" s="406"/>
      <c r="G107" s="406" t="b">
        <f t="shared" si="8"/>
        <v>0</v>
      </c>
      <c r="H107" s="407" t="s">
        <v>570</v>
      </c>
      <c r="I107" s="485" t="str">
        <f>IFERROR(VLOOKUP(E107,'Reference Records'!$C$71:$H$83,6,FALSE),"")</f>
        <v/>
      </c>
      <c r="J107" s="406" t="s">
        <v>373</v>
      </c>
      <c r="K107" s="154"/>
      <c r="L107" s="47"/>
      <c r="M107" s="47"/>
      <c r="N107" s="47"/>
      <c r="O107" s="47"/>
      <c r="P107" s="47"/>
      <c r="Q107" s="47"/>
      <c r="R107" s="47"/>
      <c r="S107" s="47"/>
      <c r="T107" s="47"/>
      <c r="U107" s="47"/>
      <c r="V107" s="104"/>
      <c r="Y107" s="354"/>
      <c r="AS107" s="6"/>
    </row>
    <row r="108" spans="1:45" ht="2.85" customHeight="1" thickBot="1" x14ac:dyDescent="0.35">
      <c r="A108" s="65"/>
      <c r="B108" s="66"/>
      <c r="C108" s="66"/>
      <c r="D108" s="66"/>
      <c r="E108" s="66"/>
      <c r="F108" s="66"/>
      <c r="G108" s="66"/>
      <c r="H108" s="66"/>
      <c r="I108" s="66"/>
      <c r="J108" s="61"/>
      <c r="K108" s="52"/>
      <c r="L108" s="47"/>
      <c r="M108" s="47"/>
      <c r="N108" s="47"/>
      <c r="O108" s="47"/>
      <c r="P108" s="47"/>
      <c r="Q108" s="47"/>
      <c r="R108" s="47"/>
      <c r="S108" s="47"/>
      <c r="T108" s="47"/>
      <c r="U108" s="47"/>
      <c r="V108" s="104"/>
    </row>
    <row r="109" spans="1:45" ht="35.25" customHeight="1" x14ac:dyDescent="0.3">
      <c r="L109" s="47"/>
      <c r="M109" s="47"/>
      <c r="N109" s="47"/>
      <c r="O109" s="47"/>
      <c r="P109" s="47"/>
      <c r="Q109" s="47"/>
      <c r="R109" s="47"/>
      <c r="S109" s="47"/>
      <c r="T109" s="47"/>
      <c r="U109" s="47"/>
      <c r="V109" s="104"/>
    </row>
    <row r="110" spans="1:45" ht="35.25" customHeight="1" x14ac:dyDescent="0.3">
      <c r="L110" s="47"/>
      <c r="M110" s="47"/>
      <c r="N110" s="47"/>
      <c r="O110" s="47"/>
      <c r="P110" s="47"/>
      <c r="Q110" s="47"/>
      <c r="R110" s="47"/>
      <c r="S110" s="47"/>
      <c r="T110" s="47"/>
      <c r="U110" s="47"/>
      <c r="V110" s="104"/>
    </row>
    <row r="111" spans="1:45" ht="35.25" customHeight="1" x14ac:dyDescent="0.3">
      <c r="L111" s="47"/>
      <c r="M111" s="47"/>
      <c r="N111" s="47"/>
      <c r="O111" s="47"/>
      <c r="P111" s="47"/>
      <c r="Q111" s="47"/>
      <c r="R111" s="47"/>
      <c r="S111" s="47"/>
      <c r="T111" s="47"/>
      <c r="U111" s="47"/>
      <c r="V111" s="104"/>
    </row>
    <row r="112" spans="1:45" ht="35.25" customHeight="1" x14ac:dyDescent="0.3">
      <c r="L112" s="47"/>
      <c r="M112" s="47"/>
      <c r="N112" s="47"/>
      <c r="O112" s="47"/>
      <c r="P112" s="47"/>
      <c r="Q112" s="47"/>
      <c r="R112" s="47"/>
      <c r="S112" s="47"/>
      <c r="T112" s="47"/>
      <c r="U112" s="47"/>
      <c r="V112" s="104"/>
    </row>
    <row r="113" spans="1:31" ht="35.25" customHeight="1" x14ac:dyDescent="0.3">
      <c r="L113" s="47"/>
      <c r="M113" s="47"/>
      <c r="N113" s="47"/>
      <c r="O113" s="47"/>
      <c r="P113" s="47"/>
      <c r="Q113" s="47"/>
      <c r="R113" s="47"/>
      <c r="S113" s="47"/>
      <c r="U113" s="47"/>
      <c r="V113" s="104"/>
    </row>
    <row r="114" spans="1:31" ht="35.25" customHeight="1" x14ac:dyDescent="0.3">
      <c r="L114" s="47"/>
      <c r="M114" s="47"/>
      <c r="N114" s="47"/>
      <c r="O114" s="47"/>
      <c r="P114" s="47"/>
      <c r="Q114" s="47"/>
      <c r="R114" s="47"/>
      <c r="S114" s="47"/>
      <c r="T114" s="47"/>
      <c r="U114" s="47"/>
      <c r="V114" s="104"/>
    </row>
    <row r="115" spans="1:31" ht="27.75" customHeight="1" thickBot="1" x14ac:dyDescent="0.35">
      <c r="A115" s="105"/>
      <c r="B115" s="46"/>
      <c r="C115" s="46"/>
      <c r="D115" s="46"/>
      <c r="E115" s="47"/>
      <c r="F115" s="47"/>
      <c r="G115" s="47"/>
      <c r="H115" s="47"/>
      <c r="I115" s="47"/>
      <c r="J115" s="47"/>
      <c r="K115" s="47"/>
      <c r="L115" s="47"/>
      <c r="M115" s="47"/>
      <c r="N115" s="47"/>
      <c r="O115" s="47"/>
      <c r="P115" s="47"/>
      <c r="Q115" s="47"/>
      <c r="R115" s="47"/>
      <c r="S115" s="47"/>
      <c r="T115" s="47"/>
      <c r="U115" s="47"/>
      <c r="V115" s="104"/>
    </row>
    <row r="116" spans="1:31" ht="16.5" customHeight="1" thickBot="1" x14ac:dyDescent="0.35">
      <c r="A116" s="516" t="s">
        <v>39</v>
      </c>
      <c r="B116" s="517"/>
      <c r="C116" s="517"/>
      <c r="D116" s="517"/>
      <c r="E116" s="518"/>
      <c r="F116" s="518"/>
      <c r="G116" s="518"/>
      <c r="H116" s="518"/>
      <c r="I116" s="518"/>
      <c r="J116" s="518"/>
      <c r="K116" s="519"/>
      <c r="L116" s="519"/>
      <c r="M116" s="519"/>
      <c r="N116" s="519"/>
      <c r="O116" s="519"/>
      <c r="P116" s="519"/>
      <c r="Q116" s="519"/>
      <c r="R116" s="519"/>
      <c r="S116" s="519"/>
      <c r="T116" s="519"/>
      <c r="U116" s="106"/>
      <c r="V116" s="107"/>
      <c r="W116" s="107"/>
      <c r="X116" s="107"/>
      <c r="Y116" s="107"/>
      <c r="Z116" s="107"/>
      <c r="AA116" s="108"/>
      <c r="AB116" s="108"/>
      <c r="AC116" s="109"/>
    </row>
    <row r="117" spans="1:31" ht="30" customHeight="1" thickBot="1" x14ac:dyDescent="0.35">
      <c r="A117" s="512" t="s">
        <v>38</v>
      </c>
      <c r="B117" s="513"/>
      <c r="C117" s="513"/>
      <c r="D117" s="513"/>
      <c r="E117" s="514"/>
      <c r="F117" s="514"/>
      <c r="G117" s="514"/>
      <c r="H117" s="514"/>
      <c r="I117" s="514"/>
      <c r="J117" s="514"/>
      <c r="K117" s="515"/>
      <c r="L117" s="515"/>
      <c r="M117" s="515"/>
      <c r="N117" s="515"/>
      <c r="O117" s="515"/>
      <c r="P117" s="515"/>
      <c r="Q117" s="515"/>
      <c r="R117" s="515"/>
      <c r="S117" s="515"/>
      <c r="T117" s="515"/>
      <c r="U117" s="110"/>
      <c r="V117" s="111"/>
      <c r="W117" s="112"/>
      <c r="X117" s="112"/>
      <c r="Y117" s="112"/>
      <c r="Z117" s="112"/>
      <c r="AA117" s="49"/>
      <c r="AB117" s="49"/>
      <c r="AC117" s="50"/>
    </row>
    <row r="118" spans="1:31" ht="46.5" customHeight="1" x14ac:dyDescent="0.3">
      <c r="A118" s="399" t="s">
        <v>25</v>
      </c>
      <c r="B118" s="399"/>
      <c r="C118" s="399"/>
      <c r="D118" s="399"/>
      <c r="E118" s="408" t="s">
        <v>16</v>
      </c>
      <c r="F118" s="399" t="s">
        <v>139</v>
      </c>
      <c r="G118" s="399" t="s">
        <v>154</v>
      </c>
      <c r="H118" s="399" t="s">
        <v>155</v>
      </c>
      <c r="I118" s="399" t="s">
        <v>156</v>
      </c>
      <c r="J118" s="399" t="s">
        <v>173</v>
      </c>
      <c r="K118" s="399" t="s">
        <v>106</v>
      </c>
      <c r="L118" s="399" t="s">
        <v>137</v>
      </c>
      <c r="M118" s="409" t="s">
        <v>174</v>
      </c>
      <c r="N118" s="409" t="s">
        <v>175</v>
      </c>
      <c r="O118" s="409" t="s">
        <v>176</v>
      </c>
      <c r="P118" s="409" t="s">
        <v>177</v>
      </c>
      <c r="Q118" s="409" t="s">
        <v>196</v>
      </c>
      <c r="R118" s="409" t="s">
        <v>267</v>
      </c>
      <c r="S118" s="408" t="s">
        <v>266</v>
      </c>
      <c r="T118" s="410" t="s">
        <v>285</v>
      </c>
      <c r="U118" s="411" t="s">
        <v>76</v>
      </c>
      <c r="V118" s="412" t="s">
        <v>136</v>
      </c>
      <c r="W118" s="413" t="s">
        <v>148</v>
      </c>
      <c r="X118" s="411" t="s">
        <v>92</v>
      </c>
      <c r="Y118" s="411" t="s">
        <v>60</v>
      </c>
      <c r="Z118" s="411" t="s">
        <v>96</v>
      </c>
      <c r="AA118" s="411" t="s">
        <v>98</v>
      </c>
      <c r="AB118" s="411" t="s">
        <v>62</v>
      </c>
      <c r="AC118" s="51"/>
      <c r="AD118" s="4"/>
      <c r="AE118" s="68"/>
    </row>
    <row r="119" spans="1:31" ht="47.1" hidden="1" customHeight="1" x14ac:dyDescent="0.3">
      <c r="A119" s="395" t="s">
        <v>309</v>
      </c>
      <c r="B119" s="414"/>
      <c r="C119" s="414"/>
      <c r="D119" s="414"/>
      <c r="E119" s="415" t="str">
        <f>IFERROR(IF(AND(K119="",T119=""),"",(VLOOKUP(Q119,'Reference records(soft deleted)'!$B$46:$D$62,3,FALSE))),"")</f>
        <v/>
      </c>
      <c r="F119" s="415"/>
      <c r="G119" s="415"/>
      <c r="H119" s="415"/>
      <c r="I119" s="415"/>
      <c r="J119" s="415"/>
      <c r="K119" s="415" t="str">
        <f>IFERROR(VLOOKUP(R119,'Reference records(soft deleted)'!$B$110:$D$181,3,FALSE),"")</f>
        <v/>
      </c>
      <c r="L119" s="415"/>
      <c r="M119" s="415"/>
      <c r="N119" s="415"/>
      <c r="O119" s="415"/>
      <c r="P119" s="415"/>
      <c r="Q119" s="416" t="s">
        <v>195</v>
      </c>
      <c r="R119" s="417" t="s">
        <v>197</v>
      </c>
      <c r="S119" s="418"/>
      <c r="T119" s="419" t="s">
        <v>264</v>
      </c>
      <c r="U119" s="420" t="str">
        <f>IFERROR(IF(VLOOKUP(E119,'Reference Records'!$C$71:$D$84,2,FALSE)=0,"",VLOOKUP(E119,'Reference Records'!$C$71:$D$84,2,FALSE)),"")</f>
        <v/>
      </c>
      <c r="V119" s="420"/>
      <c r="W119" s="420" t="str">
        <f>K119&amp;T119</f>
        <v>[Custom Intervention]</v>
      </c>
      <c r="X119" s="420" t="str">
        <f>IFERROR(VLOOKUP(E119,$E$92:$H$109,4,FALSE),"")</f>
        <v>a1P36000002M5M9EAK</v>
      </c>
      <c r="Y119" s="420" t="b">
        <f>IFERROR(IF(OR(K119&lt;&gt;"",T119&lt;&gt;""),TRUE,FALSE),FALSE)</f>
        <v>1</v>
      </c>
      <c r="Z119" s="420" t="b">
        <f>IFERROR(TRUE,FALSE)</f>
        <v>1</v>
      </c>
      <c r="AA119" s="420" t="str">
        <f>IFERROR(VLOOKUP(K119,'Reference Records'!$C$87:$E$148,3,FALSE),"")</f>
        <v/>
      </c>
      <c r="AB119" s="420" t="s">
        <v>61</v>
      </c>
      <c r="AC119" s="51"/>
    </row>
    <row r="120" spans="1:31" ht="47.1" customHeight="1" x14ac:dyDescent="0.3">
      <c r="A120" s="395">
        <v>1</v>
      </c>
      <c r="B120" s="414"/>
      <c r="C120" s="414"/>
      <c r="D120" s="414"/>
      <c r="E120" s="421" t="str">
        <f>IFERROR(IF(AND(K120="",T120=""),"",(VLOOKUP(Q120,'Reference records(soft deleted)'!$B$46:$D$62,3,FALSE))),"")</f>
        <v/>
      </c>
      <c r="F120" s="415"/>
      <c r="G120" s="415"/>
      <c r="H120" s="415"/>
      <c r="I120" s="415"/>
      <c r="J120" s="415"/>
      <c r="K120" s="421" t="str">
        <f>IFERROR(VLOOKUP(R120,'Reference records(soft deleted)'!$B$110:$D$181,3,FALSE),"")</f>
        <v/>
      </c>
      <c r="L120" s="415"/>
      <c r="M120" s="415"/>
      <c r="N120" s="415"/>
      <c r="O120" s="415"/>
      <c r="P120" s="415"/>
      <c r="Q120" s="416" t="s">
        <v>542</v>
      </c>
      <c r="R120" s="417"/>
      <c r="S120" s="418"/>
      <c r="T120" s="419"/>
      <c r="U120" s="422" t="str">
        <f>IFERROR(IF(VLOOKUP(E120,'Reference Records'!$C$71:$D$84,2,FALSE)=0,"",VLOOKUP(E120,'Reference Records'!$C$71:$D$84,2,FALSE)),"")</f>
        <v/>
      </c>
      <c r="V120" s="420"/>
      <c r="W120" s="422" t="str">
        <f t="shared" ref="W120:W169" si="9">K120&amp;T120</f>
        <v/>
      </c>
      <c r="X120" s="420" t="str">
        <f t="shared" ref="X120:X169" si="10">IFERROR(VLOOKUP(E120,$E$92:$H$109,4,FALSE),"")</f>
        <v>a1P36000002M5M9EAK</v>
      </c>
      <c r="Y120" s="420" t="b">
        <f t="shared" ref="Y120:Y169" si="11">IFERROR(IF(OR(K120&lt;&gt;"",T120&lt;&gt;""),TRUE,FALSE),FALSE)</f>
        <v>0</v>
      </c>
      <c r="Z120" s="420" t="b">
        <f t="shared" ref="Z120:Z169" si="12">IFERROR(TRUE,FALSE)</f>
        <v>1</v>
      </c>
      <c r="AA120" s="420" t="str">
        <f>IFERROR(VLOOKUP(K120,'Reference Records'!$C$87:$E$148,3,FALSE),"")</f>
        <v/>
      </c>
      <c r="AB120" s="420" t="s">
        <v>571</v>
      </c>
      <c r="AC120" s="51"/>
    </row>
    <row r="121" spans="1:31" ht="47.1" customHeight="1" x14ac:dyDescent="0.3">
      <c r="A121" s="395">
        <v>2</v>
      </c>
      <c r="B121" s="414"/>
      <c r="C121" s="414"/>
      <c r="D121" s="414"/>
      <c r="E121" s="421" t="str">
        <f>IFERROR(IF(AND(K121="",T121=""),"",(VLOOKUP(Q121,'Reference records(soft deleted)'!$B$46:$D$62,3,FALSE))),"")</f>
        <v/>
      </c>
      <c r="F121" s="415"/>
      <c r="G121" s="415"/>
      <c r="H121" s="415"/>
      <c r="I121" s="415"/>
      <c r="J121" s="415"/>
      <c r="K121" s="421" t="str">
        <f>IFERROR(VLOOKUP(R121,'Reference records(soft deleted)'!$B$110:$D$181,3,FALSE),"")</f>
        <v/>
      </c>
      <c r="L121" s="415"/>
      <c r="M121" s="415"/>
      <c r="N121" s="415"/>
      <c r="O121" s="415"/>
      <c r="P121" s="415"/>
      <c r="Q121" s="416" t="s">
        <v>542</v>
      </c>
      <c r="R121" s="417"/>
      <c r="S121" s="418"/>
      <c r="T121" s="419"/>
      <c r="U121" s="422" t="str">
        <f>IFERROR(IF(VLOOKUP(E121,'Reference Records'!$C$71:$D$84,2,FALSE)=0,"",VLOOKUP(E121,'Reference Records'!$C$71:$D$84,2,FALSE)),"")</f>
        <v/>
      </c>
      <c r="V121" s="420"/>
      <c r="W121" s="422" t="str">
        <f t="shared" si="9"/>
        <v/>
      </c>
      <c r="X121" s="420" t="str">
        <f t="shared" si="10"/>
        <v>a1P36000002M5M9EAK</v>
      </c>
      <c r="Y121" s="420" t="b">
        <f t="shared" si="11"/>
        <v>0</v>
      </c>
      <c r="Z121" s="420" t="b">
        <f t="shared" si="12"/>
        <v>1</v>
      </c>
      <c r="AA121" s="420" t="str">
        <f>IFERROR(VLOOKUP(K121,'Reference Records'!$C$87:$E$148,3,FALSE),"")</f>
        <v/>
      </c>
      <c r="AB121" s="420" t="s">
        <v>572</v>
      </c>
      <c r="AC121" s="51"/>
    </row>
    <row r="122" spans="1:31" ht="47.1" customHeight="1" x14ac:dyDescent="0.3">
      <c r="A122" s="395">
        <v>3</v>
      </c>
      <c r="B122" s="414"/>
      <c r="C122" s="414"/>
      <c r="D122" s="414"/>
      <c r="E122" s="421" t="str">
        <f>IFERROR(IF(AND(K122="",T122=""),"",(VLOOKUP(Q122,'Reference records(soft deleted)'!$B$46:$D$62,3,FALSE))),"")</f>
        <v/>
      </c>
      <c r="F122" s="415"/>
      <c r="G122" s="415"/>
      <c r="H122" s="415"/>
      <c r="I122" s="415"/>
      <c r="J122" s="415"/>
      <c r="K122" s="421" t="str">
        <f>IFERROR(VLOOKUP(R122,'Reference records(soft deleted)'!$B$110:$D$181,3,FALSE),"")</f>
        <v/>
      </c>
      <c r="L122" s="415"/>
      <c r="M122" s="415"/>
      <c r="N122" s="415"/>
      <c r="O122" s="415"/>
      <c r="P122" s="415"/>
      <c r="Q122" s="416" t="s">
        <v>542</v>
      </c>
      <c r="R122" s="417"/>
      <c r="S122" s="418"/>
      <c r="T122" s="419"/>
      <c r="U122" s="422" t="str">
        <f>IFERROR(IF(VLOOKUP(E122,'Reference Records'!$C$71:$D$84,2,FALSE)=0,"",VLOOKUP(E122,'Reference Records'!$C$71:$D$84,2,FALSE)),"")</f>
        <v/>
      </c>
      <c r="V122" s="420"/>
      <c r="W122" s="422" t="str">
        <f t="shared" si="9"/>
        <v/>
      </c>
      <c r="X122" s="420" t="str">
        <f t="shared" si="10"/>
        <v>a1P36000002M5M9EAK</v>
      </c>
      <c r="Y122" s="420" t="b">
        <f t="shared" si="11"/>
        <v>0</v>
      </c>
      <c r="Z122" s="420" t="b">
        <f t="shared" si="12"/>
        <v>1</v>
      </c>
      <c r="AA122" s="420" t="str">
        <f>IFERROR(VLOOKUP(K122,'Reference Records'!$C$87:$E$148,3,FALSE),"")</f>
        <v/>
      </c>
      <c r="AB122" s="420" t="s">
        <v>573</v>
      </c>
      <c r="AC122" s="51"/>
    </row>
    <row r="123" spans="1:31" ht="47.1" customHeight="1" x14ac:dyDescent="0.3">
      <c r="A123" s="395">
        <v>4</v>
      </c>
      <c r="B123" s="414"/>
      <c r="C123" s="414"/>
      <c r="D123" s="414"/>
      <c r="E123" s="421" t="str">
        <f>IFERROR(IF(AND(K123="",T123=""),"",(VLOOKUP(Q123,'Reference records(soft deleted)'!$B$46:$D$62,3,FALSE))),"")</f>
        <v/>
      </c>
      <c r="F123" s="415"/>
      <c r="G123" s="415"/>
      <c r="H123" s="415"/>
      <c r="I123" s="415"/>
      <c r="J123" s="415"/>
      <c r="K123" s="421" t="str">
        <f>IFERROR(VLOOKUP(R123,'Reference records(soft deleted)'!$B$110:$D$181,3,FALSE),"")</f>
        <v/>
      </c>
      <c r="L123" s="415"/>
      <c r="M123" s="415"/>
      <c r="N123" s="415"/>
      <c r="O123" s="415"/>
      <c r="P123" s="415"/>
      <c r="Q123" s="416" t="s">
        <v>542</v>
      </c>
      <c r="R123" s="417"/>
      <c r="S123" s="418"/>
      <c r="T123" s="419"/>
      <c r="U123" s="422" t="str">
        <f>IFERROR(IF(VLOOKUP(E123,'Reference Records'!$C$71:$D$84,2,FALSE)=0,"",VLOOKUP(E123,'Reference Records'!$C$71:$D$84,2,FALSE)),"")</f>
        <v/>
      </c>
      <c r="V123" s="420"/>
      <c r="W123" s="422" t="str">
        <f t="shared" si="9"/>
        <v/>
      </c>
      <c r="X123" s="420" t="str">
        <f t="shared" si="10"/>
        <v>a1P36000002M5M9EAK</v>
      </c>
      <c r="Y123" s="420" t="b">
        <f t="shared" si="11"/>
        <v>0</v>
      </c>
      <c r="Z123" s="420" t="b">
        <f t="shared" si="12"/>
        <v>1</v>
      </c>
      <c r="AA123" s="420" t="str">
        <f>IFERROR(VLOOKUP(K123,'Reference Records'!$C$87:$E$148,3,FALSE),"")</f>
        <v/>
      </c>
      <c r="AB123" s="420" t="s">
        <v>574</v>
      </c>
      <c r="AC123" s="51"/>
    </row>
    <row r="124" spans="1:31" ht="47.1" customHeight="1" x14ac:dyDescent="0.3">
      <c r="A124" s="395">
        <v>5</v>
      </c>
      <c r="B124" s="414"/>
      <c r="C124" s="414"/>
      <c r="D124" s="414"/>
      <c r="E124" s="421" t="str">
        <f>IFERROR(IF(AND(K124="",T124=""),"",(VLOOKUP(Q124,'Reference records(soft deleted)'!$B$46:$D$62,3,FALSE))),"")</f>
        <v/>
      </c>
      <c r="F124" s="415"/>
      <c r="G124" s="415"/>
      <c r="H124" s="415"/>
      <c r="I124" s="415"/>
      <c r="J124" s="415"/>
      <c r="K124" s="421" t="str">
        <f>IFERROR(VLOOKUP(R124,'Reference records(soft deleted)'!$B$110:$D$181,3,FALSE),"")</f>
        <v/>
      </c>
      <c r="L124" s="415"/>
      <c r="M124" s="415"/>
      <c r="N124" s="415"/>
      <c r="O124" s="415"/>
      <c r="P124" s="415"/>
      <c r="Q124" s="416" t="s">
        <v>542</v>
      </c>
      <c r="R124" s="417"/>
      <c r="S124" s="418"/>
      <c r="T124" s="419"/>
      <c r="U124" s="422" t="str">
        <f>IFERROR(IF(VLOOKUP(E124,'Reference Records'!$C$71:$D$84,2,FALSE)=0,"",VLOOKUP(E124,'Reference Records'!$C$71:$D$84,2,FALSE)),"")</f>
        <v/>
      </c>
      <c r="V124" s="420"/>
      <c r="W124" s="422" t="str">
        <f t="shared" si="9"/>
        <v/>
      </c>
      <c r="X124" s="420" t="str">
        <f t="shared" si="10"/>
        <v>a1P36000002M5M9EAK</v>
      </c>
      <c r="Y124" s="420" t="b">
        <f t="shared" si="11"/>
        <v>0</v>
      </c>
      <c r="Z124" s="420" t="b">
        <f t="shared" si="12"/>
        <v>1</v>
      </c>
      <c r="AA124" s="420" t="str">
        <f>IFERROR(VLOOKUP(K124,'Reference Records'!$C$87:$E$148,3,FALSE),"")</f>
        <v/>
      </c>
      <c r="AB124" s="420" t="s">
        <v>575</v>
      </c>
      <c r="AC124" s="51"/>
    </row>
    <row r="125" spans="1:31" ht="47.1" customHeight="1" x14ac:dyDescent="0.3">
      <c r="A125" s="395">
        <v>6</v>
      </c>
      <c r="B125" s="414"/>
      <c r="C125" s="414"/>
      <c r="D125" s="414"/>
      <c r="E125" s="421" t="str">
        <f>IFERROR(IF(AND(K125="",T125=""),"",(VLOOKUP(Q125,'Reference records(soft deleted)'!$B$46:$D$62,3,FALSE))),"")</f>
        <v/>
      </c>
      <c r="F125" s="415"/>
      <c r="G125" s="415"/>
      <c r="H125" s="415"/>
      <c r="I125" s="415"/>
      <c r="J125" s="415"/>
      <c r="K125" s="421" t="str">
        <f>IFERROR(VLOOKUP(R125,'Reference records(soft deleted)'!$B$110:$D$181,3,FALSE),"")</f>
        <v/>
      </c>
      <c r="L125" s="415"/>
      <c r="M125" s="415"/>
      <c r="N125" s="415"/>
      <c r="O125" s="415"/>
      <c r="P125" s="415"/>
      <c r="Q125" s="416" t="s">
        <v>542</v>
      </c>
      <c r="R125" s="417"/>
      <c r="S125" s="418"/>
      <c r="T125" s="419"/>
      <c r="U125" s="422" t="str">
        <f>IFERROR(IF(VLOOKUP(E125,'Reference Records'!$C$71:$D$84,2,FALSE)=0,"",VLOOKUP(E125,'Reference Records'!$C$71:$D$84,2,FALSE)),"")</f>
        <v/>
      </c>
      <c r="V125" s="420"/>
      <c r="W125" s="422" t="str">
        <f t="shared" si="9"/>
        <v/>
      </c>
      <c r="X125" s="420" t="str">
        <f t="shared" si="10"/>
        <v>a1P36000002M5M9EAK</v>
      </c>
      <c r="Y125" s="420" t="b">
        <f t="shared" si="11"/>
        <v>0</v>
      </c>
      <c r="Z125" s="420" t="b">
        <f t="shared" si="12"/>
        <v>1</v>
      </c>
      <c r="AA125" s="420" t="str">
        <f>IFERROR(VLOOKUP(K125,'Reference Records'!$C$87:$E$148,3,FALSE),"")</f>
        <v/>
      </c>
      <c r="AB125" s="420" t="s">
        <v>576</v>
      </c>
      <c r="AC125" s="51"/>
    </row>
    <row r="126" spans="1:31" ht="47.1" customHeight="1" x14ac:dyDescent="0.3">
      <c r="A126" s="395">
        <v>7</v>
      </c>
      <c r="B126" s="414"/>
      <c r="C126" s="414"/>
      <c r="D126" s="414"/>
      <c r="E126" s="421" t="str">
        <f>IFERROR(IF(AND(K126="",T126=""),"",(VLOOKUP(Q126,'Reference records(soft deleted)'!$B$46:$D$62,3,FALSE))),"")</f>
        <v/>
      </c>
      <c r="F126" s="415"/>
      <c r="G126" s="415"/>
      <c r="H126" s="415"/>
      <c r="I126" s="415"/>
      <c r="J126" s="415"/>
      <c r="K126" s="421" t="str">
        <f>IFERROR(VLOOKUP(R126,'Reference records(soft deleted)'!$B$110:$D$181,3,FALSE),"")</f>
        <v/>
      </c>
      <c r="L126" s="415"/>
      <c r="M126" s="415"/>
      <c r="N126" s="415"/>
      <c r="O126" s="415"/>
      <c r="P126" s="415"/>
      <c r="Q126" s="416" t="s">
        <v>542</v>
      </c>
      <c r="R126" s="417"/>
      <c r="S126" s="418"/>
      <c r="T126" s="419"/>
      <c r="U126" s="422" t="str">
        <f>IFERROR(IF(VLOOKUP(E126,'Reference Records'!$C$71:$D$84,2,FALSE)=0,"",VLOOKUP(E126,'Reference Records'!$C$71:$D$84,2,FALSE)),"")</f>
        <v/>
      </c>
      <c r="V126" s="420"/>
      <c r="W126" s="422" t="str">
        <f t="shared" si="9"/>
        <v/>
      </c>
      <c r="X126" s="420" t="str">
        <f t="shared" si="10"/>
        <v>a1P36000002M5M9EAK</v>
      </c>
      <c r="Y126" s="420" t="b">
        <f t="shared" si="11"/>
        <v>0</v>
      </c>
      <c r="Z126" s="420" t="b">
        <f t="shared" si="12"/>
        <v>1</v>
      </c>
      <c r="AA126" s="420" t="str">
        <f>IFERROR(VLOOKUP(K126,'Reference Records'!$C$87:$E$148,3,FALSE),"")</f>
        <v/>
      </c>
      <c r="AB126" s="420" t="s">
        <v>577</v>
      </c>
      <c r="AC126" s="51"/>
    </row>
    <row r="127" spans="1:31" ht="47.1" customHeight="1" x14ac:dyDescent="0.3">
      <c r="A127" s="395">
        <v>8</v>
      </c>
      <c r="B127" s="414"/>
      <c r="C127" s="414"/>
      <c r="D127" s="414"/>
      <c r="E127" s="421" t="str">
        <f>IFERROR(IF(AND(K127="",T127=""),"",(VLOOKUP(Q127,'Reference records(soft deleted)'!$B$46:$D$62,3,FALSE))),"")</f>
        <v/>
      </c>
      <c r="F127" s="415"/>
      <c r="G127" s="415"/>
      <c r="H127" s="415"/>
      <c r="I127" s="415"/>
      <c r="J127" s="415"/>
      <c r="K127" s="421" t="str">
        <f>IFERROR(VLOOKUP(R127,'Reference records(soft deleted)'!$B$110:$D$181,3,FALSE),"")</f>
        <v/>
      </c>
      <c r="L127" s="415"/>
      <c r="M127" s="415"/>
      <c r="N127" s="415"/>
      <c r="O127" s="415"/>
      <c r="P127" s="415"/>
      <c r="Q127" s="416" t="s">
        <v>542</v>
      </c>
      <c r="R127" s="417"/>
      <c r="S127" s="418"/>
      <c r="T127" s="419"/>
      <c r="U127" s="422" t="str">
        <f>IFERROR(IF(VLOOKUP(E127,'Reference Records'!$C$71:$D$84,2,FALSE)=0,"",VLOOKUP(E127,'Reference Records'!$C$71:$D$84,2,FALSE)),"")</f>
        <v/>
      </c>
      <c r="V127" s="420"/>
      <c r="W127" s="422" t="str">
        <f t="shared" si="9"/>
        <v/>
      </c>
      <c r="X127" s="420" t="str">
        <f t="shared" si="10"/>
        <v>a1P36000002M5M9EAK</v>
      </c>
      <c r="Y127" s="420" t="b">
        <f t="shared" si="11"/>
        <v>0</v>
      </c>
      <c r="Z127" s="420" t="b">
        <f t="shared" si="12"/>
        <v>1</v>
      </c>
      <c r="AA127" s="420" t="str">
        <f>IFERROR(VLOOKUP(K127,'Reference Records'!$C$87:$E$148,3,FALSE),"")</f>
        <v/>
      </c>
      <c r="AB127" s="420" t="s">
        <v>578</v>
      </c>
      <c r="AC127" s="51"/>
    </row>
    <row r="128" spans="1:31" ht="47.1" customHeight="1" x14ac:dyDescent="0.3">
      <c r="A128" s="395">
        <v>9</v>
      </c>
      <c r="B128" s="414"/>
      <c r="C128" s="414"/>
      <c r="D128" s="414"/>
      <c r="E128" s="421" t="str">
        <f>IFERROR(IF(AND(K128="",T128=""),"",(VLOOKUP(Q128,'Reference records(soft deleted)'!$B$46:$D$62,3,FALSE))),"")</f>
        <v/>
      </c>
      <c r="F128" s="415"/>
      <c r="G128" s="415"/>
      <c r="H128" s="415"/>
      <c r="I128" s="415"/>
      <c r="J128" s="415"/>
      <c r="K128" s="421" t="str">
        <f>IFERROR(VLOOKUP(R128,'Reference records(soft deleted)'!$B$110:$D$181,3,FALSE),"")</f>
        <v/>
      </c>
      <c r="L128" s="415"/>
      <c r="M128" s="415"/>
      <c r="N128" s="415"/>
      <c r="O128" s="415"/>
      <c r="P128" s="415"/>
      <c r="Q128" s="416" t="s">
        <v>542</v>
      </c>
      <c r="R128" s="417"/>
      <c r="S128" s="418"/>
      <c r="T128" s="419"/>
      <c r="U128" s="422" t="str">
        <f>IFERROR(IF(VLOOKUP(E128,'Reference Records'!$C$71:$D$84,2,FALSE)=0,"",VLOOKUP(E128,'Reference Records'!$C$71:$D$84,2,FALSE)),"")</f>
        <v/>
      </c>
      <c r="V128" s="420"/>
      <c r="W128" s="422" t="str">
        <f t="shared" si="9"/>
        <v/>
      </c>
      <c r="X128" s="420" t="str">
        <f t="shared" si="10"/>
        <v>a1P36000002M5M9EAK</v>
      </c>
      <c r="Y128" s="420" t="b">
        <f t="shared" si="11"/>
        <v>0</v>
      </c>
      <c r="Z128" s="420" t="b">
        <f t="shared" si="12"/>
        <v>1</v>
      </c>
      <c r="AA128" s="420" t="str">
        <f>IFERROR(VLOOKUP(K128,'Reference Records'!$C$87:$E$148,3,FALSE),"")</f>
        <v/>
      </c>
      <c r="AB128" s="420" t="s">
        <v>579</v>
      </c>
      <c r="AC128" s="51"/>
    </row>
    <row r="129" spans="1:29" ht="47.1" customHeight="1" x14ac:dyDescent="0.3">
      <c r="A129" s="395">
        <v>10</v>
      </c>
      <c r="B129" s="414"/>
      <c r="C129" s="414"/>
      <c r="D129" s="414"/>
      <c r="E129" s="421" t="str">
        <f>IFERROR(IF(AND(K129="",T129=""),"",(VLOOKUP(Q129,'Reference records(soft deleted)'!$B$46:$D$62,3,FALSE))),"")</f>
        <v/>
      </c>
      <c r="F129" s="415"/>
      <c r="G129" s="415"/>
      <c r="H129" s="415"/>
      <c r="I129" s="415"/>
      <c r="J129" s="415"/>
      <c r="K129" s="421" t="str">
        <f>IFERROR(VLOOKUP(R129,'Reference records(soft deleted)'!$B$110:$D$181,3,FALSE),"")</f>
        <v/>
      </c>
      <c r="L129" s="415"/>
      <c r="M129" s="415"/>
      <c r="N129" s="415"/>
      <c r="O129" s="415"/>
      <c r="P129" s="415"/>
      <c r="Q129" s="416" t="s">
        <v>542</v>
      </c>
      <c r="R129" s="417"/>
      <c r="S129" s="418"/>
      <c r="T129" s="419"/>
      <c r="U129" s="422" t="str">
        <f>IFERROR(IF(VLOOKUP(E129,'Reference Records'!$C$71:$D$84,2,FALSE)=0,"",VLOOKUP(E129,'Reference Records'!$C$71:$D$84,2,FALSE)),"")</f>
        <v/>
      </c>
      <c r="V129" s="420"/>
      <c r="W129" s="422" t="str">
        <f t="shared" si="9"/>
        <v/>
      </c>
      <c r="X129" s="420" t="str">
        <f t="shared" si="10"/>
        <v>a1P36000002M5M9EAK</v>
      </c>
      <c r="Y129" s="420" t="b">
        <f t="shared" si="11"/>
        <v>0</v>
      </c>
      <c r="Z129" s="420" t="b">
        <f t="shared" si="12"/>
        <v>1</v>
      </c>
      <c r="AA129" s="420" t="str">
        <f>IFERROR(VLOOKUP(K129,'Reference Records'!$C$87:$E$148,3,FALSE),"")</f>
        <v/>
      </c>
      <c r="AB129" s="420" t="s">
        <v>580</v>
      </c>
      <c r="AC129" s="51"/>
    </row>
    <row r="130" spans="1:29" ht="47.1" customHeight="1" x14ac:dyDescent="0.3">
      <c r="A130" s="395">
        <v>11</v>
      </c>
      <c r="B130" s="414"/>
      <c r="C130" s="414"/>
      <c r="D130" s="414"/>
      <c r="E130" s="421" t="str">
        <f>IFERROR(IF(AND(K130="",T130=""),"",(VLOOKUP(Q130,'Reference records(soft deleted)'!$B$46:$D$62,3,FALSE))),"")</f>
        <v/>
      </c>
      <c r="F130" s="415"/>
      <c r="G130" s="415"/>
      <c r="H130" s="415"/>
      <c r="I130" s="415"/>
      <c r="J130" s="415"/>
      <c r="K130" s="421" t="str">
        <f>IFERROR(VLOOKUP(R130,'Reference records(soft deleted)'!$B$110:$D$181,3,FALSE),"")</f>
        <v/>
      </c>
      <c r="L130" s="415"/>
      <c r="M130" s="415"/>
      <c r="N130" s="415"/>
      <c r="O130" s="415"/>
      <c r="P130" s="415"/>
      <c r="Q130" s="416" t="s">
        <v>542</v>
      </c>
      <c r="R130" s="417"/>
      <c r="S130" s="418"/>
      <c r="T130" s="419"/>
      <c r="U130" s="422" t="str">
        <f>IFERROR(IF(VLOOKUP(E130,'Reference Records'!$C$71:$D$84,2,FALSE)=0,"",VLOOKUP(E130,'Reference Records'!$C$71:$D$84,2,FALSE)),"")</f>
        <v/>
      </c>
      <c r="V130" s="420"/>
      <c r="W130" s="422" t="str">
        <f t="shared" si="9"/>
        <v/>
      </c>
      <c r="X130" s="420" t="str">
        <f t="shared" si="10"/>
        <v>a1P36000002M5M9EAK</v>
      </c>
      <c r="Y130" s="420" t="b">
        <f t="shared" si="11"/>
        <v>0</v>
      </c>
      <c r="Z130" s="420" t="b">
        <f t="shared" si="12"/>
        <v>1</v>
      </c>
      <c r="AA130" s="420" t="str">
        <f>IFERROR(VLOOKUP(K130,'Reference Records'!$C$87:$E$148,3,FALSE),"")</f>
        <v/>
      </c>
      <c r="AB130" s="420" t="s">
        <v>581</v>
      </c>
      <c r="AC130" s="51"/>
    </row>
    <row r="131" spans="1:29" ht="47.1" customHeight="1" x14ac:dyDescent="0.3">
      <c r="A131" s="395">
        <v>12</v>
      </c>
      <c r="B131" s="414"/>
      <c r="C131" s="414"/>
      <c r="D131" s="414"/>
      <c r="E131" s="421" t="str">
        <f>IFERROR(IF(AND(K131="",T131=""),"",(VLOOKUP(Q131,'Reference records(soft deleted)'!$B$46:$D$62,3,FALSE))),"")</f>
        <v/>
      </c>
      <c r="F131" s="415"/>
      <c r="G131" s="415"/>
      <c r="H131" s="415"/>
      <c r="I131" s="415"/>
      <c r="J131" s="415"/>
      <c r="K131" s="421" t="str">
        <f>IFERROR(VLOOKUP(R131,'Reference records(soft deleted)'!$B$110:$D$181,3,FALSE),"")</f>
        <v/>
      </c>
      <c r="L131" s="415"/>
      <c r="M131" s="415"/>
      <c r="N131" s="415"/>
      <c r="O131" s="415"/>
      <c r="P131" s="415"/>
      <c r="Q131" s="416" t="s">
        <v>542</v>
      </c>
      <c r="R131" s="417"/>
      <c r="S131" s="418"/>
      <c r="T131" s="419"/>
      <c r="U131" s="422" t="str">
        <f>IFERROR(IF(VLOOKUP(E131,'Reference Records'!$C$71:$D$84,2,FALSE)=0,"",VLOOKUP(E131,'Reference Records'!$C$71:$D$84,2,FALSE)),"")</f>
        <v/>
      </c>
      <c r="V131" s="420"/>
      <c r="W131" s="422" t="str">
        <f t="shared" si="9"/>
        <v/>
      </c>
      <c r="X131" s="420" t="str">
        <f t="shared" si="10"/>
        <v>a1P36000002M5M9EAK</v>
      </c>
      <c r="Y131" s="420" t="b">
        <f t="shared" si="11"/>
        <v>0</v>
      </c>
      <c r="Z131" s="420" t="b">
        <f t="shared" si="12"/>
        <v>1</v>
      </c>
      <c r="AA131" s="420" t="str">
        <f>IFERROR(VLOOKUP(K131,'Reference Records'!$C$87:$E$148,3,FALSE),"")</f>
        <v/>
      </c>
      <c r="AB131" s="420" t="s">
        <v>582</v>
      </c>
      <c r="AC131" s="51"/>
    </row>
    <row r="132" spans="1:29" ht="47.1" customHeight="1" x14ac:dyDescent="0.3">
      <c r="A132" s="395">
        <v>13</v>
      </c>
      <c r="B132" s="414"/>
      <c r="C132" s="414"/>
      <c r="D132" s="414"/>
      <c r="E132" s="421" t="str">
        <f>IFERROR(IF(AND(K132="",T132=""),"",(VLOOKUP(Q132,'Reference records(soft deleted)'!$B$46:$D$62,3,FALSE))),"")</f>
        <v/>
      </c>
      <c r="F132" s="415"/>
      <c r="G132" s="415"/>
      <c r="H132" s="415"/>
      <c r="I132" s="415"/>
      <c r="J132" s="415"/>
      <c r="K132" s="421" t="str">
        <f>IFERROR(VLOOKUP(R132,'Reference records(soft deleted)'!$B$110:$D$181,3,FALSE),"")</f>
        <v/>
      </c>
      <c r="L132" s="415"/>
      <c r="M132" s="415"/>
      <c r="N132" s="415"/>
      <c r="O132" s="415"/>
      <c r="P132" s="415"/>
      <c r="Q132" s="416" t="s">
        <v>542</v>
      </c>
      <c r="R132" s="417"/>
      <c r="S132" s="418"/>
      <c r="T132" s="419"/>
      <c r="U132" s="422" t="str">
        <f>IFERROR(IF(VLOOKUP(E132,'Reference Records'!$C$71:$D$84,2,FALSE)=0,"",VLOOKUP(E132,'Reference Records'!$C$71:$D$84,2,FALSE)),"")</f>
        <v/>
      </c>
      <c r="V132" s="420"/>
      <c r="W132" s="422" t="str">
        <f t="shared" si="9"/>
        <v/>
      </c>
      <c r="X132" s="420" t="str">
        <f t="shared" si="10"/>
        <v>a1P36000002M5M9EAK</v>
      </c>
      <c r="Y132" s="420" t="b">
        <f t="shared" si="11"/>
        <v>0</v>
      </c>
      <c r="Z132" s="420" t="b">
        <f t="shared" si="12"/>
        <v>1</v>
      </c>
      <c r="AA132" s="420" t="str">
        <f>IFERROR(VLOOKUP(K132,'Reference Records'!$C$87:$E$148,3,FALSE),"")</f>
        <v/>
      </c>
      <c r="AB132" s="420" t="s">
        <v>583</v>
      </c>
      <c r="AC132" s="51"/>
    </row>
    <row r="133" spans="1:29" ht="47.1" customHeight="1" x14ac:dyDescent="0.3">
      <c r="A133" s="395">
        <v>14</v>
      </c>
      <c r="B133" s="414"/>
      <c r="C133" s="414"/>
      <c r="D133" s="414"/>
      <c r="E133" s="421" t="str">
        <f>IFERROR(IF(AND(K133="",T133=""),"",(VLOOKUP(Q133,'Reference records(soft deleted)'!$B$46:$D$62,3,FALSE))),"")</f>
        <v/>
      </c>
      <c r="F133" s="415"/>
      <c r="G133" s="415"/>
      <c r="H133" s="415"/>
      <c r="I133" s="415"/>
      <c r="J133" s="415"/>
      <c r="K133" s="421" t="str">
        <f>IFERROR(VLOOKUP(R133,'Reference records(soft deleted)'!$B$110:$D$181,3,FALSE),"")</f>
        <v/>
      </c>
      <c r="L133" s="415"/>
      <c r="M133" s="415"/>
      <c r="N133" s="415"/>
      <c r="O133" s="415"/>
      <c r="P133" s="415"/>
      <c r="Q133" s="416" t="s">
        <v>542</v>
      </c>
      <c r="R133" s="417"/>
      <c r="S133" s="418"/>
      <c r="T133" s="419"/>
      <c r="U133" s="422" t="str">
        <f>IFERROR(IF(VLOOKUP(E133,'Reference Records'!$C$71:$D$84,2,FALSE)=0,"",VLOOKUP(E133,'Reference Records'!$C$71:$D$84,2,FALSE)),"")</f>
        <v/>
      </c>
      <c r="V133" s="420"/>
      <c r="W133" s="422" t="str">
        <f t="shared" si="9"/>
        <v/>
      </c>
      <c r="X133" s="420" t="str">
        <f t="shared" si="10"/>
        <v>a1P36000002M5M9EAK</v>
      </c>
      <c r="Y133" s="420" t="b">
        <f t="shared" si="11"/>
        <v>0</v>
      </c>
      <c r="Z133" s="420" t="b">
        <f t="shared" si="12"/>
        <v>1</v>
      </c>
      <c r="AA133" s="420" t="str">
        <f>IFERROR(VLOOKUP(K133,'Reference Records'!$C$87:$E$148,3,FALSE),"")</f>
        <v/>
      </c>
      <c r="AB133" s="420" t="s">
        <v>584</v>
      </c>
      <c r="AC133" s="51"/>
    </row>
    <row r="134" spans="1:29" ht="47.1" customHeight="1" x14ac:dyDescent="0.3">
      <c r="A134" s="395">
        <v>15</v>
      </c>
      <c r="B134" s="414"/>
      <c r="C134" s="414"/>
      <c r="D134" s="414"/>
      <c r="E134" s="421" t="str">
        <f>IFERROR(IF(AND(K134="",T134=""),"",(VLOOKUP(Q134,'Reference records(soft deleted)'!$B$46:$D$62,3,FALSE))),"")</f>
        <v/>
      </c>
      <c r="F134" s="415"/>
      <c r="G134" s="415"/>
      <c r="H134" s="415"/>
      <c r="I134" s="415"/>
      <c r="J134" s="415"/>
      <c r="K134" s="421" t="str">
        <f>IFERROR(VLOOKUP(R134,'Reference records(soft deleted)'!$B$110:$D$181,3,FALSE),"")</f>
        <v/>
      </c>
      <c r="L134" s="415"/>
      <c r="M134" s="415"/>
      <c r="N134" s="415"/>
      <c r="O134" s="415"/>
      <c r="P134" s="415"/>
      <c r="Q134" s="416" t="s">
        <v>542</v>
      </c>
      <c r="R134" s="417"/>
      <c r="S134" s="418"/>
      <c r="T134" s="419"/>
      <c r="U134" s="422" t="str">
        <f>IFERROR(IF(VLOOKUP(E134,'Reference Records'!$C$71:$D$84,2,FALSE)=0,"",VLOOKUP(E134,'Reference Records'!$C$71:$D$84,2,FALSE)),"")</f>
        <v/>
      </c>
      <c r="V134" s="420"/>
      <c r="W134" s="422" t="str">
        <f t="shared" si="9"/>
        <v/>
      </c>
      <c r="X134" s="420" t="str">
        <f t="shared" si="10"/>
        <v>a1P36000002M5M9EAK</v>
      </c>
      <c r="Y134" s="420" t="b">
        <f t="shared" si="11"/>
        <v>0</v>
      </c>
      <c r="Z134" s="420" t="b">
        <f t="shared" si="12"/>
        <v>1</v>
      </c>
      <c r="AA134" s="420" t="str">
        <f>IFERROR(VLOOKUP(K134,'Reference Records'!$C$87:$E$148,3,FALSE),"")</f>
        <v/>
      </c>
      <c r="AB134" s="420" t="s">
        <v>585</v>
      </c>
      <c r="AC134" s="51"/>
    </row>
    <row r="135" spans="1:29" ht="47.1" customHeight="1" x14ac:dyDescent="0.3">
      <c r="A135" s="395">
        <v>16</v>
      </c>
      <c r="B135" s="414"/>
      <c r="C135" s="414"/>
      <c r="D135" s="414"/>
      <c r="E135" s="421" t="str">
        <f>IFERROR(IF(AND(K135="",T135=""),"",(VLOOKUP(Q135,'Reference records(soft deleted)'!$B$46:$D$62,3,FALSE))),"")</f>
        <v/>
      </c>
      <c r="F135" s="415"/>
      <c r="G135" s="415"/>
      <c r="H135" s="415"/>
      <c r="I135" s="415"/>
      <c r="J135" s="415"/>
      <c r="K135" s="421" t="str">
        <f>IFERROR(VLOOKUP(R135,'Reference records(soft deleted)'!$B$110:$D$181,3,FALSE),"")</f>
        <v/>
      </c>
      <c r="L135" s="415"/>
      <c r="M135" s="415"/>
      <c r="N135" s="415"/>
      <c r="O135" s="415"/>
      <c r="P135" s="415"/>
      <c r="Q135" s="416" t="s">
        <v>542</v>
      </c>
      <c r="R135" s="417"/>
      <c r="S135" s="418"/>
      <c r="T135" s="419"/>
      <c r="U135" s="422" t="str">
        <f>IFERROR(IF(VLOOKUP(E135,'Reference Records'!$C$71:$D$84,2,FALSE)=0,"",VLOOKUP(E135,'Reference Records'!$C$71:$D$84,2,FALSE)),"")</f>
        <v/>
      </c>
      <c r="V135" s="420"/>
      <c r="W135" s="422" t="str">
        <f t="shared" si="9"/>
        <v/>
      </c>
      <c r="X135" s="420" t="str">
        <f t="shared" si="10"/>
        <v>a1P36000002M5M9EAK</v>
      </c>
      <c r="Y135" s="420" t="b">
        <f t="shared" si="11"/>
        <v>0</v>
      </c>
      <c r="Z135" s="420" t="b">
        <f t="shared" si="12"/>
        <v>1</v>
      </c>
      <c r="AA135" s="420" t="str">
        <f>IFERROR(VLOOKUP(K135,'Reference Records'!$C$87:$E$148,3,FALSE),"")</f>
        <v/>
      </c>
      <c r="AB135" s="420" t="s">
        <v>586</v>
      </c>
      <c r="AC135" s="51"/>
    </row>
    <row r="136" spans="1:29" ht="47.1" customHeight="1" x14ac:dyDescent="0.3">
      <c r="A136" s="395">
        <v>17</v>
      </c>
      <c r="B136" s="414"/>
      <c r="C136" s="414"/>
      <c r="D136" s="414"/>
      <c r="E136" s="421" t="str">
        <f>IFERROR(IF(AND(K136="",T136=""),"",(VLOOKUP(Q136,'Reference records(soft deleted)'!$B$46:$D$62,3,FALSE))),"")</f>
        <v/>
      </c>
      <c r="F136" s="415"/>
      <c r="G136" s="415"/>
      <c r="H136" s="415"/>
      <c r="I136" s="415"/>
      <c r="J136" s="415"/>
      <c r="K136" s="421" t="str">
        <f>IFERROR(VLOOKUP(R136,'Reference records(soft deleted)'!$B$110:$D$181,3,FALSE),"")</f>
        <v/>
      </c>
      <c r="L136" s="415"/>
      <c r="M136" s="415"/>
      <c r="N136" s="415"/>
      <c r="O136" s="415"/>
      <c r="P136" s="415"/>
      <c r="Q136" s="416" t="s">
        <v>542</v>
      </c>
      <c r="R136" s="417"/>
      <c r="S136" s="418"/>
      <c r="T136" s="419"/>
      <c r="U136" s="422" t="str">
        <f>IFERROR(IF(VLOOKUP(E136,'Reference Records'!$C$71:$D$84,2,FALSE)=0,"",VLOOKUP(E136,'Reference Records'!$C$71:$D$84,2,FALSE)),"")</f>
        <v/>
      </c>
      <c r="V136" s="420"/>
      <c r="W136" s="422" t="str">
        <f t="shared" si="9"/>
        <v/>
      </c>
      <c r="X136" s="420" t="str">
        <f t="shared" si="10"/>
        <v>a1P36000002M5M9EAK</v>
      </c>
      <c r="Y136" s="420" t="b">
        <f t="shared" si="11"/>
        <v>0</v>
      </c>
      <c r="Z136" s="420" t="b">
        <f t="shared" si="12"/>
        <v>1</v>
      </c>
      <c r="AA136" s="420" t="str">
        <f>IFERROR(VLOOKUP(K136,'Reference Records'!$C$87:$E$148,3,FALSE),"")</f>
        <v/>
      </c>
      <c r="AB136" s="420" t="s">
        <v>587</v>
      </c>
      <c r="AC136" s="51"/>
    </row>
    <row r="137" spans="1:29" ht="47.1" customHeight="1" x14ac:dyDescent="0.3">
      <c r="A137" s="395">
        <v>18</v>
      </c>
      <c r="B137" s="414"/>
      <c r="C137" s="414"/>
      <c r="D137" s="414"/>
      <c r="E137" s="421" t="str">
        <f>IFERROR(IF(AND(K137="",T137=""),"",(VLOOKUP(Q137,'Reference records(soft deleted)'!$B$46:$D$62,3,FALSE))),"")</f>
        <v/>
      </c>
      <c r="F137" s="415"/>
      <c r="G137" s="415"/>
      <c r="H137" s="415"/>
      <c r="I137" s="415"/>
      <c r="J137" s="415"/>
      <c r="K137" s="421" t="str">
        <f>IFERROR(VLOOKUP(R137,'Reference records(soft deleted)'!$B$110:$D$181,3,FALSE),"")</f>
        <v/>
      </c>
      <c r="L137" s="415"/>
      <c r="M137" s="415"/>
      <c r="N137" s="415"/>
      <c r="O137" s="415"/>
      <c r="P137" s="415"/>
      <c r="Q137" s="416" t="s">
        <v>542</v>
      </c>
      <c r="R137" s="417"/>
      <c r="S137" s="418"/>
      <c r="T137" s="419"/>
      <c r="U137" s="422" t="str">
        <f>IFERROR(IF(VLOOKUP(E137,'Reference Records'!$C$71:$D$84,2,FALSE)=0,"",VLOOKUP(E137,'Reference Records'!$C$71:$D$84,2,FALSE)),"")</f>
        <v/>
      </c>
      <c r="V137" s="420"/>
      <c r="W137" s="422" t="str">
        <f t="shared" si="9"/>
        <v/>
      </c>
      <c r="X137" s="420" t="str">
        <f t="shared" si="10"/>
        <v>a1P36000002M5M9EAK</v>
      </c>
      <c r="Y137" s="420" t="b">
        <f t="shared" si="11"/>
        <v>0</v>
      </c>
      <c r="Z137" s="420" t="b">
        <f t="shared" si="12"/>
        <v>1</v>
      </c>
      <c r="AA137" s="420" t="str">
        <f>IFERROR(VLOOKUP(K137,'Reference Records'!$C$87:$E$148,3,FALSE),"")</f>
        <v/>
      </c>
      <c r="AB137" s="420" t="s">
        <v>588</v>
      </c>
      <c r="AC137" s="51"/>
    </row>
    <row r="138" spans="1:29" ht="47.1" customHeight="1" x14ac:dyDescent="0.3">
      <c r="A138" s="395">
        <v>19</v>
      </c>
      <c r="B138" s="414"/>
      <c r="C138" s="414"/>
      <c r="D138" s="414"/>
      <c r="E138" s="421" t="str">
        <f>IFERROR(IF(AND(K138="",T138=""),"",(VLOOKUP(Q138,'Reference records(soft deleted)'!$B$46:$D$62,3,FALSE))),"")</f>
        <v/>
      </c>
      <c r="F138" s="415"/>
      <c r="G138" s="415"/>
      <c r="H138" s="415"/>
      <c r="I138" s="415"/>
      <c r="J138" s="415"/>
      <c r="K138" s="421" t="str">
        <f>IFERROR(VLOOKUP(R138,'Reference records(soft deleted)'!$B$110:$D$181,3,FALSE),"")</f>
        <v/>
      </c>
      <c r="L138" s="415"/>
      <c r="M138" s="415"/>
      <c r="N138" s="415"/>
      <c r="O138" s="415"/>
      <c r="P138" s="415"/>
      <c r="Q138" s="416" t="s">
        <v>542</v>
      </c>
      <c r="R138" s="417"/>
      <c r="S138" s="418"/>
      <c r="T138" s="419"/>
      <c r="U138" s="422" t="str">
        <f>IFERROR(IF(VLOOKUP(E138,'Reference Records'!$C$71:$D$84,2,FALSE)=0,"",VLOOKUP(E138,'Reference Records'!$C$71:$D$84,2,FALSE)),"")</f>
        <v/>
      </c>
      <c r="V138" s="420"/>
      <c r="W138" s="422" t="str">
        <f t="shared" si="9"/>
        <v/>
      </c>
      <c r="X138" s="420" t="str">
        <f t="shared" si="10"/>
        <v>a1P36000002M5M9EAK</v>
      </c>
      <c r="Y138" s="420" t="b">
        <f t="shared" si="11"/>
        <v>0</v>
      </c>
      <c r="Z138" s="420" t="b">
        <f t="shared" si="12"/>
        <v>1</v>
      </c>
      <c r="AA138" s="420" t="str">
        <f>IFERROR(VLOOKUP(K138,'Reference Records'!$C$87:$E$148,3,FALSE),"")</f>
        <v/>
      </c>
      <c r="AB138" s="420" t="s">
        <v>589</v>
      </c>
      <c r="AC138" s="51"/>
    </row>
    <row r="139" spans="1:29" ht="47.1" customHeight="1" x14ac:dyDescent="0.3">
      <c r="A139" s="395">
        <v>20</v>
      </c>
      <c r="B139" s="414"/>
      <c r="C139" s="414"/>
      <c r="D139" s="414"/>
      <c r="E139" s="421" t="str">
        <f>IFERROR(IF(AND(K139="",T139=""),"",(VLOOKUP(Q139,'Reference records(soft deleted)'!$B$46:$D$62,3,FALSE))),"")</f>
        <v/>
      </c>
      <c r="F139" s="415"/>
      <c r="G139" s="415"/>
      <c r="H139" s="415"/>
      <c r="I139" s="415"/>
      <c r="J139" s="415"/>
      <c r="K139" s="421" t="str">
        <f>IFERROR(VLOOKUP(R139,'Reference records(soft deleted)'!$B$110:$D$181,3,FALSE),"")</f>
        <v/>
      </c>
      <c r="L139" s="415"/>
      <c r="M139" s="415"/>
      <c r="N139" s="415"/>
      <c r="O139" s="415"/>
      <c r="P139" s="415"/>
      <c r="Q139" s="416" t="s">
        <v>542</v>
      </c>
      <c r="R139" s="417"/>
      <c r="S139" s="418"/>
      <c r="T139" s="419"/>
      <c r="U139" s="422" t="str">
        <f>IFERROR(IF(VLOOKUP(E139,'Reference Records'!$C$71:$D$84,2,FALSE)=0,"",VLOOKUP(E139,'Reference Records'!$C$71:$D$84,2,FALSE)),"")</f>
        <v/>
      </c>
      <c r="V139" s="420"/>
      <c r="W139" s="422" t="str">
        <f t="shared" si="9"/>
        <v/>
      </c>
      <c r="X139" s="420" t="str">
        <f t="shared" si="10"/>
        <v>a1P36000002M5M9EAK</v>
      </c>
      <c r="Y139" s="420" t="b">
        <f t="shared" si="11"/>
        <v>0</v>
      </c>
      <c r="Z139" s="420" t="b">
        <f t="shared" si="12"/>
        <v>1</v>
      </c>
      <c r="AA139" s="420" t="str">
        <f>IFERROR(VLOOKUP(K139,'Reference Records'!$C$87:$E$148,3,FALSE),"")</f>
        <v/>
      </c>
      <c r="AB139" s="420" t="s">
        <v>590</v>
      </c>
      <c r="AC139" s="51"/>
    </row>
    <row r="140" spans="1:29" ht="47.1" customHeight="1" x14ac:dyDescent="0.3">
      <c r="A140" s="395">
        <v>21</v>
      </c>
      <c r="B140" s="414"/>
      <c r="C140" s="414"/>
      <c r="D140" s="414"/>
      <c r="E140" s="421" t="str">
        <f>IFERROR(IF(AND(K140="",T140=""),"",(VLOOKUP(Q140,'Reference records(soft deleted)'!$B$46:$D$62,3,FALSE))),"")</f>
        <v/>
      </c>
      <c r="F140" s="415"/>
      <c r="G140" s="415"/>
      <c r="H140" s="415"/>
      <c r="I140" s="415"/>
      <c r="J140" s="415"/>
      <c r="K140" s="421" t="str">
        <f>IFERROR(VLOOKUP(R140,'Reference records(soft deleted)'!$B$110:$D$181,3,FALSE),"")</f>
        <v/>
      </c>
      <c r="L140" s="415"/>
      <c r="M140" s="415"/>
      <c r="N140" s="415"/>
      <c r="O140" s="415"/>
      <c r="P140" s="415"/>
      <c r="Q140" s="416" t="s">
        <v>542</v>
      </c>
      <c r="R140" s="417"/>
      <c r="S140" s="418"/>
      <c r="T140" s="419"/>
      <c r="U140" s="422" t="str">
        <f>IFERROR(IF(VLOOKUP(E140,'Reference Records'!$C$71:$D$84,2,FALSE)=0,"",VLOOKUP(E140,'Reference Records'!$C$71:$D$84,2,FALSE)),"")</f>
        <v/>
      </c>
      <c r="V140" s="420"/>
      <c r="W140" s="422" t="str">
        <f t="shared" si="9"/>
        <v/>
      </c>
      <c r="X140" s="420" t="str">
        <f t="shared" si="10"/>
        <v>a1P36000002M5M9EAK</v>
      </c>
      <c r="Y140" s="420" t="b">
        <f t="shared" si="11"/>
        <v>0</v>
      </c>
      <c r="Z140" s="420" t="b">
        <f t="shared" si="12"/>
        <v>1</v>
      </c>
      <c r="AA140" s="420" t="str">
        <f>IFERROR(VLOOKUP(K140,'Reference Records'!$C$87:$E$148,3,FALSE),"")</f>
        <v/>
      </c>
      <c r="AB140" s="420" t="s">
        <v>591</v>
      </c>
      <c r="AC140" s="51"/>
    </row>
    <row r="141" spans="1:29" ht="47.1" customHeight="1" x14ac:dyDescent="0.3">
      <c r="A141" s="395">
        <v>22</v>
      </c>
      <c r="B141" s="414"/>
      <c r="C141" s="414"/>
      <c r="D141" s="414"/>
      <c r="E141" s="421" t="str">
        <f>IFERROR(IF(AND(K141="",T141=""),"",(VLOOKUP(Q141,'Reference records(soft deleted)'!$B$46:$D$62,3,FALSE))),"")</f>
        <v/>
      </c>
      <c r="F141" s="415"/>
      <c r="G141" s="415"/>
      <c r="H141" s="415"/>
      <c r="I141" s="415"/>
      <c r="J141" s="415"/>
      <c r="K141" s="421" t="str">
        <f>IFERROR(VLOOKUP(R141,'Reference records(soft deleted)'!$B$110:$D$181,3,FALSE),"")</f>
        <v/>
      </c>
      <c r="L141" s="415"/>
      <c r="M141" s="415"/>
      <c r="N141" s="415"/>
      <c r="O141" s="415"/>
      <c r="P141" s="415"/>
      <c r="Q141" s="416" t="s">
        <v>542</v>
      </c>
      <c r="R141" s="417"/>
      <c r="S141" s="418"/>
      <c r="T141" s="419"/>
      <c r="U141" s="422" t="str">
        <f>IFERROR(IF(VLOOKUP(E141,'Reference Records'!$C$71:$D$84,2,FALSE)=0,"",VLOOKUP(E141,'Reference Records'!$C$71:$D$84,2,FALSE)),"")</f>
        <v/>
      </c>
      <c r="V141" s="420"/>
      <c r="W141" s="422" t="str">
        <f t="shared" si="9"/>
        <v/>
      </c>
      <c r="X141" s="420" t="str">
        <f t="shared" si="10"/>
        <v>a1P36000002M5M9EAK</v>
      </c>
      <c r="Y141" s="420" t="b">
        <f t="shared" si="11"/>
        <v>0</v>
      </c>
      <c r="Z141" s="420" t="b">
        <f t="shared" si="12"/>
        <v>1</v>
      </c>
      <c r="AA141" s="420" t="str">
        <f>IFERROR(VLOOKUP(K141,'Reference Records'!$C$87:$E$148,3,FALSE),"")</f>
        <v/>
      </c>
      <c r="AB141" s="420" t="s">
        <v>592</v>
      </c>
      <c r="AC141" s="51"/>
    </row>
    <row r="142" spans="1:29" ht="47.1" customHeight="1" x14ac:dyDescent="0.3">
      <c r="A142" s="395">
        <v>23</v>
      </c>
      <c r="B142" s="414"/>
      <c r="C142" s="414"/>
      <c r="D142" s="414"/>
      <c r="E142" s="421" t="str">
        <f>IFERROR(IF(AND(K142="",T142=""),"",(VLOOKUP(Q142,'Reference records(soft deleted)'!$B$46:$D$62,3,FALSE))),"")</f>
        <v/>
      </c>
      <c r="F142" s="415"/>
      <c r="G142" s="415"/>
      <c r="H142" s="415"/>
      <c r="I142" s="415"/>
      <c r="J142" s="415"/>
      <c r="K142" s="421" t="str">
        <f>IFERROR(VLOOKUP(R142,'Reference records(soft deleted)'!$B$110:$D$181,3,FALSE),"")</f>
        <v/>
      </c>
      <c r="L142" s="415"/>
      <c r="M142" s="415"/>
      <c r="N142" s="415"/>
      <c r="O142" s="415"/>
      <c r="P142" s="415"/>
      <c r="Q142" s="416" t="s">
        <v>542</v>
      </c>
      <c r="R142" s="417"/>
      <c r="S142" s="418"/>
      <c r="T142" s="419"/>
      <c r="U142" s="422" t="str">
        <f>IFERROR(IF(VLOOKUP(E142,'Reference Records'!$C$71:$D$84,2,FALSE)=0,"",VLOOKUP(E142,'Reference Records'!$C$71:$D$84,2,FALSE)),"")</f>
        <v/>
      </c>
      <c r="V142" s="420"/>
      <c r="W142" s="422" t="str">
        <f t="shared" si="9"/>
        <v/>
      </c>
      <c r="X142" s="420" t="str">
        <f t="shared" si="10"/>
        <v>a1P36000002M5M9EAK</v>
      </c>
      <c r="Y142" s="420" t="b">
        <f t="shared" si="11"/>
        <v>0</v>
      </c>
      <c r="Z142" s="420" t="b">
        <f t="shared" si="12"/>
        <v>1</v>
      </c>
      <c r="AA142" s="420" t="str">
        <f>IFERROR(VLOOKUP(K142,'Reference Records'!$C$87:$E$148,3,FALSE),"")</f>
        <v/>
      </c>
      <c r="AB142" s="420" t="s">
        <v>593</v>
      </c>
      <c r="AC142" s="51"/>
    </row>
    <row r="143" spans="1:29" ht="47.1" customHeight="1" x14ac:dyDescent="0.3">
      <c r="A143" s="395">
        <v>24</v>
      </c>
      <c r="B143" s="414"/>
      <c r="C143" s="414"/>
      <c r="D143" s="414"/>
      <c r="E143" s="421" t="str">
        <f>IFERROR(IF(AND(K143="",T143=""),"",(VLOOKUP(Q143,'Reference records(soft deleted)'!$B$46:$D$62,3,FALSE))),"")</f>
        <v/>
      </c>
      <c r="F143" s="415"/>
      <c r="G143" s="415"/>
      <c r="H143" s="415"/>
      <c r="I143" s="415"/>
      <c r="J143" s="415"/>
      <c r="K143" s="421" t="str">
        <f>IFERROR(VLOOKUP(R143,'Reference records(soft deleted)'!$B$110:$D$181,3,FALSE),"")</f>
        <v/>
      </c>
      <c r="L143" s="415"/>
      <c r="M143" s="415"/>
      <c r="N143" s="415"/>
      <c r="O143" s="415"/>
      <c r="P143" s="415"/>
      <c r="Q143" s="416" t="s">
        <v>542</v>
      </c>
      <c r="R143" s="417"/>
      <c r="S143" s="418"/>
      <c r="T143" s="419"/>
      <c r="U143" s="422" t="str">
        <f>IFERROR(IF(VLOOKUP(E143,'Reference Records'!$C$71:$D$84,2,FALSE)=0,"",VLOOKUP(E143,'Reference Records'!$C$71:$D$84,2,FALSE)),"")</f>
        <v/>
      </c>
      <c r="V143" s="420"/>
      <c r="W143" s="422" t="str">
        <f t="shared" si="9"/>
        <v/>
      </c>
      <c r="X143" s="420" t="str">
        <f t="shared" si="10"/>
        <v>a1P36000002M5M9EAK</v>
      </c>
      <c r="Y143" s="420" t="b">
        <f t="shared" si="11"/>
        <v>0</v>
      </c>
      <c r="Z143" s="420" t="b">
        <f t="shared" si="12"/>
        <v>1</v>
      </c>
      <c r="AA143" s="420" t="str">
        <f>IFERROR(VLOOKUP(K143,'Reference Records'!$C$87:$E$148,3,FALSE),"")</f>
        <v/>
      </c>
      <c r="AB143" s="420" t="s">
        <v>594</v>
      </c>
      <c r="AC143" s="51"/>
    </row>
    <row r="144" spans="1:29" ht="47.1" customHeight="1" x14ac:dyDescent="0.3">
      <c r="A144" s="395">
        <v>25</v>
      </c>
      <c r="B144" s="414"/>
      <c r="C144" s="414"/>
      <c r="D144" s="414"/>
      <c r="E144" s="421" t="str">
        <f>IFERROR(IF(AND(K144="",T144=""),"",(VLOOKUP(Q144,'Reference records(soft deleted)'!$B$46:$D$62,3,FALSE))),"")</f>
        <v/>
      </c>
      <c r="F144" s="415"/>
      <c r="G144" s="415"/>
      <c r="H144" s="415"/>
      <c r="I144" s="415"/>
      <c r="J144" s="415"/>
      <c r="K144" s="421" t="str">
        <f>IFERROR(VLOOKUP(R144,'Reference records(soft deleted)'!$B$110:$D$181,3,FALSE),"")</f>
        <v/>
      </c>
      <c r="L144" s="415"/>
      <c r="M144" s="415"/>
      <c r="N144" s="415"/>
      <c r="O144" s="415"/>
      <c r="P144" s="415"/>
      <c r="Q144" s="416" t="s">
        <v>542</v>
      </c>
      <c r="R144" s="417"/>
      <c r="S144" s="418"/>
      <c r="T144" s="419"/>
      <c r="U144" s="422" t="str">
        <f>IFERROR(IF(VLOOKUP(E144,'Reference Records'!$C$71:$D$84,2,FALSE)=0,"",VLOOKUP(E144,'Reference Records'!$C$71:$D$84,2,FALSE)),"")</f>
        <v/>
      </c>
      <c r="V144" s="420"/>
      <c r="W144" s="422" t="str">
        <f t="shared" si="9"/>
        <v/>
      </c>
      <c r="X144" s="420" t="str">
        <f t="shared" si="10"/>
        <v>a1P36000002M5M9EAK</v>
      </c>
      <c r="Y144" s="420" t="b">
        <f t="shared" si="11"/>
        <v>0</v>
      </c>
      <c r="Z144" s="420" t="b">
        <f t="shared" si="12"/>
        <v>1</v>
      </c>
      <c r="AA144" s="420" t="str">
        <f>IFERROR(VLOOKUP(K144,'Reference Records'!$C$87:$E$148,3,FALSE),"")</f>
        <v/>
      </c>
      <c r="AB144" s="420" t="s">
        <v>595</v>
      </c>
      <c r="AC144" s="51"/>
    </row>
    <row r="145" spans="1:29" ht="47.1" customHeight="1" x14ac:dyDescent="0.3">
      <c r="A145" s="395">
        <v>26</v>
      </c>
      <c r="B145" s="414"/>
      <c r="C145" s="414"/>
      <c r="D145" s="414"/>
      <c r="E145" s="421" t="str">
        <f>IFERROR(IF(AND(K145="",T145=""),"",(VLOOKUP(Q145,'Reference records(soft deleted)'!$B$46:$D$62,3,FALSE))),"")</f>
        <v/>
      </c>
      <c r="F145" s="415"/>
      <c r="G145" s="415"/>
      <c r="H145" s="415"/>
      <c r="I145" s="415"/>
      <c r="J145" s="415"/>
      <c r="K145" s="421" t="str">
        <f>IFERROR(VLOOKUP(R145,'Reference records(soft deleted)'!$B$110:$D$181,3,FALSE),"")</f>
        <v/>
      </c>
      <c r="L145" s="415"/>
      <c r="M145" s="415"/>
      <c r="N145" s="415"/>
      <c r="O145" s="415"/>
      <c r="P145" s="415"/>
      <c r="Q145" s="416" t="s">
        <v>542</v>
      </c>
      <c r="R145" s="417"/>
      <c r="S145" s="418"/>
      <c r="T145" s="419"/>
      <c r="U145" s="422" t="str">
        <f>IFERROR(IF(VLOOKUP(E145,'Reference Records'!$C$71:$D$84,2,FALSE)=0,"",VLOOKUP(E145,'Reference Records'!$C$71:$D$84,2,FALSE)),"")</f>
        <v/>
      </c>
      <c r="V145" s="420"/>
      <c r="W145" s="422" t="str">
        <f t="shared" si="9"/>
        <v/>
      </c>
      <c r="X145" s="420" t="str">
        <f t="shared" si="10"/>
        <v>a1P36000002M5M9EAK</v>
      </c>
      <c r="Y145" s="420" t="b">
        <f t="shared" si="11"/>
        <v>0</v>
      </c>
      <c r="Z145" s="420" t="b">
        <f t="shared" si="12"/>
        <v>1</v>
      </c>
      <c r="AA145" s="420" t="str">
        <f>IFERROR(VLOOKUP(K145,'Reference Records'!$C$87:$E$148,3,FALSE),"")</f>
        <v/>
      </c>
      <c r="AB145" s="420" t="s">
        <v>596</v>
      </c>
      <c r="AC145" s="51"/>
    </row>
    <row r="146" spans="1:29" ht="47.1" customHeight="1" x14ac:dyDescent="0.3">
      <c r="A146" s="395">
        <v>27</v>
      </c>
      <c r="B146" s="414"/>
      <c r="C146" s="414"/>
      <c r="D146" s="414"/>
      <c r="E146" s="421" t="str">
        <f>IFERROR(IF(AND(K146="",T146=""),"",(VLOOKUP(Q146,'Reference records(soft deleted)'!$B$46:$D$62,3,FALSE))),"")</f>
        <v/>
      </c>
      <c r="F146" s="415"/>
      <c r="G146" s="415"/>
      <c r="H146" s="415"/>
      <c r="I146" s="415"/>
      <c r="J146" s="415"/>
      <c r="K146" s="421" t="str">
        <f>IFERROR(VLOOKUP(R146,'Reference records(soft deleted)'!$B$110:$D$181,3,FALSE),"")</f>
        <v/>
      </c>
      <c r="L146" s="415"/>
      <c r="M146" s="415"/>
      <c r="N146" s="415"/>
      <c r="O146" s="415"/>
      <c r="P146" s="415"/>
      <c r="Q146" s="416" t="s">
        <v>542</v>
      </c>
      <c r="R146" s="417"/>
      <c r="S146" s="418"/>
      <c r="T146" s="419"/>
      <c r="U146" s="422" t="str">
        <f>IFERROR(IF(VLOOKUP(E146,'Reference Records'!$C$71:$D$84,2,FALSE)=0,"",VLOOKUP(E146,'Reference Records'!$C$71:$D$84,2,FALSE)),"")</f>
        <v/>
      </c>
      <c r="V146" s="420"/>
      <c r="W146" s="422" t="str">
        <f t="shared" si="9"/>
        <v/>
      </c>
      <c r="X146" s="420" t="str">
        <f t="shared" si="10"/>
        <v>a1P36000002M5M9EAK</v>
      </c>
      <c r="Y146" s="420" t="b">
        <f t="shared" si="11"/>
        <v>0</v>
      </c>
      <c r="Z146" s="420" t="b">
        <f t="shared" si="12"/>
        <v>1</v>
      </c>
      <c r="AA146" s="420" t="str">
        <f>IFERROR(VLOOKUP(K146,'Reference Records'!$C$87:$E$148,3,FALSE),"")</f>
        <v/>
      </c>
      <c r="AB146" s="420" t="s">
        <v>597</v>
      </c>
      <c r="AC146" s="51"/>
    </row>
    <row r="147" spans="1:29" ht="47.1" customHeight="1" x14ac:dyDescent="0.3">
      <c r="A147" s="395">
        <v>28</v>
      </c>
      <c r="B147" s="414"/>
      <c r="C147" s="414"/>
      <c r="D147" s="414"/>
      <c r="E147" s="421" t="str">
        <f>IFERROR(IF(AND(K147="",T147=""),"",(VLOOKUP(Q147,'Reference records(soft deleted)'!$B$46:$D$62,3,FALSE))),"")</f>
        <v/>
      </c>
      <c r="F147" s="415"/>
      <c r="G147" s="415"/>
      <c r="H147" s="415"/>
      <c r="I147" s="415"/>
      <c r="J147" s="415"/>
      <c r="K147" s="421" t="str">
        <f>IFERROR(VLOOKUP(R147,'Reference records(soft deleted)'!$B$110:$D$181,3,FALSE),"")</f>
        <v/>
      </c>
      <c r="L147" s="415"/>
      <c r="M147" s="415"/>
      <c r="N147" s="415"/>
      <c r="O147" s="415"/>
      <c r="P147" s="415"/>
      <c r="Q147" s="416" t="s">
        <v>542</v>
      </c>
      <c r="R147" s="417"/>
      <c r="S147" s="418"/>
      <c r="T147" s="419"/>
      <c r="U147" s="422" t="str">
        <f>IFERROR(IF(VLOOKUP(E147,'Reference Records'!$C$71:$D$84,2,FALSE)=0,"",VLOOKUP(E147,'Reference Records'!$C$71:$D$84,2,FALSE)),"")</f>
        <v/>
      </c>
      <c r="V147" s="420"/>
      <c r="W147" s="422" t="str">
        <f t="shared" si="9"/>
        <v/>
      </c>
      <c r="X147" s="420" t="str">
        <f t="shared" si="10"/>
        <v>a1P36000002M5M9EAK</v>
      </c>
      <c r="Y147" s="420" t="b">
        <f t="shared" si="11"/>
        <v>0</v>
      </c>
      <c r="Z147" s="420" t="b">
        <f t="shared" si="12"/>
        <v>1</v>
      </c>
      <c r="AA147" s="420" t="str">
        <f>IFERROR(VLOOKUP(K147,'Reference Records'!$C$87:$E$148,3,FALSE),"")</f>
        <v/>
      </c>
      <c r="AB147" s="420" t="s">
        <v>598</v>
      </c>
      <c r="AC147" s="51"/>
    </row>
    <row r="148" spans="1:29" ht="47.1" customHeight="1" x14ac:dyDescent="0.3">
      <c r="A148" s="395">
        <v>29</v>
      </c>
      <c r="B148" s="414"/>
      <c r="C148" s="414"/>
      <c r="D148" s="414"/>
      <c r="E148" s="421" t="str">
        <f>IFERROR(IF(AND(K148="",T148=""),"",(VLOOKUP(Q148,'Reference records(soft deleted)'!$B$46:$D$62,3,FALSE))),"")</f>
        <v/>
      </c>
      <c r="F148" s="415"/>
      <c r="G148" s="415"/>
      <c r="H148" s="415"/>
      <c r="I148" s="415"/>
      <c r="J148" s="415"/>
      <c r="K148" s="421" t="str">
        <f>IFERROR(VLOOKUP(R148,'Reference records(soft deleted)'!$B$110:$D$181,3,FALSE),"")</f>
        <v/>
      </c>
      <c r="L148" s="415"/>
      <c r="M148" s="415"/>
      <c r="N148" s="415"/>
      <c r="O148" s="415"/>
      <c r="P148" s="415"/>
      <c r="Q148" s="416" t="s">
        <v>542</v>
      </c>
      <c r="R148" s="417"/>
      <c r="S148" s="418"/>
      <c r="T148" s="419"/>
      <c r="U148" s="422" t="str">
        <f>IFERROR(IF(VLOOKUP(E148,'Reference Records'!$C$71:$D$84,2,FALSE)=0,"",VLOOKUP(E148,'Reference Records'!$C$71:$D$84,2,FALSE)),"")</f>
        <v/>
      </c>
      <c r="V148" s="420"/>
      <c r="W148" s="422" t="str">
        <f t="shared" si="9"/>
        <v/>
      </c>
      <c r="X148" s="420" t="str">
        <f t="shared" si="10"/>
        <v>a1P36000002M5M9EAK</v>
      </c>
      <c r="Y148" s="420" t="b">
        <f t="shared" si="11"/>
        <v>0</v>
      </c>
      <c r="Z148" s="420" t="b">
        <f t="shared" si="12"/>
        <v>1</v>
      </c>
      <c r="AA148" s="420" t="str">
        <f>IFERROR(VLOOKUP(K148,'Reference Records'!$C$87:$E$148,3,FALSE),"")</f>
        <v/>
      </c>
      <c r="AB148" s="420" t="s">
        <v>599</v>
      </c>
      <c r="AC148" s="51"/>
    </row>
    <row r="149" spans="1:29" ht="47.1" customHeight="1" x14ac:dyDescent="0.3">
      <c r="A149" s="395">
        <v>30</v>
      </c>
      <c r="B149" s="414"/>
      <c r="C149" s="414"/>
      <c r="D149" s="414"/>
      <c r="E149" s="421" t="str">
        <f>IFERROR(IF(AND(K149="",T149=""),"",(VLOOKUP(Q149,'Reference records(soft deleted)'!$B$46:$D$62,3,FALSE))),"")</f>
        <v/>
      </c>
      <c r="F149" s="415"/>
      <c r="G149" s="415"/>
      <c r="H149" s="415"/>
      <c r="I149" s="415"/>
      <c r="J149" s="415"/>
      <c r="K149" s="421" t="str">
        <f>IFERROR(VLOOKUP(R149,'Reference records(soft deleted)'!$B$110:$D$181,3,FALSE),"")</f>
        <v/>
      </c>
      <c r="L149" s="415"/>
      <c r="M149" s="415"/>
      <c r="N149" s="415"/>
      <c r="O149" s="415"/>
      <c r="P149" s="415"/>
      <c r="Q149" s="416" t="s">
        <v>542</v>
      </c>
      <c r="R149" s="417"/>
      <c r="S149" s="418"/>
      <c r="T149" s="419"/>
      <c r="U149" s="422" t="str">
        <f>IFERROR(IF(VLOOKUP(E149,'Reference Records'!$C$71:$D$84,2,FALSE)=0,"",VLOOKUP(E149,'Reference Records'!$C$71:$D$84,2,FALSE)),"")</f>
        <v/>
      </c>
      <c r="V149" s="420"/>
      <c r="W149" s="422" t="str">
        <f t="shared" si="9"/>
        <v/>
      </c>
      <c r="X149" s="420" t="str">
        <f t="shared" si="10"/>
        <v>a1P36000002M5M9EAK</v>
      </c>
      <c r="Y149" s="420" t="b">
        <f t="shared" si="11"/>
        <v>0</v>
      </c>
      <c r="Z149" s="420" t="b">
        <f t="shared" si="12"/>
        <v>1</v>
      </c>
      <c r="AA149" s="420" t="str">
        <f>IFERROR(VLOOKUP(K149,'Reference Records'!$C$87:$E$148,3,FALSE),"")</f>
        <v/>
      </c>
      <c r="AB149" s="420" t="s">
        <v>600</v>
      </c>
      <c r="AC149" s="51"/>
    </row>
    <row r="150" spans="1:29" ht="47.1" customHeight="1" x14ac:dyDescent="0.3">
      <c r="A150" s="395">
        <v>31</v>
      </c>
      <c r="B150" s="414"/>
      <c r="C150" s="414"/>
      <c r="D150" s="414"/>
      <c r="E150" s="421" t="str">
        <f>IFERROR(IF(AND(K150="",T150=""),"",(VLOOKUP(Q150,'Reference records(soft deleted)'!$B$46:$D$62,3,FALSE))),"")</f>
        <v/>
      </c>
      <c r="F150" s="415"/>
      <c r="G150" s="415"/>
      <c r="H150" s="415"/>
      <c r="I150" s="415"/>
      <c r="J150" s="415"/>
      <c r="K150" s="421" t="str">
        <f>IFERROR(VLOOKUP(R150,'Reference records(soft deleted)'!$B$110:$D$181,3,FALSE),"")</f>
        <v/>
      </c>
      <c r="L150" s="415"/>
      <c r="M150" s="415"/>
      <c r="N150" s="415"/>
      <c r="O150" s="415"/>
      <c r="P150" s="415"/>
      <c r="Q150" s="416" t="s">
        <v>542</v>
      </c>
      <c r="R150" s="417"/>
      <c r="S150" s="418"/>
      <c r="T150" s="419"/>
      <c r="U150" s="422" t="str">
        <f>IFERROR(IF(VLOOKUP(E150,'Reference Records'!$C$71:$D$84,2,FALSE)=0,"",VLOOKUP(E150,'Reference Records'!$C$71:$D$84,2,FALSE)),"")</f>
        <v/>
      </c>
      <c r="V150" s="420"/>
      <c r="W150" s="422" t="str">
        <f t="shared" si="9"/>
        <v/>
      </c>
      <c r="X150" s="420" t="str">
        <f t="shared" si="10"/>
        <v>a1P36000002M5M9EAK</v>
      </c>
      <c r="Y150" s="420" t="b">
        <f t="shared" si="11"/>
        <v>0</v>
      </c>
      <c r="Z150" s="420" t="b">
        <f t="shared" si="12"/>
        <v>1</v>
      </c>
      <c r="AA150" s="420" t="str">
        <f>IFERROR(VLOOKUP(K150,'Reference Records'!$C$87:$E$148,3,FALSE),"")</f>
        <v/>
      </c>
      <c r="AB150" s="420" t="s">
        <v>601</v>
      </c>
      <c r="AC150" s="51"/>
    </row>
    <row r="151" spans="1:29" ht="47.1" customHeight="1" x14ac:dyDescent="0.3">
      <c r="A151" s="395">
        <v>32</v>
      </c>
      <c r="B151" s="414"/>
      <c r="C151" s="414"/>
      <c r="D151" s="414"/>
      <c r="E151" s="421" t="str">
        <f>IFERROR(IF(AND(K151="",T151=""),"",(VLOOKUP(Q151,'Reference records(soft deleted)'!$B$46:$D$62,3,FALSE))),"")</f>
        <v/>
      </c>
      <c r="F151" s="415"/>
      <c r="G151" s="415"/>
      <c r="H151" s="415"/>
      <c r="I151" s="415"/>
      <c r="J151" s="415"/>
      <c r="K151" s="421" t="str">
        <f>IFERROR(VLOOKUP(R151,'Reference records(soft deleted)'!$B$110:$D$181,3,FALSE),"")</f>
        <v/>
      </c>
      <c r="L151" s="415"/>
      <c r="M151" s="415"/>
      <c r="N151" s="415"/>
      <c r="O151" s="415"/>
      <c r="P151" s="415"/>
      <c r="Q151" s="416" t="s">
        <v>542</v>
      </c>
      <c r="R151" s="417"/>
      <c r="S151" s="418"/>
      <c r="T151" s="419"/>
      <c r="U151" s="422" t="str">
        <f>IFERROR(IF(VLOOKUP(E151,'Reference Records'!$C$71:$D$84,2,FALSE)=0,"",VLOOKUP(E151,'Reference Records'!$C$71:$D$84,2,FALSE)),"")</f>
        <v/>
      </c>
      <c r="V151" s="420"/>
      <c r="W151" s="422" t="str">
        <f t="shared" si="9"/>
        <v/>
      </c>
      <c r="X151" s="420" t="str">
        <f t="shared" si="10"/>
        <v>a1P36000002M5M9EAK</v>
      </c>
      <c r="Y151" s="420" t="b">
        <f t="shared" si="11"/>
        <v>0</v>
      </c>
      <c r="Z151" s="420" t="b">
        <f t="shared" si="12"/>
        <v>1</v>
      </c>
      <c r="AA151" s="420" t="str">
        <f>IFERROR(VLOOKUP(K151,'Reference Records'!$C$87:$E$148,3,FALSE),"")</f>
        <v/>
      </c>
      <c r="AB151" s="420" t="s">
        <v>602</v>
      </c>
      <c r="AC151" s="51"/>
    </row>
    <row r="152" spans="1:29" ht="47.1" customHeight="1" x14ac:dyDescent="0.3">
      <c r="A152" s="395">
        <v>33</v>
      </c>
      <c r="B152" s="414"/>
      <c r="C152" s="414"/>
      <c r="D152" s="414"/>
      <c r="E152" s="421" t="str">
        <f>IFERROR(IF(AND(K152="",T152=""),"",(VLOOKUP(Q152,'Reference records(soft deleted)'!$B$46:$D$62,3,FALSE))),"")</f>
        <v/>
      </c>
      <c r="F152" s="415"/>
      <c r="G152" s="415"/>
      <c r="H152" s="415"/>
      <c r="I152" s="415"/>
      <c r="J152" s="415"/>
      <c r="K152" s="421" t="str">
        <f>IFERROR(VLOOKUP(R152,'Reference records(soft deleted)'!$B$110:$D$181,3,FALSE),"")</f>
        <v/>
      </c>
      <c r="L152" s="415"/>
      <c r="M152" s="415"/>
      <c r="N152" s="415"/>
      <c r="O152" s="415"/>
      <c r="P152" s="415"/>
      <c r="Q152" s="416" t="s">
        <v>542</v>
      </c>
      <c r="R152" s="417"/>
      <c r="S152" s="418"/>
      <c r="T152" s="419"/>
      <c r="U152" s="422" t="str">
        <f>IFERROR(IF(VLOOKUP(E152,'Reference Records'!$C$71:$D$84,2,FALSE)=0,"",VLOOKUP(E152,'Reference Records'!$C$71:$D$84,2,FALSE)),"")</f>
        <v/>
      </c>
      <c r="V152" s="420"/>
      <c r="W152" s="422" t="str">
        <f t="shared" si="9"/>
        <v/>
      </c>
      <c r="X152" s="420" t="str">
        <f t="shared" si="10"/>
        <v>a1P36000002M5M9EAK</v>
      </c>
      <c r="Y152" s="420" t="b">
        <f t="shared" si="11"/>
        <v>0</v>
      </c>
      <c r="Z152" s="420" t="b">
        <f t="shared" si="12"/>
        <v>1</v>
      </c>
      <c r="AA152" s="420" t="str">
        <f>IFERROR(VLOOKUP(K152,'Reference Records'!$C$87:$E$148,3,FALSE),"")</f>
        <v/>
      </c>
      <c r="AB152" s="420" t="s">
        <v>603</v>
      </c>
      <c r="AC152" s="51"/>
    </row>
    <row r="153" spans="1:29" ht="47.1" customHeight="1" x14ac:dyDescent="0.3">
      <c r="A153" s="395">
        <v>34</v>
      </c>
      <c r="B153" s="414"/>
      <c r="C153" s="414"/>
      <c r="D153" s="414"/>
      <c r="E153" s="421" t="str">
        <f>IFERROR(IF(AND(K153="",T153=""),"",(VLOOKUP(Q153,'Reference records(soft deleted)'!$B$46:$D$62,3,FALSE))),"")</f>
        <v/>
      </c>
      <c r="F153" s="415"/>
      <c r="G153" s="415"/>
      <c r="H153" s="415"/>
      <c r="I153" s="415"/>
      <c r="J153" s="415"/>
      <c r="K153" s="421" t="str">
        <f>IFERROR(VLOOKUP(R153,'Reference records(soft deleted)'!$B$110:$D$181,3,FALSE),"")</f>
        <v/>
      </c>
      <c r="L153" s="415"/>
      <c r="M153" s="415"/>
      <c r="N153" s="415"/>
      <c r="O153" s="415"/>
      <c r="P153" s="415"/>
      <c r="Q153" s="416" t="s">
        <v>542</v>
      </c>
      <c r="R153" s="417"/>
      <c r="S153" s="418"/>
      <c r="T153" s="419"/>
      <c r="U153" s="422" t="str">
        <f>IFERROR(IF(VLOOKUP(E153,'Reference Records'!$C$71:$D$84,2,FALSE)=0,"",VLOOKUP(E153,'Reference Records'!$C$71:$D$84,2,FALSE)),"")</f>
        <v/>
      </c>
      <c r="V153" s="420"/>
      <c r="W153" s="422" t="str">
        <f t="shared" si="9"/>
        <v/>
      </c>
      <c r="X153" s="420" t="str">
        <f t="shared" si="10"/>
        <v>a1P36000002M5M9EAK</v>
      </c>
      <c r="Y153" s="420" t="b">
        <f t="shared" si="11"/>
        <v>0</v>
      </c>
      <c r="Z153" s="420" t="b">
        <f t="shared" si="12"/>
        <v>1</v>
      </c>
      <c r="AA153" s="420" t="str">
        <f>IFERROR(VLOOKUP(K153,'Reference Records'!$C$87:$E$148,3,FALSE),"")</f>
        <v/>
      </c>
      <c r="AB153" s="420" t="s">
        <v>604</v>
      </c>
      <c r="AC153" s="51"/>
    </row>
    <row r="154" spans="1:29" ht="47.1" customHeight="1" x14ac:dyDescent="0.3">
      <c r="A154" s="395">
        <v>35</v>
      </c>
      <c r="B154" s="414"/>
      <c r="C154" s="414"/>
      <c r="D154" s="414"/>
      <c r="E154" s="421" t="str">
        <f>IFERROR(IF(AND(K154="",T154=""),"",(VLOOKUP(Q154,'Reference records(soft deleted)'!$B$46:$D$62,3,FALSE))),"")</f>
        <v/>
      </c>
      <c r="F154" s="415"/>
      <c r="G154" s="415"/>
      <c r="H154" s="415"/>
      <c r="I154" s="415"/>
      <c r="J154" s="415"/>
      <c r="K154" s="421" t="str">
        <f>IFERROR(VLOOKUP(R154,'Reference records(soft deleted)'!$B$110:$D$181,3,FALSE),"")</f>
        <v/>
      </c>
      <c r="L154" s="415"/>
      <c r="M154" s="415"/>
      <c r="N154" s="415"/>
      <c r="O154" s="415"/>
      <c r="P154" s="415"/>
      <c r="Q154" s="416" t="s">
        <v>542</v>
      </c>
      <c r="R154" s="417"/>
      <c r="S154" s="418"/>
      <c r="T154" s="419"/>
      <c r="U154" s="422" t="str">
        <f>IFERROR(IF(VLOOKUP(E154,'Reference Records'!$C$71:$D$84,2,FALSE)=0,"",VLOOKUP(E154,'Reference Records'!$C$71:$D$84,2,FALSE)),"")</f>
        <v/>
      </c>
      <c r="V154" s="420"/>
      <c r="W154" s="422" t="str">
        <f t="shared" si="9"/>
        <v/>
      </c>
      <c r="X154" s="420" t="str">
        <f t="shared" si="10"/>
        <v>a1P36000002M5M9EAK</v>
      </c>
      <c r="Y154" s="420" t="b">
        <f t="shared" si="11"/>
        <v>0</v>
      </c>
      <c r="Z154" s="420" t="b">
        <f t="shared" si="12"/>
        <v>1</v>
      </c>
      <c r="AA154" s="420" t="str">
        <f>IFERROR(VLOOKUP(K154,'Reference Records'!$C$87:$E$148,3,FALSE),"")</f>
        <v/>
      </c>
      <c r="AB154" s="420" t="s">
        <v>605</v>
      </c>
      <c r="AC154" s="51"/>
    </row>
    <row r="155" spans="1:29" ht="47.1" customHeight="1" x14ac:dyDescent="0.3">
      <c r="A155" s="395">
        <v>36</v>
      </c>
      <c r="B155" s="414"/>
      <c r="C155" s="414"/>
      <c r="D155" s="414"/>
      <c r="E155" s="421" t="str">
        <f>IFERROR(IF(AND(K155="",T155=""),"",(VLOOKUP(Q155,'Reference records(soft deleted)'!$B$46:$D$62,3,FALSE))),"")</f>
        <v/>
      </c>
      <c r="F155" s="415"/>
      <c r="G155" s="415"/>
      <c r="H155" s="415"/>
      <c r="I155" s="415"/>
      <c r="J155" s="415"/>
      <c r="K155" s="421" t="str">
        <f>IFERROR(VLOOKUP(R155,'Reference records(soft deleted)'!$B$110:$D$181,3,FALSE),"")</f>
        <v/>
      </c>
      <c r="L155" s="415"/>
      <c r="M155" s="415"/>
      <c r="N155" s="415"/>
      <c r="O155" s="415"/>
      <c r="P155" s="415"/>
      <c r="Q155" s="416" t="s">
        <v>542</v>
      </c>
      <c r="R155" s="417"/>
      <c r="S155" s="418"/>
      <c r="T155" s="419"/>
      <c r="U155" s="422" t="str">
        <f>IFERROR(IF(VLOOKUP(E155,'Reference Records'!$C$71:$D$84,2,FALSE)=0,"",VLOOKUP(E155,'Reference Records'!$C$71:$D$84,2,FALSE)),"")</f>
        <v/>
      </c>
      <c r="V155" s="420"/>
      <c r="W155" s="422" t="str">
        <f t="shared" si="9"/>
        <v/>
      </c>
      <c r="X155" s="420" t="str">
        <f t="shared" si="10"/>
        <v>a1P36000002M5M9EAK</v>
      </c>
      <c r="Y155" s="420" t="b">
        <f t="shared" si="11"/>
        <v>0</v>
      </c>
      <c r="Z155" s="420" t="b">
        <f t="shared" si="12"/>
        <v>1</v>
      </c>
      <c r="AA155" s="420" t="str">
        <f>IFERROR(VLOOKUP(K155,'Reference Records'!$C$87:$E$148,3,FALSE),"")</f>
        <v/>
      </c>
      <c r="AB155" s="420" t="s">
        <v>606</v>
      </c>
      <c r="AC155" s="51"/>
    </row>
    <row r="156" spans="1:29" ht="47.1" customHeight="1" x14ac:dyDescent="0.3">
      <c r="A156" s="395">
        <v>37</v>
      </c>
      <c r="B156" s="414"/>
      <c r="C156" s="414"/>
      <c r="D156" s="414"/>
      <c r="E156" s="421" t="str">
        <f>IFERROR(IF(AND(K156="",T156=""),"",(VLOOKUP(Q156,'Reference records(soft deleted)'!$B$46:$D$62,3,FALSE))),"")</f>
        <v/>
      </c>
      <c r="F156" s="415"/>
      <c r="G156" s="415"/>
      <c r="H156" s="415"/>
      <c r="I156" s="415"/>
      <c r="J156" s="415"/>
      <c r="K156" s="421" t="str">
        <f>IFERROR(VLOOKUP(R156,'Reference records(soft deleted)'!$B$110:$D$181,3,FALSE),"")</f>
        <v/>
      </c>
      <c r="L156" s="415"/>
      <c r="M156" s="415"/>
      <c r="N156" s="415"/>
      <c r="O156" s="415"/>
      <c r="P156" s="415"/>
      <c r="Q156" s="416" t="s">
        <v>542</v>
      </c>
      <c r="R156" s="417"/>
      <c r="S156" s="418"/>
      <c r="T156" s="419"/>
      <c r="U156" s="422" t="str">
        <f>IFERROR(IF(VLOOKUP(E156,'Reference Records'!$C$71:$D$84,2,FALSE)=0,"",VLOOKUP(E156,'Reference Records'!$C$71:$D$84,2,FALSE)),"")</f>
        <v/>
      </c>
      <c r="V156" s="420"/>
      <c r="W156" s="422" t="str">
        <f t="shared" si="9"/>
        <v/>
      </c>
      <c r="X156" s="420" t="str">
        <f t="shared" si="10"/>
        <v>a1P36000002M5M9EAK</v>
      </c>
      <c r="Y156" s="420" t="b">
        <f t="shared" si="11"/>
        <v>0</v>
      </c>
      <c r="Z156" s="420" t="b">
        <f t="shared" si="12"/>
        <v>1</v>
      </c>
      <c r="AA156" s="420" t="str">
        <f>IFERROR(VLOOKUP(K156,'Reference Records'!$C$87:$E$148,3,FALSE),"")</f>
        <v/>
      </c>
      <c r="AB156" s="420" t="s">
        <v>607</v>
      </c>
      <c r="AC156" s="51"/>
    </row>
    <row r="157" spans="1:29" ht="47.1" customHeight="1" x14ac:dyDescent="0.3">
      <c r="A157" s="395">
        <v>38</v>
      </c>
      <c r="B157" s="414"/>
      <c r="C157" s="414"/>
      <c r="D157" s="414"/>
      <c r="E157" s="421" t="str">
        <f>IFERROR(IF(AND(K157="",T157=""),"",(VLOOKUP(Q157,'Reference records(soft deleted)'!$B$46:$D$62,3,FALSE))),"")</f>
        <v/>
      </c>
      <c r="F157" s="415"/>
      <c r="G157" s="415"/>
      <c r="H157" s="415"/>
      <c r="I157" s="415"/>
      <c r="J157" s="415"/>
      <c r="K157" s="421" t="str">
        <f>IFERROR(VLOOKUP(R157,'Reference records(soft deleted)'!$B$110:$D$181,3,FALSE),"")</f>
        <v/>
      </c>
      <c r="L157" s="415"/>
      <c r="M157" s="415"/>
      <c r="N157" s="415"/>
      <c r="O157" s="415"/>
      <c r="P157" s="415"/>
      <c r="Q157" s="416" t="s">
        <v>542</v>
      </c>
      <c r="R157" s="417"/>
      <c r="S157" s="418"/>
      <c r="T157" s="419"/>
      <c r="U157" s="422" t="str">
        <f>IFERROR(IF(VLOOKUP(E157,'Reference Records'!$C$71:$D$84,2,FALSE)=0,"",VLOOKUP(E157,'Reference Records'!$C$71:$D$84,2,FALSE)),"")</f>
        <v/>
      </c>
      <c r="V157" s="420"/>
      <c r="W157" s="422" t="str">
        <f t="shared" si="9"/>
        <v/>
      </c>
      <c r="X157" s="420" t="str">
        <f t="shared" si="10"/>
        <v>a1P36000002M5M9EAK</v>
      </c>
      <c r="Y157" s="420" t="b">
        <f t="shared" si="11"/>
        <v>0</v>
      </c>
      <c r="Z157" s="420" t="b">
        <f t="shared" si="12"/>
        <v>1</v>
      </c>
      <c r="AA157" s="420" t="str">
        <f>IFERROR(VLOOKUP(K157,'Reference Records'!$C$87:$E$148,3,FALSE),"")</f>
        <v/>
      </c>
      <c r="AB157" s="420" t="s">
        <v>608</v>
      </c>
      <c r="AC157" s="51"/>
    </row>
    <row r="158" spans="1:29" ht="47.1" customHeight="1" x14ac:dyDescent="0.3">
      <c r="A158" s="395">
        <v>39</v>
      </c>
      <c r="B158" s="414"/>
      <c r="C158" s="414"/>
      <c r="D158" s="414"/>
      <c r="E158" s="421" t="str">
        <f>IFERROR(IF(AND(K158="",T158=""),"",(VLOOKUP(Q158,'Reference records(soft deleted)'!$B$46:$D$62,3,FALSE))),"")</f>
        <v/>
      </c>
      <c r="F158" s="415"/>
      <c r="G158" s="415"/>
      <c r="H158" s="415"/>
      <c r="I158" s="415"/>
      <c r="J158" s="415"/>
      <c r="K158" s="421" t="str">
        <f>IFERROR(VLOOKUP(R158,'Reference records(soft deleted)'!$B$110:$D$181,3,FALSE),"")</f>
        <v/>
      </c>
      <c r="L158" s="415"/>
      <c r="M158" s="415"/>
      <c r="N158" s="415"/>
      <c r="O158" s="415"/>
      <c r="P158" s="415"/>
      <c r="Q158" s="416" t="s">
        <v>542</v>
      </c>
      <c r="R158" s="417"/>
      <c r="S158" s="418"/>
      <c r="T158" s="419"/>
      <c r="U158" s="422" t="str">
        <f>IFERROR(IF(VLOOKUP(E158,'Reference Records'!$C$71:$D$84,2,FALSE)=0,"",VLOOKUP(E158,'Reference Records'!$C$71:$D$84,2,FALSE)),"")</f>
        <v/>
      </c>
      <c r="V158" s="420"/>
      <c r="W158" s="422" t="str">
        <f t="shared" si="9"/>
        <v/>
      </c>
      <c r="X158" s="420" t="str">
        <f t="shared" si="10"/>
        <v>a1P36000002M5M9EAK</v>
      </c>
      <c r="Y158" s="420" t="b">
        <f t="shared" si="11"/>
        <v>0</v>
      </c>
      <c r="Z158" s="420" t="b">
        <f t="shared" si="12"/>
        <v>1</v>
      </c>
      <c r="AA158" s="420" t="str">
        <f>IFERROR(VLOOKUP(K158,'Reference Records'!$C$87:$E$148,3,FALSE),"")</f>
        <v/>
      </c>
      <c r="AB158" s="420" t="s">
        <v>609</v>
      </c>
      <c r="AC158" s="51"/>
    </row>
    <row r="159" spans="1:29" ht="47.1" customHeight="1" x14ac:dyDescent="0.3">
      <c r="A159" s="395">
        <v>40</v>
      </c>
      <c r="B159" s="414"/>
      <c r="C159" s="414"/>
      <c r="D159" s="414"/>
      <c r="E159" s="421" t="str">
        <f>IFERROR(IF(AND(K159="",T159=""),"",(VLOOKUP(Q159,'Reference records(soft deleted)'!$B$46:$D$62,3,FALSE))),"")</f>
        <v/>
      </c>
      <c r="F159" s="415"/>
      <c r="G159" s="415"/>
      <c r="H159" s="415"/>
      <c r="I159" s="415"/>
      <c r="J159" s="415"/>
      <c r="K159" s="421" t="str">
        <f>IFERROR(VLOOKUP(R159,'Reference records(soft deleted)'!$B$110:$D$181,3,FALSE),"")</f>
        <v/>
      </c>
      <c r="L159" s="415"/>
      <c r="M159" s="415"/>
      <c r="N159" s="415"/>
      <c r="O159" s="415"/>
      <c r="P159" s="415"/>
      <c r="Q159" s="416" t="s">
        <v>542</v>
      </c>
      <c r="R159" s="417"/>
      <c r="S159" s="418"/>
      <c r="T159" s="419"/>
      <c r="U159" s="422" t="str">
        <f>IFERROR(IF(VLOOKUP(E159,'Reference Records'!$C$71:$D$84,2,FALSE)=0,"",VLOOKUP(E159,'Reference Records'!$C$71:$D$84,2,FALSE)),"")</f>
        <v/>
      </c>
      <c r="V159" s="420"/>
      <c r="W159" s="422" t="str">
        <f t="shared" si="9"/>
        <v/>
      </c>
      <c r="X159" s="420" t="str">
        <f t="shared" si="10"/>
        <v>a1P36000002M5M9EAK</v>
      </c>
      <c r="Y159" s="420" t="b">
        <f t="shared" si="11"/>
        <v>0</v>
      </c>
      <c r="Z159" s="420" t="b">
        <f t="shared" si="12"/>
        <v>1</v>
      </c>
      <c r="AA159" s="420" t="str">
        <f>IFERROR(VLOOKUP(K159,'Reference Records'!$C$87:$E$148,3,FALSE),"")</f>
        <v/>
      </c>
      <c r="AB159" s="420" t="s">
        <v>610</v>
      </c>
      <c r="AC159" s="51"/>
    </row>
    <row r="160" spans="1:29" ht="47.1" customHeight="1" x14ac:dyDescent="0.3">
      <c r="A160" s="395">
        <v>41</v>
      </c>
      <c r="B160" s="414"/>
      <c r="C160" s="414"/>
      <c r="D160" s="414"/>
      <c r="E160" s="421" t="str">
        <f>IFERROR(IF(AND(K160="",T160=""),"",(VLOOKUP(Q160,'Reference records(soft deleted)'!$B$46:$D$62,3,FALSE))),"")</f>
        <v/>
      </c>
      <c r="F160" s="415"/>
      <c r="G160" s="415"/>
      <c r="H160" s="415"/>
      <c r="I160" s="415"/>
      <c r="J160" s="415"/>
      <c r="K160" s="421" t="str">
        <f>IFERROR(VLOOKUP(R160,'Reference records(soft deleted)'!$B$110:$D$181,3,FALSE),"")</f>
        <v/>
      </c>
      <c r="L160" s="415"/>
      <c r="M160" s="415"/>
      <c r="N160" s="415"/>
      <c r="O160" s="415"/>
      <c r="P160" s="415"/>
      <c r="Q160" s="416" t="s">
        <v>542</v>
      </c>
      <c r="R160" s="417"/>
      <c r="S160" s="418"/>
      <c r="T160" s="419"/>
      <c r="U160" s="422" t="str">
        <f>IFERROR(IF(VLOOKUP(E160,'Reference Records'!$C$71:$D$84,2,FALSE)=0,"",VLOOKUP(E160,'Reference Records'!$C$71:$D$84,2,FALSE)),"")</f>
        <v/>
      </c>
      <c r="V160" s="420"/>
      <c r="W160" s="422" t="str">
        <f t="shared" si="9"/>
        <v/>
      </c>
      <c r="X160" s="420" t="str">
        <f t="shared" si="10"/>
        <v>a1P36000002M5M9EAK</v>
      </c>
      <c r="Y160" s="420" t="b">
        <f t="shared" si="11"/>
        <v>0</v>
      </c>
      <c r="Z160" s="420" t="b">
        <f t="shared" si="12"/>
        <v>1</v>
      </c>
      <c r="AA160" s="420" t="str">
        <f>IFERROR(VLOOKUP(K160,'Reference Records'!$C$87:$E$148,3,FALSE),"")</f>
        <v/>
      </c>
      <c r="AB160" s="420" t="s">
        <v>611</v>
      </c>
      <c r="AC160" s="51"/>
    </row>
    <row r="161" spans="1:29" ht="47.1" customHeight="1" x14ac:dyDescent="0.3">
      <c r="A161" s="395">
        <v>42</v>
      </c>
      <c r="B161" s="414"/>
      <c r="C161" s="414"/>
      <c r="D161" s="414"/>
      <c r="E161" s="421" t="str">
        <f>IFERROR(IF(AND(K161="",T161=""),"",(VLOOKUP(Q161,'Reference records(soft deleted)'!$B$46:$D$62,3,FALSE))),"")</f>
        <v/>
      </c>
      <c r="F161" s="415"/>
      <c r="G161" s="415"/>
      <c r="H161" s="415"/>
      <c r="I161" s="415"/>
      <c r="J161" s="415"/>
      <c r="K161" s="421" t="str">
        <f>IFERROR(VLOOKUP(R161,'Reference records(soft deleted)'!$B$110:$D$181,3,FALSE),"")</f>
        <v/>
      </c>
      <c r="L161" s="415"/>
      <c r="M161" s="415"/>
      <c r="N161" s="415"/>
      <c r="O161" s="415"/>
      <c r="P161" s="415"/>
      <c r="Q161" s="416" t="s">
        <v>542</v>
      </c>
      <c r="R161" s="417"/>
      <c r="S161" s="418"/>
      <c r="T161" s="419"/>
      <c r="U161" s="422" t="str">
        <f>IFERROR(IF(VLOOKUP(E161,'Reference Records'!$C$71:$D$84,2,FALSE)=0,"",VLOOKUP(E161,'Reference Records'!$C$71:$D$84,2,FALSE)),"")</f>
        <v/>
      </c>
      <c r="V161" s="420"/>
      <c r="W161" s="422" t="str">
        <f t="shared" si="9"/>
        <v/>
      </c>
      <c r="X161" s="420" t="str">
        <f t="shared" si="10"/>
        <v>a1P36000002M5M9EAK</v>
      </c>
      <c r="Y161" s="420" t="b">
        <f t="shared" si="11"/>
        <v>0</v>
      </c>
      <c r="Z161" s="420" t="b">
        <f t="shared" si="12"/>
        <v>1</v>
      </c>
      <c r="AA161" s="420" t="str">
        <f>IFERROR(VLOOKUP(K161,'Reference Records'!$C$87:$E$148,3,FALSE),"")</f>
        <v/>
      </c>
      <c r="AB161" s="420" t="s">
        <v>612</v>
      </c>
      <c r="AC161" s="51"/>
    </row>
    <row r="162" spans="1:29" ht="47.1" customHeight="1" x14ac:dyDescent="0.3">
      <c r="A162" s="395">
        <v>43</v>
      </c>
      <c r="B162" s="414"/>
      <c r="C162" s="414"/>
      <c r="D162" s="414"/>
      <c r="E162" s="421" t="str">
        <f>IFERROR(IF(AND(K162="",T162=""),"",(VLOOKUP(Q162,'Reference records(soft deleted)'!$B$46:$D$62,3,FALSE))),"")</f>
        <v/>
      </c>
      <c r="F162" s="415"/>
      <c r="G162" s="415"/>
      <c r="H162" s="415"/>
      <c r="I162" s="415"/>
      <c r="J162" s="415"/>
      <c r="K162" s="421" t="str">
        <f>IFERROR(VLOOKUP(R162,'Reference records(soft deleted)'!$B$110:$D$181,3,FALSE),"")</f>
        <v/>
      </c>
      <c r="L162" s="415"/>
      <c r="M162" s="415"/>
      <c r="N162" s="415"/>
      <c r="O162" s="415"/>
      <c r="P162" s="415"/>
      <c r="Q162" s="416" t="s">
        <v>542</v>
      </c>
      <c r="R162" s="417"/>
      <c r="S162" s="418"/>
      <c r="T162" s="419"/>
      <c r="U162" s="422" t="str">
        <f>IFERROR(IF(VLOOKUP(E162,'Reference Records'!$C$71:$D$84,2,FALSE)=0,"",VLOOKUP(E162,'Reference Records'!$C$71:$D$84,2,FALSE)),"")</f>
        <v/>
      </c>
      <c r="V162" s="420"/>
      <c r="W162" s="422" t="str">
        <f t="shared" si="9"/>
        <v/>
      </c>
      <c r="X162" s="420" t="str">
        <f t="shared" si="10"/>
        <v>a1P36000002M5M9EAK</v>
      </c>
      <c r="Y162" s="420" t="b">
        <f t="shared" si="11"/>
        <v>0</v>
      </c>
      <c r="Z162" s="420" t="b">
        <f t="shared" si="12"/>
        <v>1</v>
      </c>
      <c r="AA162" s="420" t="str">
        <f>IFERROR(VLOOKUP(K162,'Reference Records'!$C$87:$E$148,3,FALSE),"")</f>
        <v/>
      </c>
      <c r="AB162" s="420" t="s">
        <v>613</v>
      </c>
      <c r="AC162" s="51"/>
    </row>
    <row r="163" spans="1:29" ht="47.1" customHeight="1" x14ac:dyDescent="0.3">
      <c r="A163" s="395">
        <v>44</v>
      </c>
      <c r="B163" s="414"/>
      <c r="C163" s="414"/>
      <c r="D163" s="414"/>
      <c r="E163" s="421" t="str">
        <f>IFERROR(IF(AND(K163="",T163=""),"",(VLOOKUP(Q163,'Reference records(soft deleted)'!$B$46:$D$62,3,FALSE))),"")</f>
        <v/>
      </c>
      <c r="F163" s="415"/>
      <c r="G163" s="415"/>
      <c r="H163" s="415"/>
      <c r="I163" s="415"/>
      <c r="J163" s="415"/>
      <c r="K163" s="421" t="str">
        <f>IFERROR(VLOOKUP(R163,'Reference records(soft deleted)'!$B$110:$D$181,3,FALSE),"")</f>
        <v/>
      </c>
      <c r="L163" s="415"/>
      <c r="M163" s="415"/>
      <c r="N163" s="415"/>
      <c r="O163" s="415"/>
      <c r="P163" s="415"/>
      <c r="Q163" s="416" t="s">
        <v>542</v>
      </c>
      <c r="R163" s="417"/>
      <c r="S163" s="418"/>
      <c r="T163" s="419"/>
      <c r="U163" s="422" t="str">
        <f>IFERROR(IF(VLOOKUP(E163,'Reference Records'!$C$71:$D$84,2,FALSE)=0,"",VLOOKUP(E163,'Reference Records'!$C$71:$D$84,2,FALSE)),"")</f>
        <v/>
      </c>
      <c r="V163" s="420"/>
      <c r="W163" s="422" t="str">
        <f t="shared" si="9"/>
        <v/>
      </c>
      <c r="X163" s="420" t="str">
        <f t="shared" si="10"/>
        <v>a1P36000002M5M9EAK</v>
      </c>
      <c r="Y163" s="420" t="b">
        <f t="shared" si="11"/>
        <v>0</v>
      </c>
      <c r="Z163" s="420" t="b">
        <f t="shared" si="12"/>
        <v>1</v>
      </c>
      <c r="AA163" s="420" t="str">
        <f>IFERROR(VLOOKUP(K163,'Reference Records'!$C$87:$E$148,3,FALSE),"")</f>
        <v/>
      </c>
      <c r="AB163" s="420" t="s">
        <v>614</v>
      </c>
      <c r="AC163" s="51"/>
    </row>
    <row r="164" spans="1:29" ht="47.1" customHeight="1" x14ac:dyDescent="0.3">
      <c r="A164" s="395">
        <v>45</v>
      </c>
      <c r="B164" s="414"/>
      <c r="C164" s="414"/>
      <c r="D164" s="414"/>
      <c r="E164" s="421" t="str">
        <f>IFERROR(IF(AND(K164="",T164=""),"",(VLOOKUP(Q164,'Reference records(soft deleted)'!$B$46:$D$62,3,FALSE))),"")</f>
        <v/>
      </c>
      <c r="F164" s="415"/>
      <c r="G164" s="415"/>
      <c r="H164" s="415"/>
      <c r="I164" s="415"/>
      <c r="J164" s="415"/>
      <c r="K164" s="421" t="str">
        <f>IFERROR(VLOOKUP(R164,'Reference records(soft deleted)'!$B$110:$D$181,3,FALSE),"")</f>
        <v/>
      </c>
      <c r="L164" s="415"/>
      <c r="M164" s="415"/>
      <c r="N164" s="415"/>
      <c r="O164" s="415"/>
      <c r="P164" s="415"/>
      <c r="Q164" s="416" t="s">
        <v>542</v>
      </c>
      <c r="R164" s="417"/>
      <c r="S164" s="418"/>
      <c r="T164" s="419"/>
      <c r="U164" s="422" t="str">
        <f>IFERROR(IF(VLOOKUP(E164,'Reference Records'!$C$71:$D$84,2,FALSE)=0,"",VLOOKUP(E164,'Reference Records'!$C$71:$D$84,2,FALSE)),"")</f>
        <v/>
      </c>
      <c r="V164" s="420"/>
      <c r="W164" s="422" t="str">
        <f t="shared" si="9"/>
        <v/>
      </c>
      <c r="X164" s="420" t="str">
        <f t="shared" si="10"/>
        <v>a1P36000002M5M9EAK</v>
      </c>
      <c r="Y164" s="420" t="b">
        <f t="shared" si="11"/>
        <v>0</v>
      </c>
      <c r="Z164" s="420" t="b">
        <f t="shared" si="12"/>
        <v>1</v>
      </c>
      <c r="AA164" s="420" t="str">
        <f>IFERROR(VLOOKUP(K164,'Reference Records'!$C$87:$E$148,3,FALSE),"")</f>
        <v/>
      </c>
      <c r="AB164" s="420" t="s">
        <v>615</v>
      </c>
      <c r="AC164" s="51"/>
    </row>
    <row r="165" spans="1:29" ht="47.1" customHeight="1" x14ac:dyDescent="0.3">
      <c r="A165" s="395">
        <v>46</v>
      </c>
      <c r="B165" s="414"/>
      <c r="C165" s="414"/>
      <c r="D165" s="414"/>
      <c r="E165" s="421" t="str">
        <f>IFERROR(IF(AND(K165="",T165=""),"",(VLOOKUP(Q165,'Reference records(soft deleted)'!$B$46:$D$62,3,FALSE))),"")</f>
        <v/>
      </c>
      <c r="F165" s="415"/>
      <c r="G165" s="415"/>
      <c r="H165" s="415"/>
      <c r="I165" s="415"/>
      <c r="J165" s="415"/>
      <c r="K165" s="421" t="str">
        <f>IFERROR(VLOOKUP(R165,'Reference records(soft deleted)'!$B$110:$D$181,3,FALSE),"")</f>
        <v/>
      </c>
      <c r="L165" s="415"/>
      <c r="M165" s="415"/>
      <c r="N165" s="415"/>
      <c r="O165" s="415"/>
      <c r="P165" s="415"/>
      <c r="Q165" s="416" t="s">
        <v>542</v>
      </c>
      <c r="R165" s="417"/>
      <c r="S165" s="418"/>
      <c r="T165" s="419"/>
      <c r="U165" s="422" t="str">
        <f>IFERROR(IF(VLOOKUP(E165,'Reference Records'!$C$71:$D$84,2,FALSE)=0,"",VLOOKUP(E165,'Reference Records'!$C$71:$D$84,2,FALSE)),"")</f>
        <v/>
      </c>
      <c r="V165" s="420"/>
      <c r="W165" s="422" t="str">
        <f t="shared" si="9"/>
        <v/>
      </c>
      <c r="X165" s="420" t="str">
        <f t="shared" si="10"/>
        <v>a1P36000002M5M9EAK</v>
      </c>
      <c r="Y165" s="420" t="b">
        <f t="shared" si="11"/>
        <v>0</v>
      </c>
      <c r="Z165" s="420" t="b">
        <f t="shared" si="12"/>
        <v>1</v>
      </c>
      <c r="AA165" s="420" t="str">
        <f>IFERROR(VLOOKUP(K165,'Reference Records'!$C$87:$E$148,3,FALSE),"")</f>
        <v/>
      </c>
      <c r="AB165" s="420" t="s">
        <v>616</v>
      </c>
      <c r="AC165" s="51"/>
    </row>
    <row r="166" spans="1:29" ht="47.1" customHeight="1" x14ac:dyDescent="0.3">
      <c r="A166" s="395">
        <v>47</v>
      </c>
      <c r="B166" s="414"/>
      <c r="C166" s="414"/>
      <c r="D166" s="414"/>
      <c r="E166" s="421" t="str">
        <f>IFERROR(IF(AND(K166="",T166=""),"",(VLOOKUP(Q166,'Reference records(soft deleted)'!$B$46:$D$62,3,FALSE))),"")</f>
        <v/>
      </c>
      <c r="F166" s="415"/>
      <c r="G166" s="415"/>
      <c r="H166" s="415"/>
      <c r="I166" s="415"/>
      <c r="J166" s="415"/>
      <c r="K166" s="421" t="str">
        <f>IFERROR(VLOOKUP(R166,'Reference records(soft deleted)'!$B$110:$D$181,3,FALSE),"")</f>
        <v/>
      </c>
      <c r="L166" s="415"/>
      <c r="M166" s="415"/>
      <c r="N166" s="415"/>
      <c r="O166" s="415"/>
      <c r="P166" s="415"/>
      <c r="Q166" s="416" t="s">
        <v>542</v>
      </c>
      <c r="R166" s="417"/>
      <c r="S166" s="418"/>
      <c r="T166" s="419"/>
      <c r="U166" s="422" t="str">
        <f>IFERROR(IF(VLOOKUP(E166,'Reference Records'!$C$71:$D$84,2,FALSE)=0,"",VLOOKUP(E166,'Reference Records'!$C$71:$D$84,2,FALSE)),"")</f>
        <v/>
      </c>
      <c r="V166" s="420"/>
      <c r="W166" s="422" t="str">
        <f t="shared" si="9"/>
        <v/>
      </c>
      <c r="X166" s="420" t="str">
        <f t="shared" si="10"/>
        <v>a1P36000002M5M9EAK</v>
      </c>
      <c r="Y166" s="420" t="b">
        <f t="shared" si="11"/>
        <v>0</v>
      </c>
      <c r="Z166" s="420" t="b">
        <f t="shared" si="12"/>
        <v>1</v>
      </c>
      <c r="AA166" s="420" t="str">
        <f>IFERROR(VLOOKUP(K166,'Reference Records'!$C$87:$E$148,3,FALSE),"")</f>
        <v/>
      </c>
      <c r="AB166" s="420" t="s">
        <v>617</v>
      </c>
      <c r="AC166" s="51"/>
    </row>
    <row r="167" spans="1:29" ht="47.1" customHeight="1" x14ac:dyDescent="0.3">
      <c r="A167" s="395">
        <v>48</v>
      </c>
      <c r="B167" s="414"/>
      <c r="C167" s="414"/>
      <c r="D167" s="414"/>
      <c r="E167" s="421" t="str">
        <f>IFERROR(IF(AND(K167="",T167=""),"",(VLOOKUP(Q167,'Reference records(soft deleted)'!$B$46:$D$62,3,FALSE))),"")</f>
        <v/>
      </c>
      <c r="F167" s="415"/>
      <c r="G167" s="415"/>
      <c r="H167" s="415"/>
      <c r="I167" s="415"/>
      <c r="J167" s="415"/>
      <c r="K167" s="421" t="str">
        <f>IFERROR(VLOOKUP(R167,'Reference records(soft deleted)'!$B$110:$D$181,3,FALSE),"")</f>
        <v/>
      </c>
      <c r="L167" s="415"/>
      <c r="M167" s="415"/>
      <c r="N167" s="415"/>
      <c r="O167" s="415"/>
      <c r="P167" s="415"/>
      <c r="Q167" s="416" t="s">
        <v>542</v>
      </c>
      <c r="R167" s="417"/>
      <c r="S167" s="418"/>
      <c r="T167" s="419"/>
      <c r="U167" s="422" t="str">
        <f>IFERROR(IF(VLOOKUP(E167,'Reference Records'!$C$71:$D$84,2,FALSE)=0,"",VLOOKUP(E167,'Reference Records'!$C$71:$D$84,2,FALSE)),"")</f>
        <v/>
      </c>
      <c r="V167" s="420"/>
      <c r="W167" s="422" t="str">
        <f t="shared" si="9"/>
        <v/>
      </c>
      <c r="X167" s="420" t="str">
        <f t="shared" si="10"/>
        <v>a1P36000002M5M9EAK</v>
      </c>
      <c r="Y167" s="420" t="b">
        <f t="shared" si="11"/>
        <v>0</v>
      </c>
      <c r="Z167" s="420" t="b">
        <f t="shared" si="12"/>
        <v>1</v>
      </c>
      <c r="AA167" s="420" t="str">
        <f>IFERROR(VLOOKUP(K167,'Reference Records'!$C$87:$E$148,3,FALSE),"")</f>
        <v/>
      </c>
      <c r="AB167" s="420" t="s">
        <v>618</v>
      </c>
      <c r="AC167" s="51"/>
    </row>
    <row r="168" spans="1:29" ht="47.1" customHeight="1" x14ac:dyDescent="0.3">
      <c r="A168" s="395">
        <v>49</v>
      </c>
      <c r="B168" s="414"/>
      <c r="C168" s="414"/>
      <c r="D168" s="414"/>
      <c r="E168" s="421" t="str">
        <f>IFERROR(IF(AND(K168="",T168=""),"",(VLOOKUP(Q168,'Reference records(soft deleted)'!$B$46:$D$62,3,FALSE))),"")</f>
        <v/>
      </c>
      <c r="F168" s="415"/>
      <c r="G168" s="415"/>
      <c r="H168" s="415"/>
      <c r="I168" s="415"/>
      <c r="J168" s="415"/>
      <c r="K168" s="421" t="str">
        <f>IFERROR(VLOOKUP(R168,'Reference records(soft deleted)'!$B$110:$D$181,3,FALSE),"")</f>
        <v/>
      </c>
      <c r="L168" s="415"/>
      <c r="M168" s="415"/>
      <c r="N168" s="415"/>
      <c r="O168" s="415"/>
      <c r="P168" s="415"/>
      <c r="Q168" s="416" t="s">
        <v>542</v>
      </c>
      <c r="R168" s="417"/>
      <c r="S168" s="418"/>
      <c r="T168" s="419"/>
      <c r="U168" s="422" t="str">
        <f>IFERROR(IF(VLOOKUP(E168,'Reference Records'!$C$71:$D$84,2,FALSE)=0,"",VLOOKUP(E168,'Reference Records'!$C$71:$D$84,2,FALSE)),"")</f>
        <v/>
      </c>
      <c r="V168" s="420"/>
      <c r="W168" s="422" t="str">
        <f t="shared" si="9"/>
        <v/>
      </c>
      <c r="X168" s="420" t="str">
        <f t="shared" si="10"/>
        <v>a1P36000002M5M9EAK</v>
      </c>
      <c r="Y168" s="420" t="b">
        <f t="shared" si="11"/>
        <v>0</v>
      </c>
      <c r="Z168" s="420" t="b">
        <f t="shared" si="12"/>
        <v>1</v>
      </c>
      <c r="AA168" s="420" t="str">
        <f>IFERROR(VLOOKUP(K168,'Reference Records'!$C$87:$E$148,3,FALSE),"")</f>
        <v/>
      </c>
      <c r="AB168" s="420" t="s">
        <v>619</v>
      </c>
      <c r="AC168" s="51"/>
    </row>
    <row r="169" spans="1:29" ht="47.1" customHeight="1" x14ac:dyDescent="0.3">
      <c r="A169" s="395">
        <v>50</v>
      </c>
      <c r="B169" s="414"/>
      <c r="C169" s="414"/>
      <c r="D169" s="414"/>
      <c r="E169" s="421" t="str">
        <f>IFERROR(IF(AND(K169="",T169=""),"",(VLOOKUP(Q169,'Reference records(soft deleted)'!$B$46:$D$62,3,FALSE))),"")</f>
        <v/>
      </c>
      <c r="F169" s="415"/>
      <c r="G169" s="415"/>
      <c r="H169" s="415"/>
      <c r="I169" s="415"/>
      <c r="J169" s="415"/>
      <c r="K169" s="421" t="str">
        <f>IFERROR(VLOOKUP(R169,'Reference records(soft deleted)'!$B$110:$D$181,3,FALSE),"")</f>
        <v/>
      </c>
      <c r="L169" s="415"/>
      <c r="M169" s="415"/>
      <c r="N169" s="415"/>
      <c r="O169" s="415"/>
      <c r="P169" s="415"/>
      <c r="Q169" s="416" t="s">
        <v>542</v>
      </c>
      <c r="R169" s="417"/>
      <c r="S169" s="418"/>
      <c r="T169" s="419"/>
      <c r="U169" s="422" t="str">
        <f>IFERROR(IF(VLOOKUP(E169,'Reference Records'!$C$71:$D$84,2,FALSE)=0,"",VLOOKUP(E169,'Reference Records'!$C$71:$D$84,2,FALSE)),"")</f>
        <v/>
      </c>
      <c r="V169" s="420"/>
      <c r="W169" s="422" t="str">
        <f t="shared" si="9"/>
        <v/>
      </c>
      <c r="X169" s="420" t="str">
        <f t="shared" si="10"/>
        <v>a1P36000002M5M9EAK</v>
      </c>
      <c r="Y169" s="420" t="b">
        <f t="shared" si="11"/>
        <v>0</v>
      </c>
      <c r="Z169" s="420" t="b">
        <f t="shared" si="12"/>
        <v>1</v>
      </c>
      <c r="AA169" s="420" t="str">
        <f>IFERROR(VLOOKUP(K169,'Reference Records'!$C$87:$E$148,3,FALSE),"")</f>
        <v/>
      </c>
      <c r="AB169" s="420" t="s">
        <v>620</v>
      </c>
      <c r="AC169" s="51"/>
    </row>
    <row r="170" spans="1:29" ht="2.25" customHeight="1" thickBot="1" x14ac:dyDescent="0.35">
      <c r="A170" s="113"/>
      <c r="B170" s="114"/>
      <c r="C170" s="114"/>
      <c r="D170" s="114"/>
      <c r="E170" s="114"/>
      <c r="F170" s="114"/>
      <c r="G170" s="114"/>
      <c r="H170" s="114"/>
      <c r="I170" s="114"/>
      <c r="J170" s="114"/>
      <c r="K170" s="114"/>
      <c r="L170" s="114"/>
      <c r="M170" s="114"/>
      <c r="N170" s="114"/>
      <c r="O170" s="114"/>
      <c r="P170" s="114"/>
      <c r="Q170" s="114"/>
      <c r="R170" s="114"/>
      <c r="S170" s="114"/>
      <c r="T170" s="114"/>
      <c r="U170" s="66"/>
      <c r="V170" s="115"/>
      <c r="W170" s="115"/>
      <c r="X170" s="115"/>
      <c r="Y170" s="115"/>
      <c r="Z170" s="115"/>
      <c r="AA170" s="66"/>
      <c r="AB170" s="66"/>
      <c r="AC170" s="61"/>
    </row>
    <row r="178" spans="1:31" x14ac:dyDescent="0.3">
      <c r="A178" s="67" t="s">
        <v>132</v>
      </c>
      <c r="B178" s="67"/>
      <c r="C178" s="67"/>
      <c r="D178" s="67"/>
    </row>
    <row r="182" spans="1:31" x14ac:dyDescent="0.3">
      <c r="AE182" s="199" t="s">
        <v>270</v>
      </c>
    </row>
    <row r="193" spans="44:45" x14ac:dyDescent="0.3">
      <c r="AS193" s="199"/>
    </row>
    <row r="194" spans="44:45" x14ac:dyDescent="0.3">
      <c r="AR194" s="199">
        <f>IF(C9="","",C9)</f>
        <v>12</v>
      </c>
      <c r="AS194" s="199">
        <v>3</v>
      </c>
    </row>
    <row r="195" spans="44:45" x14ac:dyDescent="0.3">
      <c r="AS195" s="199">
        <v>6</v>
      </c>
    </row>
    <row r="196" spans="44:45" x14ac:dyDescent="0.3">
      <c r="AS196" s="199">
        <v>12</v>
      </c>
    </row>
    <row r="197" spans="44:45" x14ac:dyDescent="0.3">
      <c r="AS197" s="199"/>
    </row>
  </sheetData>
  <sheetProtection algorithmName="SHA-512" hashValue="5MXoiLvYvMh4dKhBhm2FTNN01xWmJ9QnnpgxxYoIyrAeLmWmKOIME3kt8Tts8mCb+TPAm9atYNQqqKmyaY/fgQ==" saltValue="M5HwZn0LFemMbx5s3aSoxQ==" spinCount="100000" sheet="1" objects="1" scenarios="1" formatCells="0" sort="0" autoFilter="0"/>
  <mergeCells count="13">
    <mergeCell ref="A117:T117"/>
    <mergeCell ref="A116:T116"/>
    <mergeCell ref="Y49:Y50"/>
    <mergeCell ref="A48:E48"/>
    <mergeCell ref="A90:E90"/>
    <mergeCell ref="A66:E66"/>
    <mergeCell ref="Y67:Y82"/>
    <mergeCell ref="A13:A14"/>
    <mergeCell ref="V4:W5"/>
    <mergeCell ref="A33:L33"/>
    <mergeCell ref="A1:T2"/>
    <mergeCell ref="A35:T35"/>
    <mergeCell ref="K10:K11"/>
  </mergeCells>
  <conditionalFormatting sqref="E92:E108">
    <cfRule type="expression" dxfId="127" priority="22">
      <formula>AND(COUNTIF($E$92:$E$108,$E92)&gt;1,E92&lt;&gt;"")</formula>
    </cfRule>
  </conditionalFormatting>
  <conditionalFormatting sqref="A29:K29 B30:K30">
    <cfRule type="expression" dxfId="126" priority="21">
      <formula>OR($AN$5="Grant Making", $AN$5="Grant Revision")</formula>
    </cfRule>
  </conditionalFormatting>
  <conditionalFormatting sqref="A24:E26">
    <cfRule type="expression" dxfId="125" priority="20">
      <formula>$AN$5="Funding Request"</formula>
    </cfRule>
  </conditionalFormatting>
  <conditionalFormatting sqref="A9:E9">
    <cfRule type="expression" dxfId="124" priority="17">
      <formula>$AN$5="Funding Request"</formula>
    </cfRule>
  </conditionalFormatting>
  <conditionalFormatting sqref="A37:T43">
    <cfRule type="expression" dxfId="123" priority="8">
      <formula>$U37:$U44="[Record ID]"</formula>
    </cfRule>
    <cfRule type="expression" dxfId="122" priority="16">
      <formula>$A37&gt;$E$8</formula>
    </cfRule>
  </conditionalFormatting>
  <conditionalFormatting sqref="K36:T43">
    <cfRule type="expression" dxfId="121" priority="13">
      <formula>$AN$5="Funding Request"</formula>
    </cfRule>
  </conditionalFormatting>
  <conditionalFormatting sqref="A30">
    <cfRule type="expression" dxfId="120" priority="12">
      <formula>OR($AN$5="Grant Making", $AN$5="Grant Revision")</formula>
    </cfRule>
  </conditionalFormatting>
  <conditionalFormatting sqref="K8">
    <cfRule type="expression" dxfId="119" priority="11">
      <formula>OR($AN$9="Additional Funding", $AN$9="Other Revison")</formula>
    </cfRule>
  </conditionalFormatting>
  <conditionalFormatting sqref="K30 E30">
    <cfRule type="expression" dxfId="118" priority="28">
      <formula>AND($E30&lt;&gt;"",$K30&lt;&gt;"")</formula>
    </cfRule>
  </conditionalFormatting>
  <conditionalFormatting sqref="E11 E8">
    <cfRule type="expression" dxfId="117" priority="10">
      <formula>$E$8&gt;$E$11</formula>
    </cfRule>
  </conditionalFormatting>
  <conditionalFormatting sqref="A30:K30">
    <cfRule type="expression" dxfId="116" priority="9">
      <formula>$P30:$P31="[Record ID]"</formula>
    </cfRule>
  </conditionalFormatting>
  <conditionalFormatting sqref="A50:E55 A68:E79">
    <cfRule type="expression" dxfId="115" priority="7">
      <formula>$H50:$H63="[Record ID]"</formula>
    </cfRule>
  </conditionalFormatting>
  <conditionalFormatting sqref="A92:E103">
    <cfRule type="expression" dxfId="114" priority="2">
      <formula>$H92:$H108="[Record ID]"</formula>
    </cfRule>
  </conditionalFormatting>
  <conditionalFormatting sqref="A119:T169">
    <cfRule type="expression" dxfId="113" priority="1">
      <formula>$AB119:$AB170="[Record ID]"</formula>
    </cfRule>
  </conditionalFormatting>
  <conditionalFormatting sqref="A56:E62">
    <cfRule type="expression" dxfId="112" priority="30">
      <formula>$H56:$H81="[Record ID]"</formula>
    </cfRule>
  </conditionalFormatting>
  <conditionalFormatting sqref="A80:E80">
    <cfRule type="expression" dxfId="111" priority="32">
      <formula>$H80:$H108="[Record ID]"</formula>
    </cfRule>
  </conditionalFormatting>
  <conditionalFormatting sqref="A104:E107">
    <cfRule type="expression" dxfId="110" priority="34">
      <formula>$H104:$H170="[Record ID]"</formula>
    </cfRule>
  </conditionalFormatting>
  <dataValidations count="17">
    <dataValidation type="list" allowBlank="1" showInputMessage="1" showErrorMessage="1" sqref="E119:E169">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19:K169">
      <formula1>OFFSET(ModuleStart,MATCH(U119,ModuleColumn,0)-1,2,COUNTIF(ModuleColumn,U119),1)</formula1>
    </dataValidation>
    <dataValidation type="list" allowBlank="1" showInputMessage="1" showErrorMessage="1" sqref="E30">
      <formula1>FundingRequestPR</formula1>
    </dataValidation>
    <dataValidation type="list" allowBlank="1" showInputMessage="1" showErrorMessage="1" sqref="E9">
      <formula1>IF(OR($AN$5="Grant Making", $AN$5="Grant Revision"),$AS$195:$AS$196,$AR$194)</formula1>
    </dataValidation>
    <dataValidation type="date" allowBlank="1" showInputMessage="1" showErrorMessage="1" sqref="E8">
      <formula1>1</formula1>
      <formula2>767376</formula2>
    </dataValidation>
    <dataValidation type="custom" allowBlank="1" showInputMessage="1" showErrorMessage="1" sqref="K30:K31">
      <formula1>E30=""</formula1>
    </dataValidation>
    <dataValidation type="list" allowBlank="1" showInputMessage="1" showErrorMessage="1" sqref="K37:K43">
      <formula1>"Yes,No"</formula1>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custom" allowBlank="1" showInputMessage="1" showErrorMessage="1" errorTitle="X-Author for Excel" error="Id and Lookup fields are not editable." promptTitle="X-Author for Excel" sqref="AN10 I25:I26 H50:H62 F50:F62 H68:H80 F68:F80 H92:J107 X119:X169 AA119:AB169 U37:U43 Q37:Q43">
      <formula1>""</formula1>
    </dataValidation>
    <dataValidation type="decimal" allowBlank="1" showInputMessage="1" showErrorMessage="1" errorTitle="X-Author for Excel" error="Please enter a valid numeric value. Valid range for Account Role Number is -1E+18 to 1E+18." promptTitle="X-Author for Excel" sqref="A25:A26">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0:A62">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0:G62 G68:G80 G92:G107 Y119:Z169 M37:N43">
      <formula1>"TRUE,FALSE"</formula1>
    </dataValidation>
    <dataValidation type="decimal" allowBlank="1" showInputMessage="1" showErrorMessage="1" errorTitle="X-Author for Excel" error="Please enter a valid numeric value. Valid range for Objective Number is -1E+18 to 1E+18." promptTitle="X-Author for Excel" sqref="A68:A8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2:A107">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19:A169">
      <formula1>-1000000000000000000</formula1>
      <formula2>1000000000000000000</formula2>
    </dataValidation>
    <dataValidation type="date" allowBlank="1" showInputMessage="1" showErrorMessage="1" errorTitle="X-Author for Excel" error="Please enter a valid date." promptTitle="X-Author for Excel" sqref="O37:P43">
      <formula1>1</formula1>
      <formula2>767376</formula2>
    </dataValidation>
  </dataValidations>
  <hyperlinks>
    <hyperlink ref="E14" location="_4f36af19_06bf_4c59_990d_586822b3d259" display="Objectives"/>
    <hyperlink ref="T13" location="_0215c642_4079_4a66_b33f_02948e5b161c" display="Goals"/>
    <hyperlink ref="T14" location="_4ede0df7_bdae_485c_a6aa_cd381b32466f" display="Interventions"/>
    <hyperlink ref="E13" location="_8273a11c_a030_45ba_bf8f_2b577e1aa93b" display="Principal Recipients"/>
    <hyperlink ref="A178" location="'Overview - Section A'!A13" display="'Overview - Section A'!A13"/>
    <hyperlink ref="K13" location="_6a3dda26_b269_4afa_8b05_c602a881a167" display="Reporting Periods"/>
    <hyperlink ref="K14" location="_eabb6097_6646_49fe_9d42_cce1d696601b" display="Modules"/>
  </hyperlinks>
  <pageMargins left="0.7" right="0.7" top="0.75" bottom="0.75" header="0.3" footer="0.3"/>
  <pageSetup paperSize="8" fitToHeight="0" orientation="landscape" r:id="rId1"/>
  <rowBreaks count="4" manualBreakCount="4">
    <brk id="17" max="28" man="1"/>
    <brk id="31" max="28" man="1"/>
    <brk id="48" max="28" man="1"/>
    <brk id="170" max="28" man="1"/>
  </row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'Account Role'!$C$2:$C$18</xm:f>
          </x14:formula1>
          <xm:sqref>J25:J26</xm:sqref>
        </x14:dataValidation>
        <x14:dataValidation type="list" allowBlank="1" showInputMessage="1" showErrorMessage="1">
          <x14:formula1>
            <xm:f>OFFSET('Reference Records'!$B$71,1,0,MATCH(" ",'Reference Records'!$B$71:$B$84,-1)-1,1)</xm:f>
          </x14:formula1>
          <xm:sqref>E92:E107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82"/>
  <sheetViews>
    <sheetView workbookViewId="0">
      <selection activeCell="D3" sqref="D3:F4"/>
    </sheetView>
  </sheetViews>
  <sheetFormatPr defaultColWidth="8.59765625" defaultRowHeight="13.2" x14ac:dyDescent="0.25"/>
  <cols>
    <col min="1" max="1" width="18.59765625" style="1" customWidth="1"/>
    <col min="2" max="2" width="43.09765625" style="1" customWidth="1"/>
    <col min="3" max="3" width="8.59765625" style="1"/>
    <col min="4" max="4" width="40.09765625" style="1" customWidth="1"/>
    <col min="5" max="6" width="14.09765625" style="1" customWidth="1"/>
    <col min="7" max="16384" width="8.59765625" style="1"/>
  </cols>
  <sheetData>
    <row r="1" spans="1:7" x14ac:dyDescent="0.25">
      <c r="A1" s="2" t="s">
        <v>99</v>
      </c>
    </row>
    <row r="2" spans="1:7" x14ac:dyDescent="0.25">
      <c r="A2" s="481" t="s">
        <v>101</v>
      </c>
      <c r="B2" s="481" t="s">
        <v>57</v>
      </c>
      <c r="C2" s="481">
        <v>0</v>
      </c>
      <c r="D2" s="481" t="s">
        <v>109</v>
      </c>
      <c r="E2" s="481" t="s">
        <v>42</v>
      </c>
      <c r="F2" s="481" t="s">
        <v>31</v>
      </c>
      <c r="G2" s="481" t="s">
        <v>62</v>
      </c>
    </row>
    <row r="3" spans="1:7" hidden="1" x14ac:dyDescent="0.25">
      <c r="A3" s="481" t="s">
        <v>100</v>
      </c>
      <c r="B3" s="482" t="s">
        <v>87</v>
      </c>
      <c r="C3" s="481">
        <f>IF(B3=B2,C2+1,0)</f>
        <v>0</v>
      </c>
      <c r="D3" s="481" t="str">
        <f>B3&amp;"-"&amp;C3</f>
        <v>[Name]-0</v>
      </c>
      <c r="E3" s="482" t="s">
        <v>103</v>
      </c>
      <c r="F3" s="482" t="s">
        <v>102</v>
      </c>
      <c r="G3" s="481" t="s">
        <v>61</v>
      </c>
    </row>
    <row r="4" spans="1:7" s="11" customFormat="1" x14ac:dyDescent="0.25">
      <c r="A4" s="481" t="s">
        <v>2017</v>
      </c>
      <c r="B4" s="482" t="s">
        <v>2018</v>
      </c>
      <c r="C4" s="481">
        <f t="shared" ref="C4:C55" si="0">IF(B4=B3,C3+1,0)</f>
        <v>0</v>
      </c>
      <c r="D4" s="481" t="str">
        <f t="shared" ref="D4:D55" si="1">B4&amp;"-"&amp;C4</f>
        <v>HIV I-9a(M): Percentage of men who have sex with men who are living with HIV-0</v>
      </c>
      <c r="E4" s="482" t="s">
        <v>2019</v>
      </c>
      <c r="F4" s="482" t="s">
        <v>2020</v>
      </c>
      <c r="G4" s="481" t="s">
        <v>2021</v>
      </c>
    </row>
    <row r="5" spans="1:7" s="11" customFormat="1" x14ac:dyDescent="0.25">
      <c r="A5" s="481" t="s">
        <v>2017</v>
      </c>
      <c r="B5" s="482" t="s">
        <v>2018</v>
      </c>
      <c r="C5" s="481">
        <f t="shared" si="0"/>
        <v>1</v>
      </c>
      <c r="D5" s="481" t="str">
        <f t="shared" si="1"/>
        <v>HIV I-9a(M): Percentage of men who have sex with men who are living with HIV-1</v>
      </c>
      <c r="E5" s="482" t="s">
        <v>2019</v>
      </c>
      <c r="F5" s="482" t="s">
        <v>2022</v>
      </c>
      <c r="G5" s="481" t="s">
        <v>2023</v>
      </c>
    </row>
    <row r="6" spans="1:7" s="11" customFormat="1" x14ac:dyDescent="0.25">
      <c r="A6" s="481" t="s">
        <v>2024</v>
      </c>
      <c r="B6" s="482" t="s">
        <v>2025</v>
      </c>
      <c r="C6" s="481">
        <f t="shared" si="0"/>
        <v>0</v>
      </c>
      <c r="D6" s="481" t="str">
        <f t="shared" si="1"/>
        <v>HIV I-9b(M): Percentage of transgender people who are living with HIV-0</v>
      </c>
      <c r="E6" s="482" t="s">
        <v>2019</v>
      </c>
      <c r="F6" s="482" t="s">
        <v>2020</v>
      </c>
      <c r="G6" s="481" t="s">
        <v>2026</v>
      </c>
    </row>
    <row r="7" spans="1:7" s="11" customFormat="1" x14ac:dyDescent="0.25">
      <c r="A7" s="481" t="s">
        <v>2024</v>
      </c>
      <c r="B7" s="482" t="s">
        <v>2025</v>
      </c>
      <c r="C7" s="481">
        <f t="shared" si="0"/>
        <v>1</v>
      </c>
      <c r="D7" s="481" t="str">
        <f t="shared" si="1"/>
        <v>HIV I-9b(M): Percentage of transgender people who are living with HIV-1</v>
      </c>
      <c r="E7" s="482" t="s">
        <v>2019</v>
      </c>
      <c r="F7" s="482" t="s">
        <v>2022</v>
      </c>
      <c r="G7" s="481" t="s">
        <v>2027</v>
      </c>
    </row>
    <row r="8" spans="1:7" s="11" customFormat="1" x14ac:dyDescent="0.25">
      <c r="A8" s="481" t="s">
        <v>2028</v>
      </c>
      <c r="B8" s="482" t="s">
        <v>2029</v>
      </c>
      <c r="C8" s="481">
        <f t="shared" si="0"/>
        <v>0</v>
      </c>
      <c r="D8" s="481" t="str">
        <f t="shared" si="1"/>
        <v>HIV I-10(M): Percentage of sex workers who are living with HIV-0</v>
      </c>
      <c r="E8" s="482" t="s">
        <v>2019</v>
      </c>
      <c r="F8" s="482" t="s">
        <v>2020</v>
      </c>
      <c r="G8" s="481" t="s">
        <v>2030</v>
      </c>
    </row>
    <row r="9" spans="1:7" s="11" customFormat="1" x14ac:dyDescent="0.25">
      <c r="A9" s="481" t="s">
        <v>2028</v>
      </c>
      <c r="B9" s="482" t="s">
        <v>2029</v>
      </c>
      <c r="C9" s="481">
        <f t="shared" si="0"/>
        <v>1</v>
      </c>
      <c r="D9" s="481" t="str">
        <f t="shared" si="1"/>
        <v>HIV I-10(M): Percentage of sex workers who are living with HIV-1</v>
      </c>
      <c r="E9" s="482" t="s">
        <v>2019</v>
      </c>
      <c r="F9" s="482" t="s">
        <v>2022</v>
      </c>
      <c r="G9" s="481" t="s">
        <v>2031</v>
      </c>
    </row>
    <row r="10" spans="1:7" s="11" customFormat="1" x14ac:dyDescent="0.25">
      <c r="A10" s="481" t="s">
        <v>2032</v>
      </c>
      <c r="B10" s="482" t="s">
        <v>2033</v>
      </c>
      <c r="C10" s="481">
        <f t="shared" si="0"/>
        <v>0</v>
      </c>
      <c r="D10" s="481" t="str">
        <f t="shared" si="1"/>
        <v>HIV I-11(M): Percentage of people who inject drugs who are living with HIV-0</v>
      </c>
      <c r="E10" s="482" t="s">
        <v>2019</v>
      </c>
      <c r="F10" s="482" t="s">
        <v>2020</v>
      </c>
      <c r="G10" s="481" t="s">
        <v>2034</v>
      </c>
    </row>
    <row r="11" spans="1:7" s="11" customFormat="1" x14ac:dyDescent="0.25">
      <c r="A11" s="481" t="s">
        <v>2032</v>
      </c>
      <c r="B11" s="482" t="s">
        <v>2033</v>
      </c>
      <c r="C11" s="481">
        <f t="shared" si="0"/>
        <v>1</v>
      </c>
      <c r="D11" s="481" t="str">
        <f t="shared" si="1"/>
        <v>HIV I-11(M): Percentage of people who inject drugs who are living with HIV-1</v>
      </c>
      <c r="E11" s="482" t="s">
        <v>2019</v>
      </c>
      <c r="F11" s="482" t="s">
        <v>2022</v>
      </c>
      <c r="G11" s="481" t="s">
        <v>2035</v>
      </c>
    </row>
    <row r="12" spans="1:7" s="11" customFormat="1" x14ac:dyDescent="0.25">
      <c r="A12" s="481" t="s">
        <v>388</v>
      </c>
      <c r="B12" s="482" t="s">
        <v>2036</v>
      </c>
      <c r="C12" s="481">
        <f t="shared" si="0"/>
        <v>0</v>
      </c>
      <c r="D12" s="481" t="str">
        <f t="shared" si="1"/>
        <v>Malaria I-4: Malaria test positivity rate-0</v>
      </c>
      <c r="E12" s="482" t="s">
        <v>2037</v>
      </c>
      <c r="F12" s="482" t="s">
        <v>2038</v>
      </c>
      <c r="G12" s="481" t="s">
        <v>2039</v>
      </c>
    </row>
    <row r="13" spans="1:7" s="11" customFormat="1" x14ac:dyDescent="0.25">
      <c r="A13" s="481" t="s">
        <v>388</v>
      </c>
      <c r="B13" s="482" t="s">
        <v>2036</v>
      </c>
      <c r="C13" s="481">
        <f t="shared" si="0"/>
        <v>1</v>
      </c>
      <c r="D13" s="481" t="str">
        <f t="shared" si="1"/>
        <v>Malaria I-4: Malaria test positivity rate-1</v>
      </c>
      <c r="E13" s="482" t="s">
        <v>2040</v>
      </c>
      <c r="F13" s="482" t="s">
        <v>2041</v>
      </c>
      <c r="G13" s="481" t="s">
        <v>2042</v>
      </c>
    </row>
    <row r="14" spans="1:7" s="11" customFormat="1" x14ac:dyDescent="0.25">
      <c r="A14" s="481" t="s">
        <v>388</v>
      </c>
      <c r="B14" s="482" t="s">
        <v>2036</v>
      </c>
      <c r="C14" s="481">
        <f t="shared" si="0"/>
        <v>2</v>
      </c>
      <c r="D14" s="481" t="str">
        <f t="shared" si="1"/>
        <v>Malaria I-4: Malaria test positivity rate-2</v>
      </c>
      <c r="E14" s="482" t="s">
        <v>2040</v>
      </c>
      <c r="F14" s="482" t="s">
        <v>2043</v>
      </c>
      <c r="G14" s="481" t="s">
        <v>2044</v>
      </c>
    </row>
    <row r="15" spans="1:7" s="11" customFormat="1" x14ac:dyDescent="0.25">
      <c r="A15" s="481" t="s">
        <v>381</v>
      </c>
      <c r="B15" s="482" t="s">
        <v>2045</v>
      </c>
      <c r="C15" s="481">
        <f t="shared" si="0"/>
        <v>0</v>
      </c>
      <c r="D15" s="481" t="str">
        <f t="shared" si="1"/>
        <v>Malaria I-5: Malaria parasite prevalence: Proportion of children aged 6-59 months with malaria infection-0</v>
      </c>
      <c r="E15" s="482" t="s">
        <v>2046</v>
      </c>
      <c r="F15" s="482" t="s">
        <v>2047</v>
      </c>
      <c r="G15" s="481" t="s">
        <v>2048</v>
      </c>
    </row>
    <row r="16" spans="1:7" s="11" customFormat="1" x14ac:dyDescent="0.25">
      <c r="A16" s="481" t="s">
        <v>381</v>
      </c>
      <c r="B16" s="482" t="s">
        <v>2045</v>
      </c>
      <c r="C16" s="481">
        <f t="shared" si="0"/>
        <v>1</v>
      </c>
      <c r="D16" s="481" t="str">
        <f t="shared" si="1"/>
        <v>Malaria I-5: Malaria parasite prevalence: Proportion of children aged 6-59 months with malaria infection-1</v>
      </c>
      <c r="E16" s="482" t="s">
        <v>2046</v>
      </c>
      <c r="F16" s="482" t="s">
        <v>2049</v>
      </c>
      <c r="G16" s="481" t="s">
        <v>2050</v>
      </c>
    </row>
    <row r="17" spans="1:7" s="11" customFormat="1" x14ac:dyDescent="0.25">
      <c r="A17" s="481" t="s">
        <v>2051</v>
      </c>
      <c r="B17" s="482" t="s">
        <v>2052</v>
      </c>
      <c r="C17" s="481">
        <f t="shared" si="0"/>
        <v>0</v>
      </c>
      <c r="D17" s="481" t="str">
        <f t="shared" si="1"/>
        <v>HIV I-4: Number of AIDS-related deaths per 100,000 population-0</v>
      </c>
      <c r="E17" s="482" t="s">
        <v>2019</v>
      </c>
      <c r="F17" s="482" t="s">
        <v>2053</v>
      </c>
      <c r="G17" s="481" t="s">
        <v>2054</v>
      </c>
    </row>
    <row r="18" spans="1:7" s="11" customFormat="1" x14ac:dyDescent="0.25">
      <c r="A18" s="481" t="s">
        <v>2051</v>
      </c>
      <c r="B18" s="482" t="s">
        <v>2052</v>
      </c>
      <c r="C18" s="481">
        <f t="shared" si="0"/>
        <v>1</v>
      </c>
      <c r="D18" s="481" t="str">
        <f t="shared" si="1"/>
        <v>HIV I-4: Number of AIDS-related deaths per 100,000 population-1</v>
      </c>
      <c r="E18" s="482" t="s">
        <v>2019</v>
      </c>
      <c r="F18" s="482" t="s">
        <v>2055</v>
      </c>
      <c r="G18" s="481" t="s">
        <v>2056</v>
      </c>
    </row>
    <row r="19" spans="1:7" s="11" customFormat="1" x14ac:dyDescent="0.25">
      <c r="A19" s="481" t="s">
        <v>2051</v>
      </c>
      <c r="B19" s="482" t="s">
        <v>2052</v>
      </c>
      <c r="C19" s="481">
        <f t="shared" si="0"/>
        <v>2</v>
      </c>
      <c r="D19" s="481" t="str">
        <f t="shared" si="1"/>
        <v>HIV I-4: Number of AIDS-related deaths per 100,000 population-2</v>
      </c>
      <c r="E19" s="482" t="s">
        <v>2057</v>
      </c>
      <c r="F19" s="482" t="s">
        <v>2058</v>
      </c>
      <c r="G19" s="481" t="s">
        <v>2059</v>
      </c>
    </row>
    <row r="20" spans="1:7" s="11" customFormat="1" x14ac:dyDescent="0.25">
      <c r="A20" s="481" t="s">
        <v>2051</v>
      </c>
      <c r="B20" s="482" t="s">
        <v>2052</v>
      </c>
      <c r="C20" s="481">
        <f t="shared" si="0"/>
        <v>3</v>
      </c>
      <c r="D20" s="481" t="str">
        <f t="shared" si="1"/>
        <v>HIV I-4: Number of AIDS-related deaths per 100,000 population-3</v>
      </c>
      <c r="E20" s="482" t="s">
        <v>2057</v>
      </c>
      <c r="F20" s="482" t="s">
        <v>2060</v>
      </c>
      <c r="G20" s="481" t="s">
        <v>2061</v>
      </c>
    </row>
    <row r="21" spans="1:7" s="11" customFormat="1" x14ac:dyDescent="0.25">
      <c r="A21" s="481" t="s">
        <v>2051</v>
      </c>
      <c r="B21" s="482" t="s">
        <v>2052</v>
      </c>
      <c r="C21" s="481">
        <f t="shared" si="0"/>
        <v>4</v>
      </c>
      <c r="D21" s="481" t="str">
        <f t="shared" si="1"/>
        <v>HIV I-4: Number of AIDS-related deaths per 100,000 population-4</v>
      </c>
      <c r="E21" s="482" t="s">
        <v>2057</v>
      </c>
      <c r="F21" s="482" t="s">
        <v>2062</v>
      </c>
      <c r="G21" s="481" t="s">
        <v>2063</v>
      </c>
    </row>
    <row r="22" spans="1:7" s="11" customFormat="1" x14ac:dyDescent="0.25">
      <c r="A22" s="481" t="s">
        <v>2051</v>
      </c>
      <c r="B22" s="482" t="s">
        <v>2052</v>
      </c>
      <c r="C22" s="481">
        <f t="shared" si="0"/>
        <v>5</v>
      </c>
      <c r="D22" s="481" t="str">
        <f t="shared" si="1"/>
        <v>HIV I-4: Number of AIDS-related deaths per 100,000 population-5</v>
      </c>
      <c r="E22" s="482" t="s">
        <v>2057</v>
      </c>
      <c r="F22" s="482" t="s">
        <v>2064</v>
      </c>
      <c r="G22" s="481" t="s">
        <v>2065</v>
      </c>
    </row>
    <row r="23" spans="1:7" s="11" customFormat="1" x14ac:dyDescent="0.25">
      <c r="A23" s="481" t="s">
        <v>2051</v>
      </c>
      <c r="B23" s="482" t="s">
        <v>2052</v>
      </c>
      <c r="C23" s="481">
        <f t="shared" si="0"/>
        <v>6</v>
      </c>
      <c r="D23" s="481" t="str">
        <f t="shared" si="1"/>
        <v>HIV I-4: Number of AIDS-related deaths per 100,000 population-6</v>
      </c>
      <c r="E23" s="482" t="s">
        <v>2046</v>
      </c>
      <c r="F23" s="482" t="s">
        <v>2047</v>
      </c>
      <c r="G23" s="481" t="s">
        <v>2066</v>
      </c>
    </row>
    <row r="24" spans="1:7" s="11" customFormat="1" x14ac:dyDescent="0.25">
      <c r="A24" s="481" t="s">
        <v>2051</v>
      </c>
      <c r="B24" s="482" t="s">
        <v>2052</v>
      </c>
      <c r="C24" s="481">
        <f t="shared" si="0"/>
        <v>7</v>
      </c>
      <c r="D24" s="481" t="str">
        <f t="shared" si="1"/>
        <v>HIV I-4: Number of AIDS-related deaths per 100,000 population-7</v>
      </c>
      <c r="E24" s="482" t="s">
        <v>2046</v>
      </c>
      <c r="F24" s="482" t="s">
        <v>2049</v>
      </c>
      <c r="G24" s="481" t="s">
        <v>2067</v>
      </c>
    </row>
    <row r="25" spans="1:7" s="11" customFormat="1" x14ac:dyDescent="0.25">
      <c r="A25" s="481" t="s">
        <v>2068</v>
      </c>
      <c r="B25" s="482" t="s">
        <v>2069</v>
      </c>
      <c r="C25" s="481">
        <f t="shared" si="0"/>
        <v>0</v>
      </c>
      <c r="D25" s="481" t="str">
        <f t="shared" si="1"/>
        <v>Malaria I-1(M): Reported malaria cases (presumed and confirmed)-0</v>
      </c>
      <c r="E25" s="482" t="s">
        <v>2019</v>
      </c>
      <c r="F25" s="482" t="s">
        <v>2070</v>
      </c>
      <c r="G25" s="481" t="s">
        <v>2071</v>
      </c>
    </row>
    <row r="26" spans="1:7" s="11" customFormat="1" x14ac:dyDescent="0.25">
      <c r="A26" s="481" t="s">
        <v>2068</v>
      </c>
      <c r="B26" s="482" t="s">
        <v>2069</v>
      </c>
      <c r="C26" s="481">
        <f t="shared" si="0"/>
        <v>1</v>
      </c>
      <c r="D26" s="481" t="str">
        <f t="shared" si="1"/>
        <v>Malaria I-1(M): Reported malaria cases (presumed and confirmed)-1</v>
      </c>
      <c r="E26" s="482" t="s">
        <v>2019</v>
      </c>
      <c r="F26" s="482" t="s">
        <v>2072</v>
      </c>
      <c r="G26" s="481" t="s">
        <v>2073</v>
      </c>
    </row>
    <row r="27" spans="1:7" s="11" customFormat="1" x14ac:dyDescent="0.25">
      <c r="A27" s="481" t="s">
        <v>2068</v>
      </c>
      <c r="B27" s="482" t="s">
        <v>2069</v>
      </c>
      <c r="C27" s="481">
        <f t="shared" si="0"/>
        <v>2</v>
      </c>
      <c r="D27" s="481" t="str">
        <f t="shared" si="1"/>
        <v>Malaria I-1(M): Reported malaria cases (presumed and confirmed)-2</v>
      </c>
      <c r="E27" s="482" t="s">
        <v>2074</v>
      </c>
      <c r="F27" s="482" t="s">
        <v>2075</v>
      </c>
      <c r="G27" s="481" t="s">
        <v>2076</v>
      </c>
    </row>
    <row r="28" spans="1:7" s="11" customFormat="1" x14ac:dyDescent="0.25">
      <c r="A28" s="481" t="s">
        <v>2068</v>
      </c>
      <c r="B28" s="482" t="s">
        <v>2069</v>
      </c>
      <c r="C28" s="481">
        <f t="shared" si="0"/>
        <v>3</v>
      </c>
      <c r="D28" s="481" t="str">
        <f t="shared" si="1"/>
        <v>Malaria I-1(M): Reported malaria cases (presumed and confirmed)-3</v>
      </c>
      <c r="E28" s="482" t="s">
        <v>2074</v>
      </c>
      <c r="F28" s="482" t="s">
        <v>2077</v>
      </c>
      <c r="G28" s="481" t="s">
        <v>2078</v>
      </c>
    </row>
    <row r="29" spans="1:7" s="11" customFormat="1" x14ac:dyDescent="0.25">
      <c r="A29" s="481" t="s">
        <v>2068</v>
      </c>
      <c r="B29" s="482" t="s">
        <v>2069</v>
      </c>
      <c r="C29" s="481">
        <f t="shared" si="0"/>
        <v>4</v>
      </c>
      <c r="D29" s="481" t="str">
        <f t="shared" si="1"/>
        <v>Malaria I-1(M): Reported malaria cases (presumed and confirmed)-4</v>
      </c>
      <c r="E29" s="482" t="s">
        <v>2037</v>
      </c>
      <c r="F29" s="482" t="s">
        <v>2079</v>
      </c>
      <c r="G29" s="481" t="s">
        <v>2080</v>
      </c>
    </row>
    <row r="30" spans="1:7" s="11" customFormat="1" x14ac:dyDescent="0.25">
      <c r="A30" s="481" t="s">
        <v>2068</v>
      </c>
      <c r="B30" s="482" t="s">
        <v>2069</v>
      </c>
      <c r="C30" s="481">
        <f t="shared" si="0"/>
        <v>5</v>
      </c>
      <c r="D30" s="481" t="str">
        <f t="shared" si="1"/>
        <v>Malaria I-1(M): Reported malaria cases (presumed and confirmed)-5</v>
      </c>
      <c r="E30" s="482" t="s">
        <v>2037</v>
      </c>
      <c r="F30" s="482" t="s">
        <v>2038</v>
      </c>
      <c r="G30" s="481" t="s">
        <v>2081</v>
      </c>
    </row>
    <row r="31" spans="1:7" s="11" customFormat="1" x14ac:dyDescent="0.25">
      <c r="A31" s="481" t="s">
        <v>2068</v>
      </c>
      <c r="B31" s="482" t="s">
        <v>2069</v>
      </c>
      <c r="C31" s="481">
        <f t="shared" si="0"/>
        <v>6</v>
      </c>
      <c r="D31" s="481" t="str">
        <f t="shared" si="1"/>
        <v>Malaria I-1(M): Reported malaria cases (presumed and confirmed)-6</v>
      </c>
      <c r="E31" s="482" t="s">
        <v>2037</v>
      </c>
      <c r="F31" s="482" t="s">
        <v>2082</v>
      </c>
      <c r="G31" s="481" t="s">
        <v>2083</v>
      </c>
    </row>
    <row r="32" spans="1:7" s="11" customFormat="1" x14ac:dyDescent="0.25">
      <c r="A32" s="481" t="s">
        <v>392</v>
      </c>
      <c r="B32" s="482" t="s">
        <v>2084</v>
      </c>
      <c r="C32" s="481">
        <f t="shared" si="0"/>
        <v>0</v>
      </c>
      <c r="D32" s="481" t="str">
        <f t="shared" si="1"/>
        <v>Malaria I-3.1(M): Inpatient malaria deaths per year: rate per 100,000 persons per year-0</v>
      </c>
      <c r="E32" s="482" t="s">
        <v>2019</v>
      </c>
      <c r="F32" s="482" t="s">
        <v>2070</v>
      </c>
      <c r="G32" s="481" t="s">
        <v>2085</v>
      </c>
    </row>
    <row r="33" spans="1:7" s="11" customFormat="1" x14ac:dyDescent="0.25">
      <c r="A33" s="481" t="s">
        <v>392</v>
      </c>
      <c r="B33" s="482" t="s">
        <v>2084</v>
      </c>
      <c r="C33" s="481">
        <f t="shared" si="0"/>
        <v>1</v>
      </c>
      <c r="D33" s="481" t="str">
        <f t="shared" si="1"/>
        <v>Malaria I-3.1(M): Inpatient malaria deaths per year: rate per 100,000 persons per year-1</v>
      </c>
      <c r="E33" s="482" t="s">
        <v>2019</v>
      </c>
      <c r="F33" s="482" t="s">
        <v>2072</v>
      </c>
      <c r="G33" s="481" t="s">
        <v>2086</v>
      </c>
    </row>
    <row r="34" spans="1:7" s="11" customFormat="1" x14ac:dyDescent="0.25">
      <c r="A34" s="481" t="s">
        <v>2087</v>
      </c>
      <c r="B34" s="482" t="s">
        <v>2088</v>
      </c>
      <c r="C34" s="481">
        <f t="shared" si="0"/>
        <v>0</v>
      </c>
      <c r="D34" s="481" t="str">
        <f t="shared" si="1"/>
        <v>Malaria I-6: All-cause under-5 mortality rate per 1000 live births-0</v>
      </c>
      <c r="E34" s="482" t="s">
        <v>2046</v>
      </c>
      <c r="F34" s="482" t="s">
        <v>2047</v>
      </c>
      <c r="G34" s="481" t="s">
        <v>2089</v>
      </c>
    </row>
    <row r="35" spans="1:7" s="11" customFormat="1" x14ac:dyDescent="0.25">
      <c r="A35" s="481" t="s">
        <v>2087</v>
      </c>
      <c r="B35" s="482" t="s">
        <v>2088</v>
      </c>
      <c r="C35" s="481">
        <f t="shared" si="0"/>
        <v>1</v>
      </c>
      <c r="D35" s="481" t="str">
        <f t="shared" si="1"/>
        <v>Malaria I-6: All-cause under-5 mortality rate per 1000 live births-1</v>
      </c>
      <c r="E35" s="482" t="s">
        <v>2046</v>
      </c>
      <c r="F35" s="482" t="s">
        <v>2049</v>
      </c>
      <c r="G35" s="481" t="s">
        <v>2090</v>
      </c>
    </row>
    <row r="36" spans="1:7" s="11" customFormat="1" x14ac:dyDescent="0.25">
      <c r="A36" s="481" t="s">
        <v>2091</v>
      </c>
      <c r="B36" s="482" t="s">
        <v>2092</v>
      </c>
      <c r="C36" s="481">
        <f t="shared" si="0"/>
        <v>0</v>
      </c>
      <c r="D36" s="481" t="str">
        <f t="shared" si="1"/>
        <v>HIV I-14: Number of new HIV infections per 1000 uninfected population-0</v>
      </c>
      <c r="E36" s="482" t="s">
        <v>2019</v>
      </c>
      <c r="F36" s="482" t="s">
        <v>2053</v>
      </c>
      <c r="G36" s="481" t="s">
        <v>2093</v>
      </c>
    </row>
    <row r="37" spans="1:7" s="11" customFormat="1" x14ac:dyDescent="0.25">
      <c r="A37" s="481" t="s">
        <v>2091</v>
      </c>
      <c r="B37" s="482" t="s">
        <v>2092</v>
      </c>
      <c r="C37" s="481">
        <f t="shared" si="0"/>
        <v>1</v>
      </c>
      <c r="D37" s="481" t="str">
        <f t="shared" si="1"/>
        <v>HIV I-14: Number of new HIV infections per 1000 uninfected population-1</v>
      </c>
      <c r="E37" s="482" t="s">
        <v>2019</v>
      </c>
      <c r="F37" s="482" t="s">
        <v>2055</v>
      </c>
      <c r="G37" s="481" t="s">
        <v>2094</v>
      </c>
    </row>
    <row r="38" spans="1:7" s="11" customFormat="1" x14ac:dyDescent="0.25">
      <c r="A38" s="481" t="s">
        <v>2091</v>
      </c>
      <c r="B38" s="482" t="s">
        <v>2092</v>
      </c>
      <c r="C38" s="481">
        <f t="shared" si="0"/>
        <v>2</v>
      </c>
      <c r="D38" s="481" t="str">
        <f t="shared" si="1"/>
        <v>HIV I-14: Number of new HIV infections per 1000 uninfected population-2</v>
      </c>
      <c r="E38" s="482" t="s">
        <v>2057</v>
      </c>
      <c r="F38" s="482" t="s">
        <v>2058</v>
      </c>
      <c r="G38" s="481" t="s">
        <v>2095</v>
      </c>
    </row>
    <row r="39" spans="1:7" s="11" customFormat="1" x14ac:dyDescent="0.25">
      <c r="A39" s="481" t="s">
        <v>2091</v>
      </c>
      <c r="B39" s="482" t="s">
        <v>2092</v>
      </c>
      <c r="C39" s="481">
        <f t="shared" si="0"/>
        <v>3</v>
      </c>
      <c r="D39" s="481" t="str">
        <f t="shared" si="1"/>
        <v>HIV I-14: Number of new HIV infections per 1000 uninfected population-3</v>
      </c>
      <c r="E39" s="482" t="s">
        <v>2057</v>
      </c>
      <c r="F39" s="482" t="s">
        <v>2060</v>
      </c>
      <c r="G39" s="481" t="s">
        <v>2096</v>
      </c>
    </row>
    <row r="40" spans="1:7" s="11" customFormat="1" x14ac:dyDescent="0.25">
      <c r="A40" s="481" t="s">
        <v>2091</v>
      </c>
      <c r="B40" s="482" t="s">
        <v>2092</v>
      </c>
      <c r="C40" s="481">
        <f t="shared" si="0"/>
        <v>4</v>
      </c>
      <c r="D40" s="481" t="str">
        <f t="shared" si="1"/>
        <v>HIV I-14: Number of new HIV infections per 1000 uninfected population-4</v>
      </c>
      <c r="E40" s="482" t="s">
        <v>2057</v>
      </c>
      <c r="F40" s="482" t="s">
        <v>2062</v>
      </c>
      <c r="G40" s="481" t="s">
        <v>2097</v>
      </c>
    </row>
    <row r="41" spans="1:7" s="11" customFormat="1" x14ac:dyDescent="0.25">
      <c r="A41" s="481" t="s">
        <v>2091</v>
      </c>
      <c r="B41" s="482" t="s">
        <v>2092</v>
      </c>
      <c r="C41" s="481">
        <f t="shared" si="0"/>
        <v>5</v>
      </c>
      <c r="D41" s="481" t="str">
        <f t="shared" si="1"/>
        <v>HIV I-14: Number of new HIV infections per 1000 uninfected population-5</v>
      </c>
      <c r="E41" s="482" t="s">
        <v>2057</v>
      </c>
      <c r="F41" s="482" t="s">
        <v>2064</v>
      </c>
      <c r="G41" s="481" t="s">
        <v>2098</v>
      </c>
    </row>
    <row r="42" spans="1:7" s="11" customFormat="1" x14ac:dyDescent="0.25">
      <c r="A42" s="481" t="s">
        <v>2091</v>
      </c>
      <c r="B42" s="482" t="s">
        <v>2092</v>
      </c>
      <c r="C42" s="481">
        <f t="shared" si="0"/>
        <v>6</v>
      </c>
      <c r="D42" s="481" t="str">
        <f t="shared" si="1"/>
        <v>HIV I-14: Number of new HIV infections per 1000 uninfected population-6</v>
      </c>
      <c r="E42" s="482" t="s">
        <v>2046</v>
      </c>
      <c r="F42" s="482" t="s">
        <v>2047</v>
      </c>
      <c r="G42" s="481" t="s">
        <v>2099</v>
      </c>
    </row>
    <row r="43" spans="1:7" s="11" customFormat="1" x14ac:dyDescent="0.25">
      <c r="A43" s="481" t="s">
        <v>2091</v>
      </c>
      <c r="B43" s="482" t="s">
        <v>2092</v>
      </c>
      <c r="C43" s="481">
        <f t="shared" si="0"/>
        <v>7</v>
      </c>
      <c r="D43" s="481" t="str">
        <f t="shared" si="1"/>
        <v>HIV I-14: Number of new HIV infections per 1000 uninfected population-7</v>
      </c>
      <c r="E43" s="482" t="s">
        <v>2046</v>
      </c>
      <c r="F43" s="482" t="s">
        <v>2049</v>
      </c>
      <c r="G43" s="481" t="s">
        <v>2100</v>
      </c>
    </row>
    <row r="44" spans="1:7" s="11" customFormat="1" x14ac:dyDescent="0.25">
      <c r="A44" s="481" t="s">
        <v>2101</v>
      </c>
      <c r="B44" s="482" t="s">
        <v>2102</v>
      </c>
      <c r="C44" s="481">
        <f t="shared" si="0"/>
        <v>0</v>
      </c>
      <c r="D44" s="481" t="str">
        <f t="shared" si="1"/>
        <v>Malaria I-10(M): Annual parasite incidence: Confirmed malaria cases (microscopy or RDT): rate per 1000 persons per year (Elimination settings)-0</v>
      </c>
      <c r="E44" s="482" t="s">
        <v>2103</v>
      </c>
      <c r="F44" s="482" t="s">
        <v>2104</v>
      </c>
      <c r="G44" s="481" t="s">
        <v>2105</v>
      </c>
    </row>
    <row r="45" spans="1:7" s="11" customFormat="1" x14ac:dyDescent="0.25">
      <c r="A45" s="481" t="s">
        <v>2101</v>
      </c>
      <c r="B45" s="482" t="s">
        <v>2102</v>
      </c>
      <c r="C45" s="481">
        <f t="shared" si="0"/>
        <v>1</v>
      </c>
      <c r="D45" s="481" t="str">
        <f t="shared" si="1"/>
        <v>Malaria I-10(M): Annual parasite incidence: Confirmed malaria cases (microscopy or RDT): rate per 1000 persons per year (Elimination settings)-1</v>
      </c>
      <c r="E45" s="482" t="s">
        <v>2103</v>
      </c>
      <c r="F45" s="482" t="s">
        <v>2106</v>
      </c>
      <c r="G45" s="481" t="s">
        <v>2107</v>
      </c>
    </row>
    <row r="46" spans="1:7" s="11" customFormat="1" x14ac:dyDescent="0.25">
      <c r="A46" s="481" t="s">
        <v>2101</v>
      </c>
      <c r="B46" s="482" t="s">
        <v>2102</v>
      </c>
      <c r="C46" s="481">
        <f t="shared" si="0"/>
        <v>2</v>
      </c>
      <c r="D46" s="481" t="str">
        <f t="shared" si="1"/>
        <v>Malaria I-10(M): Annual parasite incidence: Confirmed malaria cases (microscopy or RDT): rate per 1000 persons per year (Elimination settings)-2</v>
      </c>
      <c r="E46" s="482" t="s">
        <v>2103</v>
      </c>
      <c r="F46" s="482" t="s">
        <v>2108</v>
      </c>
      <c r="G46" s="481" t="s">
        <v>2109</v>
      </c>
    </row>
    <row r="47" spans="1:7" s="11" customFormat="1" x14ac:dyDescent="0.25">
      <c r="A47" s="481" t="s">
        <v>2101</v>
      </c>
      <c r="B47" s="482" t="s">
        <v>2102</v>
      </c>
      <c r="C47" s="481">
        <f t="shared" si="0"/>
        <v>3</v>
      </c>
      <c r="D47" s="481" t="str">
        <f t="shared" si="1"/>
        <v>Malaria I-10(M): Annual parasite incidence: Confirmed malaria cases (microscopy or RDT): rate per 1000 persons per year (Elimination settings)-3</v>
      </c>
      <c r="E47" s="482" t="s">
        <v>2103</v>
      </c>
      <c r="F47" s="482" t="s">
        <v>2110</v>
      </c>
      <c r="G47" s="481" t="s">
        <v>2111</v>
      </c>
    </row>
    <row r="48" spans="1:7" s="11" customFormat="1" x14ac:dyDescent="0.25">
      <c r="A48" s="481" t="s">
        <v>2112</v>
      </c>
      <c r="B48" s="482" t="s">
        <v>2113</v>
      </c>
      <c r="C48" s="481">
        <f t="shared" si="0"/>
        <v>0</v>
      </c>
      <c r="D48" s="481" t="str">
        <f t="shared" si="1"/>
        <v>HIV I-13: Number and % of people living with HIV-0</v>
      </c>
      <c r="E48" s="482" t="s">
        <v>2019</v>
      </c>
      <c r="F48" s="482" t="s">
        <v>2053</v>
      </c>
      <c r="G48" s="481" t="s">
        <v>2114</v>
      </c>
    </row>
    <row r="49" spans="1:7" s="11" customFormat="1" x14ac:dyDescent="0.25">
      <c r="A49" s="481" t="s">
        <v>2112</v>
      </c>
      <c r="B49" s="482" t="s">
        <v>2113</v>
      </c>
      <c r="C49" s="481">
        <f t="shared" si="0"/>
        <v>1</v>
      </c>
      <c r="D49" s="481" t="str">
        <f t="shared" si="1"/>
        <v>HIV I-13: Number and % of people living with HIV-1</v>
      </c>
      <c r="E49" s="482" t="s">
        <v>2019</v>
      </c>
      <c r="F49" s="482" t="s">
        <v>2055</v>
      </c>
      <c r="G49" s="481" t="s">
        <v>2115</v>
      </c>
    </row>
    <row r="50" spans="1:7" s="11" customFormat="1" x14ac:dyDescent="0.25">
      <c r="A50" s="481" t="s">
        <v>2112</v>
      </c>
      <c r="B50" s="482" t="s">
        <v>2113</v>
      </c>
      <c r="C50" s="481">
        <f t="shared" si="0"/>
        <v>2</v>
      </c>
      <c r="D50" s="481" t="str">
        <f t="shared" si="1"/>
        <v>HIV I-13: Number and % of people living with HIV-2</v>
      </c>
      <c r="E50" s="482" t="s">
        <v>2057</v>
      </c>
      <c r="F50" s="482" t="s">
        <v>2058</v>
      </c>
      <c r="G50" s="481" t="s">
        <v>2116</v>
      </c>
    </row>
    <row r="51" spans="1:7" s="11" customFormat="1" x14ac:dyDescent="0.25">
      <c r="A51" s="481" t="s">
        <v>2112</v>
      </c>
      <c r="B51" s="482" t="s">
        <v>2113</v>
      </c>
      <c r="C51" s="481">
        <f t="shared" si="0"/>
        <v>3</v>
      </c>
      <c r="D51" s="481" t="str">
        <f t="shared" si="1"/>
        <v>HIV I-13: Number and % of people living with HIV-3</v>
      </c>
      <c r="E51" s="482" t="s">
        <v>2057</v>
      </c>
      <c r="F51" s="482" t="s">
        <v>2060</v>
      </c>
      <c r="G51" s="481" t="s">
        <v>2117</v>
      </c>
    </row>
    <row r="52" spans="1:7" s="11" customFormat="1" x14ac:dyDescent="0.25">
      <c r="A52" s="481" t="s">
        <v>2112</v>
      </c>
      <c r="B52" s="482" t="s">
        <v>2113</v>
      </c>
      <c r="C52" s="481">
        <f t="shared" si="0"/>
        <v>4</v>
      </c>
      <c r="D52" s="481" t="str">
        <f t="shared" si="1"/>
        <v>HIV I-13: Number and % of people living with HIV-4</v>
      </c>
      <c r="E52" s="482" t="s">
        <v>2057</v>
      </c>
      <c r="F52" s="482" t="s">
        <v>2062</v>
      </c>
      <c r="G52" s="481" t="s">
        <v>2118</v>
      </c>
    </row>
    <row r="53" spans="1:7" s="11" customFormat="1" x14ac:dyDescent="0.25">
      <c r="A53" s="481" t="s">
        <v>2112</v>
      </c>
      <c r="B53" s="482" t="s">
        <v>2113</v>
      </c>
      <c r="C53" s="481">
        <f t="shared" si="0"/>
        <v>5</v>
      </c>
      <c r="D53" s="481" t="str">
        <f t="shared" si="1"/>
        <v>HIV I-13: Number and % of people living with HIV-5</v>
      </c>
      <c r="E53" s="482" t="s">
        <v>2057</v>
      </c>
      <c r="F53" s="482" t="s">
        <v>2064</v>
      </c>
      <c r="G53" s="481" t="s">
        <v>2119</v>
      </c>
    </row>
    <row r="54" spans="1:7" s="11" customFormat="1" x14ac:dyDescent="0.25">
      <c r="A54" s="481" t="s">
        <v>2112</v>
      </c>
      <c r="B54" s="482" t="s">
        <v>2113</v>
      </c>
      <c r="C54" s="481">
        <f t="shared" si="0"/>
        <v>6</v>
      </c>
      <c r="D54" s="481" t="str">
        <f t="shared" si="1"/>
        <v>HIV I-13: Number and % of people living with HIV-6</v>
      </c>
      <c r="E54" s="482" t="s">
        <v>2046</v>
      </c>
      <c r="F54" s="482" t="s">
        <v>2047</v>
      </c>
      <c r="G54" s="481" t="s">
        <v>2120</v>
      </c>
    </row>
    <row r="55" spans="1:7" s="11" customFormat="1" x14ac:dyDescent="0.25">
      <c r="A55" s="481" t="s">
        <v>2112</v>
      </c>
      <c r="B55" s="482" t="s">
        <v>2113</v>
      </c>
      <c r="C55" s="481">
        <f t="shared" si="0"/>
        <v>7</v>
      </c>
      <c r="D55" s="481" t="str">
        <f t="shared" si="1"/>
        <v>HIV I-13: Number and % of people living with HIV-7</v>
      </c>
      <c r="E55" s="482" t="s">
        <v>2046</v>
      </c>
      <c r="F55" s="482" t="s">
        <v>2049</v>
      </c>
      <c r="G55" s="481" t="s">
        <v>2121</v>
      </c>
    </row>
    <row r="57" spans="1:7" x14ac:dyDescent="0.25">
      <c r="A57" s="2" t="s">
        <v>111</v>
      </c>
    </row>
    <row r="58" spans="1:7" x14ac:dyDescent="0.25">
      <c r="A58" s="481" t="s">
        <v>101</v>
      </c>
      <c r="B58" s="481" t="s">
        <v>57</v>
      </c>
      <c r="C58" s="481">
        <v>0</v>
      </c>
      <c r="D58" s="481" t="s">
        <v>109</v>
      </c>
      <c r="E58" s="481" t="s">
        <v>42</v>
      </c>
      <c r="F58" s="481" t="s">
        <v>31</v>
      </c>
      <c r="G58" s="481" t="s">
        <v>62</v>
      </c>
    </row>
    <row r="59" spans="1:7" hidden="1" x14ac:dyDescent="0.25">
      <c r="A59" s="481" t="s">
        <v>100</v>
      </c>
      <c r="B59" s="482" t="s">
        <v>87</v>
      </c>
      <c r="C59" s="481">
        <f>IF(B59=B58,C58+1,0)</f>
        <v>0</v>
      </c>
      <c r="D59" s="481" t="str">
        <f>B59&amp;"-"&amp;C59</f>
        <v>[Name]-0</v>
      </c>
      <c r="E59" s="482" t="s">
        <v>103</v>
      </c>
      <c r="F59" s="482" t="s">
        <v>102</v>
      </c>
      <c r="G59" s="481" t="s">
        <v>61</v>
      </c>
    </row>
    <row r="60" spans="1:7" s="11" customFormat="1" x14ac:dyDescent="0.25">
      <c r="A60" s="481" t="s">
        <v>2122</v>
      </c>
      <c r="B60" s="482" t="s">
        <v>2123</v>
      </c>
      <c r="C60" s="481">
        <f t="shared" ref="C60:C91" si="2">IF(B60=B59,C59+1,0)</f>
        <v>0</v>
      </c>
      <c r="D60" s="481" t="str">
        <f t="shared" ref="D60:D91" si="3">B60&amp;"-"&amp;C60</f>
        <v>HIV O-1(M): Percentage of adults and children with HIV, known to be on treatment 12 months after initiation of antiretroviral therapy-0</v>
      </c>
      <c r="E60" s="482" t="s">
        <v>2019</v>
      </c>
      <c r="F60" s="482" t="s">
        <v>2053</v>
      </c>
      <c r="G60" s="481" t="s">
        <v>2124</v>
      </c>
    </row>
    <row r="61" spans="1:7" s="11" customFormat="1" x14ac:dyDescent="0.25">
      <c r="A61" s="481" t="s">
        <v>2122</v>
      </c>
      <c r="B61" s="482" t="s">
        <v>2123</v>
      </c>
      <c r="C61" s="481">
        <f t="shared" si="2"/>
        <v>1</v>
      </c>
      <c r="D61" s="481" t="str">
        <f t="shared" si="3"/>
        <v>HIV O-1(M): Percentage of adults and children with HIV, known to be on treatment 12 months after initiation of antiretroviral therapy-1</v>
      </c>
      <c r="E61" s="482" t="s">
        <v>2019</v>
      </c>
      <c r="F61" s="482" t="s">
        <v>2055</v>
      </c>
      <c r="G61" s="481" t="s">
        <v>2125</v>
      </c>
    </row>
    <row r="62" spans="1:7" s="11" customFormat="1" x14ac:dyDescent="0.25">
      <c r="A62" s="481" t="s">
        <v>2122</v>
      </c>
      <c r="B62" s="482" t="s">
        <v>2123</v>
      </c>
      <c r="C62" s="481">
        <f t="shared" si="2"/>
        <v>2</v>
      </c>
      <c r="D62" s="481" t="str">
        <f t="shared" si="3"/>
        <v>HIV O-1(M): Percentage of adults and children with HIV, known to be on treatment 12 months after initiation of antiretroviral therapy-2</v>
      </c>
      <c r="E62" s="482" t="s">
        <v>2126</v>
      </c>
      <c r="F62" s="482" t="s">
        <v>2127</v>
      </c>
      <c r="G62" s="481" t="s">
        <v>2128</v>
      </c>
    </row>
    <row r="63" spans="1:7" s="11" customFormat="1" x14ac:dyDescent="0.25">
      <c r="A63" s="481" t="s">
        <v>2122</v>
      </c>
      <c r="B63" s="482" t="s">
        <v>2123</v>
      </c>
      <c r="C63" s="481">
        <f t="shared" si="2"/>
        <v>3</v>
      </c>
      <c r="D63" s="481" t="str">
        <f t="shared" si="3"/>
        <v>HIV O-1(M): Percentage of adults and children with HIV, known to be on treatment 12 months after initiation of antiretroviral therapy-3</v>
      </c>
      <c r="E63" s="482" t="s">
        <v>2126</v>
      </c>
      <c r="F63" s="482" t="s">
        <v>2129</v>
      </c>
      <c r="G63" s="481" t="s">
        <v>2130</v>
      </c>
    </row>
    <row r="64" spans="1:7" s="11" customFormat="1" x14ac:dyDescent="0.25">
      <c r="A64" s="481" t="s">
        <v>2122</v>
      </c>
      <c r="B64" s="482" t="s">
        <v>2123</v>
      </c>
      <c r="C64" s="481">
        <f t="shared" si="2"/>
        <v>4</v>
      </c>
      <c r="D64" s="481" t="str">
        <f t="shared" si="3"/>
        <v>HIV O-1(M): Percentage of adults and children with HIV, known to be on treatment 12 months after initiation of antiretroviral therapy-4</v>
      </c>
      <c r="E64" s="482" t="s">
        <v>2126</v>
      </c>
      <c r="F64" s="482" t="s">
        <v>2131</v>
      </c>
      <c r="G64" s="481" t="s">
        <v>2132</v>
      </c>
    </row>
    <row r="65" spans="1:7" s="11" customFormat="1" x14ac:dyDescent="0.25">
      <c r="A65" s="481" t="s">
        <v>2122</v>
      </c>
      <c r="B65" s="482" t="s">
        <v>2123</v>
      </c>
      <c r="C65" s="481">
        <f t="shared" si="2"/>
        <v>5</v>
      </c>
      <c r="D65" s="481" t="str">
        <f t="shared" si="3"/>
        <v>HIV O-1(M): Percentage of adults and children with HIV, known to be on treatment 12 months after initiation of antiretroviral therapy-5</v>
      </c>
      <c r="E65" s="482" t="s">
        <v>2046</v>
      </c>
      <c r="F65" s="482" t="s">
        <v>2047</v>
      </c>
      <c r="G65" s="481" t="s">
        <v>2133</v>
      </c>
    </row>
    <row r="66" spans="1:7" s="11" customFormat="1" x14ac:dyDescent="0.25">
      <c r="A66" s="481" t="s">
        <v>2122</v>
      </c>
      <c r="B66" s="482" t="s">
        <v>2123</v>
      </c>
      <c r="C66" s="481">
        <f t="shared" si="2"/>
        <v>6</v>
      </c>
      <c r="D66" s="481" t="str">
        <f t="shared" si="3"/>
        <v>HIV O-1(M): Percentage of adults and children with HIV, known to be on treatment 12 months after initiation of antiretroviral therapy-6</v>
      </c>
      <c r="E66" s="482" t="s">
        <v>2046</v>
      </c>
      <c r="F66" s="482" t="s">
        <v>2049</v>
      </c>
      <c r="G66" s="481" t="s">
        <v>2134</v>
      </c>
    </row>
    <row r="67" spans="1:7" s="11" customFormat="1" x14ac:dyDescent="0.25">
      <c r="A67" s="481" t="s">
        <v>2135</v>
      </c>
      <c r="B67" s="482" t="s">
        <v>2136</v>
      </c>
      <c r="C67" s="481">
        <f t="shared" si="2"/>
        <v>0</v>
      </c>
      <c r="D67" s="481" t="str">
        <f t="shared" si="3"/>
        <v>HIV O-4a(M): Percentage of men reporting the use of a condom the last time they had anal sex with a male partner-0</v>
      </c>
      <c r="E67" s="482" t="s">
        <v>2019</v>
      </c>
      <c r="F67" s="482" t="s">
        <v>2020</v>
      </c>
      <c r="G67" s="481" t="s">
        <v>2137</v>
      </c>
    </row>
    <row r="68" spans="1:7" s="11" customFormat="1" x14ac:dyDescent="0.25">
      <c r="A68" s="481" t="s">
        <v>2135</v>
      </c>
      <c r="B68" s="482" t="s">
        <v>2136</v>
      </c>
      <c r="C68" s="481">
        <f t="shared" si="2"/>
        <v>1</v>
      </c>
      <c r="D68" s="481" t="str">
        <f t="shared" si="3"/>
        <v>HIV O-4a(M): Percentage of men reporting the use of a condom the last time they had anal sex with a male partner-1</v>
      </c>
      <c r="E68" s="482" t="s">
        <v>2019</v>
      </c>
      <c r="F68" s="482" t="s">
        <v>2022</v>
      </c>
      <c r="G68" s="481" t="s">
        <v>2138</v>
      </c>
    </row>
    <row r="69" spans="1:7" s="11" customFormat="1" x14ac:dyDescent="0.25">
      <c r="A69" s="481" t="s">
        <v>2139</v>
      </c>
      <c r="B69" s="482" t="s">
        <v>2140</v>
      </c>
      <c r="C69" s="481">
        <f t="shared" si="2"/>
        <v>0</v>
      </c>
      <c r="D69" s="481" t="str">
        <f t="shared" si="3"/>
        <v>HIV O-5(M): Percentage of sex workers reporting the use of a condom with their most recent client-0</v>
      </c>
      <c r="E69" s="482" t="s">
        <v>2019</v>
      </c>
      <c r="F69" s="482" t="s">
        <v>2020</v>
      </c>
      <c r="G69" s="481" t="s">
        <v>2141</v>
      </c>
    </row>
    <row r="70" spans="1:7" s="11" customFormat="1" x14ac:dyDescent="0.25">
      <c r="A70" s="481" t="s">
        <v>2139</v>
      </c>
      <c r="B70" s="482" t="s">
        <v>2140</v>
      </c>
      <c r="C70" s="481">
        <f t="shared" si="2"/>
        <v>1</v>
      </c>
      <c r="D70" s="481" t="str">
        <f t="shared" si="3"/>
        <v>HIV O-5(M): Percentage of sex workers reporting the use of a condom with their most recent client-1</v>
      </c>
      <c r="E70" s="482" t="s">
        <v>2019</v>
      </c>
      <c r="F70" s="482" t="s">
        <v>2022</v>
      </c>
      <c r="G70" s="481" t="s">
        <v>2142</v>
      </c>
    </row>
    <row r="71" spans="1:7" s="11" customFormat="1" x14ac:dyDescent="0.25">
      <c r="A71" s="481" t="s">
        <v>2139</v>
      </c>
      <c r="B71" s="482" t="s">
        <v>2140</v>
      </c>
      <c r="C71" s="481">
        <f t="shared" si="2"/>
        <v>2</v>
      </c>
      <c r="D71" s="481" t="str">
        <f t="shared" si="3"/>
        <v>HIV O-5(M): Percentage of sex workers reporting the use of a condom with their most recent client-2</v>
      </c>
      <c r="E71" s="482" t="s">
        <v>2046</v>
      </c>
      <c r="F71" s="482" t="s">
        <v>2047</v>
      </c>
      <c r="G71" s="481" t="s">
        <v>2143</v>
      </c>
    </row>
    <row r="72" spans="1:7" s="11" customFormat="1" x14ac:dyDescent="0.25">
      <c r="A72" s="481" t="s">
        <v>2139</v>
      </c>
      <c r="B72" s="482" t="s">
        <v>2140</v>
      </c>
      <c r="C72" s="481">
        <f t="shared" si="2"/>
        <v>3</v>
      </c>
      <c r="D72" s="481" t="str">
        <f t="shared" si="3"/>
        <v>HIV O-5(M): Percentage of sex workers reporting the use of a condom with their most recent client-3</v>
      </c>
      <c r="E72" s="482" t="s">
        <v>2046</v>
      </c>
      <c r="F72" s="482" t="s">
        <v>2049</v>
      </c>
      <c r="G72" s="481" t="s">
        <v>2144</v>
      </c>
    </row>
    <row r="73" spans="1:7" s="11" customFormat="1" x14ac:dyDescent="0.25">
      <c r="A73" s="481" t="s">
        <v>2145</v>
      </c>
      <c r="B73" s="482" t="s">
        <v>2146</v>
      </c>
      <c r="C73" s="481">
        <f t="shared" si="2"/>
        <v>0</v>
      </c>
      <c r="D73" s="481" t="str">
        <f t="shared" si="3"/>
        <v>HIV O-6(M): Percentage of people who inject drugs reporting the use of sterile injecting equipment the last time they injected-0</v>
      </c>
      <c r="E73" s="482" t="s">
        <v>2019</v>
      </c>
      <c r="F73" s="482" t="s">
        <v>2022</v>
      </c>
      <c r="G73" s="481" t="s">
        <v>2147</v>
      </c>
    </row>
    <row r="74" spans="1:7" s="11" customFormat="1" x14ac:dyDescent="0.25">
      <c r="A74" s="481" t="s">
        <v>2145</v>
      </c>
      <c r="B74" s="482" t="s">
        <v>2146</v>
      </c>
      <c r="C74" s="481">
        <f t="shared" si="2"/>
        <v>1</v>
      </c>
      <c r="D74" s="481" t="str">
        <f t="shared" si="3"/>
        <v>HIV O-6(M): Percentage of people who inject drugs reporting the use of sterile injecting equipment the last time they injected-1</v>
      </c>
      <c r="E74" s="482" t="s">
        <v>2019</v>
      </c>
      <c r="F74" s="482" t="s">
        <v>2020</v>
      </c>
      <c r="G74" s="481" t="s">
        <v>2148</v>
      </c>
    </row>
    <row r="75" spans="1:7" s="11" customFormat="1" x14ac:dyDescent="0.25">
      <c r="A75" s="481" t="s">
        <v>2145</v>
      </c>
      <c r="B75" s="482" t="s">
        <v>2146</v>
      </c>
      <c r="C75" s="481">
        <f t="shared" si="2"/>
        <v>2</v>
      </c>
      <c r="D75" s="481" t="str">
        <f t="shared" si="3"/>
        <v>HIV O-6(M): Percentage of people who inject drugs reporting the use of sterile injecting equipment the last time they injected-2</v>
      </c>
      <c r="E75" s="482" t="s">
        <v>2046</v>
      </c>
      <c r="F75" s="482" t="s">
        <v>2047</v>
      </c>
      <c r="G75" s="481" t="s">
        <v>2149</v>
      </c>
    </row>
    <row r="76" spans="1:7" s="11" customFormat="1" x14ac:dyDescent="0.25">
      <c r="A76" s="481" t="s">
        <v>2145</v>
      </c>
      <c r="B76" s="482" t="s">
        <v>2146</v>
      </c>
      <c r="C76" s="481">
        <f t="shared" si="2"/>
        <v>3</v>
      </c>
      <c r="D76" s="481" t="str">
        <f t="shared" si="3"/>
        <v>HIV O-6(M): Percentage of people who inject drugs reporting the use of sterile injecting equipment the last time they injected-3</v>
      </c>
      <c r="E76" s="482" t="s">
        <v>2046</v>
      </c>
      <c r="F76" s="482" t="s">
        <v>2049</v>
      </c>
      <c r="G76" s="481" t="s">
        <v>2150</v>
      </c>
    </row>
    <row r="77" spans="1:7" s="11" customFormat="1" x14ac:dyDescent="0.25">
      <c r="A77" s="481" t="s">
        <v>2151</v>
      </c>
      <c r="B77" s="482" t="s">
        <v>2152</v>
      </c>
      <c r="C77" s="481">
        <f t="shared" si="2"/>
        <v>0</v>
      </c>
      <c r="D77" s="481" t="str">
        <f t="shared" si="3"/>
        <v>TB O-4(M): Treatment success rate of RR TB and/or MDR-TB: Percentage of cases with RR and/or MDR-TB successfully treated-0</v>
      </c>
      <c r="E77" s="482" t="s">
        <v>2153</v>
      </c>
      <c r="F77" s="482" t="s">
        <v>2154</v>
      </c>
      <c r="G77" s="481" t="s">
        <v>2155</v>
      </c>
    </row>
    <row r="78" spans="1:7" s="11" customFormat="1" x14ac:dyDescent="0.25">
      <c r="A78" s="481" t="s">
        <v>2156</v>
      </c>
      <c r="B78" s="482" t="s">
        <v>2157</v>
      </c>
      <c r="C78" s="481">
        <f t="shared" si="2"/>
        <v>0</v>
      </c>
      <c r="D78" s="481" t="str">
        <f t="shared" si="3"/>
        <v>Malaria O-1a: Proportion of population that slept under an insecticide-treated net the previous night-0</v>
      </c>
      <c r="E78" s="482" t="s">
        <v>2046</v>
      </c>
      <c r="F78" s="482" t="s">
        <v>2047</v>
      </c>
      <c r="G78" s="481" t="s">
        <v>2158</v>
      </c>
    </row>
    <row r="79" spans="1:7" s="11" customFormat="1" x14ac:dyDescent="0.25">
      <c r="A79" s="481" t="s">
        <v>2156</v>
      </c>
      <c r="B79" s="482" t="s">
        <v>2157</v>
      </c>
      <c r="C79" s="481">
        <f t="shared" si="2"/>
        <v>1</v>
      </c>
      <c r="D79" s="481" t="str">
        <f t="shared" si="3"/>
        <v>Malaria O-1a: Proportion of population that slept under an insecticide-treated net the previous night-1</v>
      </c>
      <c r="E79" s="482" t="s">
        <v>2046</v>
      </c>
      <c r="F79" s="482" t="s">
        <v>2049</v>
      </c>
      <c r="G79" s="481" t="s">
        <v>2159</v>
      </c>
    </row>
    <row r="80" spans="1:7" s="11" customFormat="1" x14ac:dyDescent="0.25">
      <c r="A80" s="481" t="s">
        <v>726</v>
      </c>
      <c r="B80" s="482" t="s">
        <v>2160</v>
      </c>
      <c r="C80" s="481">
        <f t="shared" si="2"/>
        <v>0</v>
      </c>
      <c r="D80" s="481" t="str">
        <f t="shared" si="3"/>
        <v>Malaria O-3: Proportion of population using an insecticide-treated net among those with access to an insecticide-treated net-0</v>
      </c>
      <c r="E80" s="482" t="s">
        <v>2046</v>
      </c>
      <c r="F80" s="482" t="s">
        <v>2047</v>
      </c>
      <c r="G80" s="481" t="s">
        <v>2161</v>
      </c>
    </row>
    <row r="81" spans="1:7" s="11" customFormat="1" x14ac:dyDescent="0.25">
      <c r="A81" s="481" t="s">
        <v>726</v>
      </c>
      <c r="B81" s="482" t="s">
        <v>2160</v>
      </c>
      <c r="C81" s="481">
        <f t="shared" si="2"/>
        <v>1</v>
      </c>
      <c r="D81" s="481" t="str">
        <f t="shared" si="3"/>
        <v>Malaria O-3: Proportion of population using an insecticide-treated net among those with access to an insecticide-treated net-1</v>
      </c>
      <c r="E81" s="482" t="s">
        <v>2046</v>
      </c>
      <c r="F81" s="482" t="s">
        <v>2049</v>
      </c>
      <c r="G81" s="481" t="s">
        <v>2162</v>
      </c>
    </row>
    <row r="82" spans="1:7" s="11" customFormat="1" x14ac:dyDescent="0.25">
      <c r="A82" s="481" t="s">
        <v>2163</v>
      </c>
      <c r="B82" s="482" t="s">
        <v>2164</v>
      </c>
      <c r="C82" s="481">
        <f t="shared" si="2"/>
        <v>0</v>
      </c>
      <c r="D82" s="481" t="str">
        <f t="shared" si="3"/>
        <v>HIV O-4.1b(M): Percentage of transgender people reporting the use of a condom the last time they had sex with a partner-0</v>
      </c>
      <c r="E82" s="482" t="s">
        <v>2019</v>
      </c>
      <c r="F82" s="482" t="s">
        <v>2020</v>
      </c>
      <c r="G82" s="481" t="s">
        <v>2165</v>
      </c>
    </row>
    <row r="83" spans="1:7" s="11" customFormat="1" x14ac:dyDescent="0.25">
      <c r="A83" s="481" t="s">
        <v>2163</v>
      </c>
      <c r="B83" s="482" t="s">
        <v>2164</v>
      </c>
      <c r="C83" s="481">
        <f t="shared" si="2"/>
        <v>1</v>
      </c>
      <c r="D83" s="481" t="str">
        <f t="shared" si="3"/>
        <v>HIV O-4.1b(M): Percentage of transgender people reporting the use of a condom the last time they had sex with a partner-1</v>
      </c>
      <c r="E83" s="482" t="s">
        <v>2019</v>
      </c>
      <c r="F83" s="482" t="s">
        <v>2022</v>
      </c>
      <c r="G83" s="481" t="s">
        <v>2166</v>
      </c>
    </row>
    <row r="84" spans="1:7" s="11" customFormat="1" x14ac:dyDescent="0.25">
      <c r="A84" s="481" t="s">
        <v>2167</v>
      </c>
      <c r="B84" s="482" t="s">
        <v>2168</v>
      </c>
      <c r="C84" s="481">
        <f t="shared" si="2"/>
        <v>0</v>
      </c>
      <c r="D84" s="481" t="str">
        <f t="shared" si="3"/>
        <v>HIV O-9: Percentage of people who inject drugs reporting condom use at the last sexual intercourse-0</v>
      </c>
      <c r="E84" s="482" t="s">
        <v>2019</v>
      </c>
      <c r="F84" s="482" t="s">
        <v>2020</v>
      </c>
      <c r="G84" s="481" t="s">
        <v>2169</v>
      </c>
    </row>
    <row r="85" spans="1:7" s="11" customFormat="1" x14ac:dyDescent="0.25">
      <c r="A85" s="481" t="s">
        <v>2167</v>
      </c>
      <c r="B85" s="482" t="s">
        <v>2168</v>
      </c>
      <c r="C85" s="481">
        <f t="shared" si="2"/>
        <v>1</v>
      </c>
      <c r="D85" s="481" t="str">
        <f t="shared" si="3"/>
        <v>HIV O-9: Percentage of people who inject drugs reporting condom use at the last sexual intercourse-1</v>
      </c>
      <c r="E85" s="482" t="s">
        <v>2019</v>
      </c>
      <c r="F85" s="482" t="s">
        <v>2022</v>
      </c>
      <c r="G85" s="481" t="s">
        <v>2170</v>
      </c>
    </row>
    <row r="86" spans="1:7" s="11" customFormat="1" x14ac:dyDescent="0.25">
      <c r="A86" s="481" t="s">
        <v>2167</v>
      </c>
      <c r="B86" s="482" t="s">
        <v>2168</v>
      </c>
      <c r="C86" s="481">
        <f t="shared" si="2"/>
        <v>2</v>
      </c>
      <c r="D86" s="481" t="str">
        <f t="shared" si="3"/>
        <v>HIV O-9: Percentage of people who inject drugs reporting condom use at the last sexual intercourse-2</v>
      </c>
      <c r="E86" s="482" t="s">
        <v>2046</v>
      </c>
      <c r="F86" s="482" t="s">
        <v>2047</v>
      </c>
      <c r="G86" s="481" t="s">
        <v>2171</v>
      </c>
    </row>
    <row r="87" spans="1:7" s="11" customFormat="1" x14ac:dyDescent="0.25">
      <c r="A87" s="481" t="s">
        <v>2167</v>
      </c>
      <c r="B87" s="482" t="s">
        <v>2168</v>
      </c>
      <c r="C87" s="481">
        <f t="shared" si="2"/>
        <v>3</v>
      </c>
      <c r="D87" s="481" t="str">
        <f t="shared" si="3"/>
        <v>HIV O-9: Percentage of people who inject drugs reporting condom use at the last sexual intercourse-3</v>
      </c>
      <c r="E87" s="482" t="s">
        <v>2046</v>
      </c>
      <c r="F87" s="482" t="s">
        <v>2049</v>
      </c>
      <c r="G87" s="481" t="s">
        <v>2172</v>
      </c>
    </row>
    <row r="88" spans="1:7" s="11" customFormat="1" x14ac:dyDescent="0.25">
      <c r="A88" s="481" t="s">
        <v>2173</v>
      </c>
      <c r="B88" s="482" t="s">
        <v>2174</v>
      </c>
      <c r="C88" s="481">
        <f t="shared" si="2"/>
        <v>0</v>
      </c>
      <c r="D88" s="481" t="str">
        <f t="shared" si="3"/>
        <v>HIV O-11: Percentage of (estimated) people living with HIV who have been tested HIV-positive-0</v>
      </c>
      <c r="E88" s="482" t="s">
        <v>2046</v>
      </c>
      <c r="F88" s="482" t="s">
        <v>2047</v>
      </c>
      <c r="G88" s="481" t="s">
        <v>2175</v>
      </c>
    </row>
    <row r="89" spans="1:7" s="11" customFormat="1" x14ac:dyDescent="0.25">
      <c r="A89" s="481" t="s">
        <v>2173</v>
      </c>
      <c r="B89" s="482" t="s">
        <v>2174</v>
      </c>
      <c r="C89" s="481">
        <f t="shared" si="2"/>
        <v>1</v>
      </c>
      <c r="D89" s="481" t="str">
        <f t="shared" si="3"/>
        <v>HIV O-11: Percentage of (estimated) people living with HIV who have been tested HIV-positive-1</v>
      </c>
      <c r="E89" s="482" t="s">
        <v>2046</v>
      </c>
      <c r="F89" s="482" t="s">
        <v>2049</v>
      </c>
      <c r="G89" s="481" t="s">
        <v>2176</v>
      </c>
    </row>
    <row r="90" spans="1:7" s="11" customFormat="1" x14ac:dyDescent="0.25">
      <c r="A90" s="481" t="s">
        <v>2177</v>
      </c>
      <c r="B90" s="482" t="s">
        <v>2178</v>
      </c>
      <c r="C90" s="481">
        <f t="shared" si="2"/>
        <v>0</v>
      </c>
      <c r="D90" s="481" t="str">
        <f t="shared" si="3"/>
        <v>Malaria O-9(M): Annual blood examination rate: per 100 population per year (Elimination settings)-0</v>
      </c>
      <c r="E90" s="482" t="s">
        <v>2179</v>
      </c>
      <c r="F90" s="482" t="s">
        <v>2180</v>
      </c>
      <c r="G90" s="481" t="s">
        <v>2181</v>
      </c>
    </row>
    <row r="91" spans="1:7" s="11" customFormat="1" x14ac:dyDescent="0.25">
      <c r="A91" s="481" t="s">
        <v>2177</v>
      </c>
      <c r="B91" s="482" t="s">
        <v>2178</v>
      </c>
      <c r="C91" s="481">
        <f t="shared" si="2"/>
        <v>1</v>
      </c>
      <c r="D91" s="481" t="str">
        <f t="shared" si="3"/>
        <v>Malaria O-9(M): Annual blood examination rate: per 100 population per year (Elimination settings)-1</v>
      </c>
      <c r="E91" s="482" t="s">
        <v>2179</v>
      </c>
      <c r="F91" s="482" t="s">
        <v>2182</v>
      </c>
      <c r="G91" s="481" t="s">
        <v>2183</v>
      </c>
    </row>
    <row r="93" spans="1:7" x14ac:dyDescent="0.25">
      <c r="A93" s="2" t="s">
        <v>112</v>
      </c>
    </row>
    <row r="94" spans="1:7" x14ac:dyDescent="0.25">
      <c r="A94" s="483" t="s">
        <v>114</v>
      </c>
      <c r="B94" s="481" t="s">
        <v>57</v>
      </c>
      <c r="C94" s="481">
        <v>0</v>
      </c>
      <c r="D94" s="481" t="s">
        <v>109</v>
      </c>
      <c r="E94" s="481" t="s">
        <v>42</v>
      </c>
      <c r="F94" s="481" t="s">
        <v>31</v>
      </c>
      <c r="G94" s="481" t="s">
        <v>62</v>
      </c>
    </row>
    <row r="95" spans="1:7" hidden="1" x14ac:dyDescent="0.25">
      <c r="A95" s="481" t="s">
        <v>113</v>
      </c>
      <c r="B95" s="482" t="s">
        <v>87</v>
      </c>
      <c r="C95" s="481">
        <f>IF(B95=B94,C94+1,0)</f>
        <v>0</v>
      </c>
      <c r="D95" s="481" t="str">
        <f>B95&amp;"-"&amp;C95</f>
        <v>[Name]-0</v>
      </c>
      <c r="E95" s="482" t="s">
        <v>103</v>
      </c>
      <c r="F95" s="482" t="s">
        <v>102</v>
      </c>
      <c r="G95" s="481" t="s">
        <v>61</v>
      </c>
    </row>
    <row r="96" spans="1:7" s="11" customFormat="1" x14ac:dyDescent="0.25">
      <c r="A96" s="481" t="s">
        <v>2184</v>
      </c>
      <c r="B96" s="482" t="s">
        <v>2185</v>
      </c>
      <c r="C96" s="481">
        <f t="shared" ref="C96:C159" si="4">IF(B96=B95,C95+1,0)</f>
        <v>0</v>
      </c>
      <c r="D96" s="481" t="str">
        <f t="shared" ref="D96:D159" si="5">B96&amp;"-"&amp;C96</f>
        <v>MDR TB-2(M): Number of TB cases with RR-TB and/or MDR-TB notified-0</v>
      </c>
      <c r="E96" s="482" t="s">
        <v>2019</v>
      </c>
      <c r="F96" s="482" t="s">
        <v>2053</v>
      </c>
      <c r="G96" s="481" t="s">
        <v>2186</v>
      </c>
    </row>
    <row r="97" spans="1:7" s="11" customFormat="1" x14ac:dyDescent="0.25">
      <c r="A97" s="481" t="s">
        <v>2184</v>
      </c>
      <c r="B97" s="482" t="s">
        <v>2185</v>
      </c>
      <c r="C97" s="481">
        <f t="shared" si="4"/>
        <v>1</v>
      </c>
      <c r="D97" s="481" t="str">
        <f t="shared" si="5"/>
        <v>MDR TB-2(M): Number of TB cases with RR-TB and/or MDR-TB notified-1</v>
      </c>
      <c r="E97" s="482" t="s">
        <v>2019</v>
      </c>
      <c r="F97" s="482" t="s">
        <v>2055</v>
      </c>
      <c r="G97" s="481" t="s">
        <v>2187</v>
      </c>
    </row>
    <row r="98" spans="1:7" s="11" customFormat="1" x14ac:dyDescent="0.25">
      <c r="A98" s="481" t="s">
        <v>2184</v>
      </c>
      <c r="B98" s="482" t="s">
        <v>2185</v>
      </c>
      <c r="C98" s="481">
        <f t="shared" si="4"/>
        <v>2</v>
      </c>
      <c r="D98" s="481" t="str">
        <f t="shared" si="5"/>
        <v>MDR TB-2(M): Number of TB cases with RR-TB and/or MDR-TB notified-2</v>
      </c>
      <c r="E98" s="482" t="s">
        <v>2046</v>
      </c>
      <c r="F98" s="482" t="s">
        <v>2047</v>
      </c>
      <c r="G98" s="481" t="s">
        <v>2188</v>
      </c>
    </row>
    <row r="99" spans="1:7" s="11" customFormat="1" x14ac:dyDescent="0.25">
      <c r="A99" s="481" t="s">
        <v>2184</v>
      </c>
      <c r="B99" s="482" t="s">
        <v>2185</v>
      </c>
      <c r="C99" s="481">
        <f t="shared" si="4"/>
        <v>3</v>
      </c>
      <c r="D99" s="481" t="str">
        <f t="shared" si="5"/>
        <v>MDR TB-2(M): Number of TB cases with RR-TB and/or MDR-TB notified-3</v>
      </c>
      <c r="E99" s="482" t="s">
        <v>2046</v>
      </c>
      <c r="F99" s="482" t="s">
        <v>2049</v>
      </c>
      <c r="G99" s="481" t="s">
        <v>2189</v>
      </c>
    </row>
    <row r="100" spans="1:7" s="11" customFormat="1" x14ac:dyDescent="0.25">
      <c r="A100" s="481" t="s">
        <v>2190</v>
      </c>
      <c r="B100" s="482" t="s">
        <v>2191</v>
      </c>
      <c r="C100" s="481">
        <f t="shared" si="4"/>
        <v>0</v>
      </c>
      <c r="D100" s="481" t="str">
        <f t="shared" si="5"/>
        <v>MDR TB-3(M): Number of cases with RR-TB and/or MDR-TB that began second-line treatment-0</v>
      </c>
      <c r="E100" s="482" t="s">
        <v>2019</v>
      </c>
      <c r="F100" s="482" t="s">
        <v>2053</v>
      </c>
      <c r="G100" s="481" t="s">
        <v>2192</v>
      </c>
    </row>
    <row r="101" spans="1:7" s="11" customFormat="1" x14ac:dyDescent="0.25">
      <c r="A101" s="481" t="s">
        <v>2190</v>
      </c>
      <c r="B101" s="482" t="s">
        <v>2191</v>
      </c>
      <c r="C101" s="481">
        <f t="shared" si="4"/>
        <v>1</v>
      </c>
      <c r="D101" s="481" t="str">
        <f t="shared" si="5"/>
        <v>MDR TB-3(M): Number of cases with RR-TB and/or MDR-TB that began second-line treatment-1</v>
      </c>
      <c r="E101" s="482" t="s">
        <v>2019</v>
      </c>
      <c r="F101" s="482" t="s">
        <v>2055</v>
      </c>
      <c r="G101" s="481" t="s">
        <v>2193</v>
      </c>
    </row>
    <row r="102" spans="1:7" s="11" customFormat="1" x14ac:dyDescent="0.25">
      <c r="A102" s="481" t="s">
        <v>2190</v>
      </c>
      <c r="B102" s="482" t="s">
        <v>2191</v>
      </c>
      <c r="C102" s="481">
        <f t="shared" si="4"/>
        <v>2</v>
      </c>
      <c r="D102" s="481" t="str">
        <f t="shared" si="5"/>
        <v>MDR TB-3(M): Number of cases with RR-TB and/or MDR-TB that began second-line treatment-2</v>
      </c>
      <c r="E102" s="482" t="s">
        <v>2046</v>
      </c>
      <c r="F102" s="482" t="s">
        <v>2047</v>
      </c>
      <c r="G102" s="481" t="s">
        <v>2194</v>
      </c>
    </row>
    <row r="103" spans="1:7" s="11" customFormat="1" x14ac:dyDescent="0.25">
      <c r="A103" s="481" t="s">
        <v>2190</v>
      </c>
      <c r="B103" s="482" t="s">
        <v>2191</v>
      </c>
      <c r="C103" s="481">
        <f t="shared" si="4"/>
        <v>3</v>
      </c>
      <c r="D103" s="481" t="str">
        <f t="shared" si="5"/>
        <v>MDR TB-3(M): Number of cases with RR-TB and/or MDR-TB that began second-line treatment-3</v>
      </c>
      <c r="E103" s="482" t="s">
        <v>2046</v>
      </c>
      <c r="F103" s="482" t="s">
        <v>2049</v>
      </c>
      <c r="G103" s="481" t="s">
        <v>2195</v>
      </c>
    </row>
    <row r="104" spans="1:7" s="11" customFormat="1" x14ac:dyDescent="0.25">
      <c r="A104" s="481" t="s">
        <v>2190</v>
      </c>
      <c r="B104" s="482" t="s">
        <v>2191</v>
      </c>
      <c r="C104" s="481">
        <f t="shared" si="4"/>
        <v>4</v>
      </c>
      <c r="D104" s="481" t="str">
        <f t="shared" si="5"/>
        <v>MDR TB-3(M): Number of cases with RR-TB and/or MDR-TB that began second-line treatment-4</v>
      </c>
      <c r="E104" s="482" t="s">
        <v>2196</v>
      </c>
      <c r="F104" s="482" t="s">
        <v>2197</v>
      </c>
      <c r="G104" s="481" t="s">
        <v>2198</v>
      </c>
    </row>
    <row r="105" spans="1:7" s="11" customFormat="1" x14ac:dyDescent="0.25">
      <c r="A105" s="481" t="s">
        <v>2190</v>
      </c>
      <c r="B105" s="482" t="s">
        <v>2191</v>
      </c>
      <c r="C105" s="481">
        <f t="shared" si="4"/>
        <v>5</v>
      </c>
      <c r="D105" s="481" t="str">
        <f t="shared" si="5"/>
        <v>MDR TB-3(M): Number of cases with RR-TB and/or MDR-TB that began second-line treatment-5</v>
      </c>
      <c r="E105" s="482" t="s">
        <v>2196</v>
      </c>
      <c r="F105" s="482" t="s">
        <v>2199</v>
      </c>
      <c r="G105" s="481" t="s">
        <v>2200</v>
      </c>
    </row>
    <row r="106" spans="1:7" s="11" customFormat="1" x14ac:dyDescent="0.25">
      <c r="A106" s="481" t="s">
        <v>750</v>
      </c>
      <c r="B106" s="482" t="s">
        <v>2201</v>
      </c>
      <c r="C106" s="481">
        <f t="shared" si="4"/>
        <v>0</v>
      </c>
      <c r="D106" s="481" t="str">
        <f t="shared" si="5"/>
        <v>VC-3(M): Number of long-lasting insecticidal nets distributed to targeted risk groups through continuous distribution-0</v>
      </c>
      <c r="E106" s="482" t="s">
        <v>2202</v>
      </c>
      <c r="F106" s="482" t="s">
        <v>2203</v>
      </c>
      <c r="G106" s="481" t="s">
        <v>2204</v>
      </c>
    </row>
    <row r="107" spans="1:7" s="11" customFormat="1" x14ac:dyDescent="0.25">
      <c r="A107" s="481" t="s">
        <v>750</v>
      </c>
      <c r="B107" s="482" t="s">
        <v>2201</v>
      </c>
      <c r="C107" s="481">
        <f t="shared" si="4"/>
        <v>1</v>
      </c>
      <c r="D107" s="481" t="str">
        <f t="shared" si="5"/>
        <v>VC-3(M): Number of long-lasting insecticidal nets distributed to targeted risk groups through continuous distribution-1</v>
      </c>
      <c r="E107" s="482" t="s">
        <v>2202</v>
      </c>
      <c r="F107" s="482" t="s">
        <v>2205</v>
      </c>
      <c r="G107" s="481" t="s">
        <v>2206</v>
      </c>
    </row>
    <row r="108" spans="1:7" s="11" customFormat="1" x14ac:dyDescent="0.25">
      <c r="A108" s="481" t="s">
        <v>750</v>
      </c>
      <c r="B108" s="482" t="s">
        <v>2201</v>
      </c>
      <c r="C108" s="481">
        <f t="shared" si="4"/>
        <v>2</v>
      </c>
      <c r="D108" s="481" t="str">
        <f t="shared" si="5"/>
        <v>VC-3(M): Number of long-lasting insecticidal nets distributed to targeted risk groups through continuous distribution-2</v>
      </c>
      <c r="E108" s="482" t="s">
        <v>2202</v>
      </c>
      <c r="F108" s="482" t="s">
        <v>2207</v>
      </c>
      <c r="G108" s="481" t="s">
        <v>2208</v>
      </c>
    </row>
    <row r="109" spans="1:7" s="11" customFormat="1" x14ac:dyDescent="0.25">
      <c r="A109" s="481" t="s">
        <v>750</v>
      </c>
      <c r="B109" s="482" t="s">
        <v>2201</v>
      </c>
      <c r="C109" s="481">
        <f t="shared" si="4"/>
        <v>3</v>
      </c>
      <c r="D109" s="481" t="str">
        <f t="shared" si="5"/>
        <v>VC-3(M): Number of long-lasting insecticidal nets distributed to targeted risk groups through continuous distribution-3</v>
      </c>
      <c r="E109" s="482" t="s">
        <v>2202</v>
      </c>
      <c r="F109" s="482" t="s">
        <v>2209</v>
      </c>
      <c r="G109" s="481" t="s">
        <v>2210</v>
      </c>
    </row>
    <row r="110" spans="1:7" s="11" customFormat="1" x14ac:dyDescent="0.25">
      <c r="A110" s="481" t="s">
        <v>750</v>
      </c>
      <c r="B110" s="482" t="s">
        <v>2201</v>
      </c>
      <c r="C110" s="481">
        <f t="shared" si="4"/>
        <v>4</v>
      </c>
      <c r="D110" s="481" t="str">
        <f t="shared" si="5"/>
        <v>VC-3(M): Number of long-lasting insecticidal nets distributed to targeted risk groups through continuous distribution-4</v>
      </c>
      <c r="E110" s="482" t="s">
        <v>2202</v>
      </c>
      <c r="F110" s="482" t="s">
        <v>2211</v>
      </c>
      <c r="G110" s="481" t="s">
        <v>2212</v>
      </c>
    </row>
    <row r="111" spans="1:7" s="11" customFormat="1" x14ac:dyDescent="0.25">
      <c r="A111" s="481" t="s">
        <v>757</v>
      </c>
      <c r="B111" s="482" t="s">
        <v>2213</v>
      </c>
      <c r="C111" s="481">
        <f t="shared" si="4"/>
        <v>0</v>
      </c>
      <c r="D111" s="481" t="str">
        <f t="shared" si="5"/>
        <v>CM-1a(M): Proportion of suspected malaria cases that receive a parasitological test at public sector health facilities-0</v>
      </c>
      <c r="E111" s="482" t="s">
        <v>2019</v>
      </c>
      <c r="F111" s="482" t="s">
        <v>2070</v>
      </c>
      <c r="G111" s="481" t="s">
        <v>2214</v>
      </c>
    </row>
    <row r="112" spans="1:7" s="11" customFormat="1" x14ac:dyDescent="0.25">
      <c r="A112" s="481" t="s">
        <v>757</v>
      </c>
      <c r="B112" s="482" t="s">
        <v>2213</v>
      </c>
      <c r="C112" s="481">
        <f t="shared" si="4"/>
        <v>1</v>
      </c>
      <c r="D112" s="481" t="str">
        <f t="shared" si="5"/>
        <v>CM-1a(M): Proportion of suspected malaria cases that receive a parasitological test at public sector health facilities-1</v>
      </c>
      <c r="E112" s="482" t="s">
        <v>2019</v>
      </c>
      <c r="F112" s="482" t="s">
        <v>2072</v>
      </c>
      <c r="G112" s="481" t="s">
        <v>2215</v>
      </c>
    </row>
    <row r="113" spans="1:7" s="11" customFormat="1" x14ac:dyDescent="0.25">
      <c r="A113" s="481" t="s">
        <v>757</v>
      </c>
      <c r="B113" s="482" t="s">
        <v>2213</v>
      </c>
      <c r="C113" s="481">
        <f t="shared" si="4"/>
        <v>2</v>
      </c>
      <c r="D113" s="481" t="str">
        <f t="shared" si="5"/>
        <v>CM-1a(M): Proportion of suspected malaria cases that receive a parasitological test at public sector health facilities-2</v>
      </c>
      <c r="E113" s="482" t="s">
        <v>2040</v>
      </c>
      <c r="F113" s="482" t="s">
        <v>2041</v>
      </c>
      <c r="G113" s="481" t="s">
        <v>2216</v>
      </c>
    </row>
    <row r="114" spans="1:7" s="11" customFormat="1" x14ac:dyDescent="0.25">
      <c r="A114" s="481" t="s">
        <v>757</v>
      </c>
      <c r="B114" s="482" t="s">
        <v>2213</v>
      </c>
      <c r="C114" s="481">
        <f t="shared" si="4"/>
        <v>3</v>
      </c>
      <c r="D114" s="481" t="str">
        <f t="shared" si="5"/>
        <v>CM-1a(M): Proportion of suspected malaria cases that receive a parasitological test at public sector health facilities-3</v>
      </c>
      <c r="E114" s="482" t="s">
        <v>2040</v>
      </c>
      <c r="F114" s="482" t="s">
        <v>2043</v>
      </c>
      <c r="G114" s="481" t="s">
        <v>2217</v>
      </c>
    </row>
    <row r="115" spans="1:7" s="11" customFormat="1" x14ac:dyDescent="0.25">
      <c r="A115" s="481" t="s">
        <v>763</v>
      </c>
      <c r="B115" s="482" t="s">
        <v>2218</v>
      </c>
      <c r="C115" s="481">
        <f t="shared" si="4"/>
        <v>0</v>
      </c>
      <c r="D115" s="481" t="str">
        <f t="shared" si="5"/>
        <v>CM-1b(M): Proportion of suspected malaria cases that receive a parasitological test in the community-0</v>
      </c>
      <c r="E115" s="482" t="s">
        <v>2019</v>
      </c>
      <c r="F115" s="482" t="s">
        <v>2070</v>
      </c>
      <c r="G115" s="481" t="s">
        <v>2219</v>
      </c>
    </row>
    <row r="116" spans="1:7" s="11" customFormat="1" x14ac:dyDescent="0.25">
      <c r="A116" s="481" t="s">
        <v>763</v>
      </c>
      <c r="B116" s="482" t="s">
        <v>2218</v>
      </c>
      <c r="C116" s="481">
        <f t="shared" si="4"/>
        <v>1</v>
      </c>
      <c r="D116" s="481" t="str">
        <f t="shared" si="5"/>
        <v>CM-1b(M): Proportion of suspected malaria cases that receive a parasitological test in the community-1</v>
      </c>
      <c r="E116" s="482" t="s">
        <v>2019</v>
      </c>
      <c r="F116" s="482" t="s">
        <v>2072</v>
      </c>
      <c r="G116" s="481" t="s">
        <v>2220</v>
      </c>
    </row>
    <row r="117" spans="1:7" s="11" customFormat="1" x14ac:dyDescent="0.25">
      <c r="A117" s="481" t="s">
        <v>763</v>
      </c>
      <c r="B117" s="482" t="s">
        <v>2218</v>
      </c>
      <c r="C117" s="481">
        <f t="shared" si="4"/>
        <v>2</v>
      </c>
      <c r="D117" s="481" t="str">
        <f t="shared" si="5"/>
        <v>CM-1b(M): Proportion of suspected malaria cases that receive a parasitological test in the community-2</v>
      </c>
      <c r="E117" s="482" t="s">
        <v>2040</v>
      </c>
      <c r="F117" s="482" t="s">
        <v>2041</v>
      </c>
      <c r="G117" s="481" t="s">
        <v>2221</v>
      </c>
    </row>
    <row r="118" spans="1:7" s="11" customFormat="1" x14ac:dyDescent="0.25">
      <c r="A118" s="481" t="s">
        <v>763</v>
      </c>
      <c r="B118" s="482" t="s">
        <v>2218</v>
      </c>
      <c r="C118" s="481">
        <f t="shared" si="4"/>
        <v>3</v>
      </c>
      <c r="D118" s="481" t="str">
        <f t="shared" si="5"/>
        <v>CM-1b(M): Proportion of suspected malaria cases that receive a parasitological test in the community-3</v>
      </c>
      <c r="E118" s="482" t="s">
        <v>2040</v>
      </c>
      <c r="F118" s="482" t="s">
        <v>2043</v>
      </c>
      <c r="G118" s="481" t="s">
        <v>2222</v>
      </c>
    </row>
    <row r="119" spans="1:7" s="11" customFormat="1" x14ac:dyDescent="0.25">
      <c r="A119" s="481" t="s">
        <v>2223</v>
      </c>
      <c r="B119" s="482" t="s">
        <v>2224</v>
      </c>
      <c r="C119" s="481">
        <f t="shared" si="4"/>
        <v>0</v>
      </c>
      <c r="D119" s="481" t="str">
        <f t="shared" si="5"/>
        <v>CM-1c(M): Proportion of suspected malaria cases that receive a parasitological test at private sector sites-0</v>
      </c>
      <c r="E119" s="482" t="s">
        <v>2019</v>
      </c>
      <c r="F119" s="482" t="s">
        <v>2070</v>
      </c>
      <c r="G119" s="481" t="s">
        <v>2225</v>
      </c>
    </row>
    <row r="120" spans="1:7" s="11" customFormat="1" x14ac:dyDescent="0.25">
      <c r="A120" s="481" t="s">
        <v>2223</v>
      </c>
      <c r="B120" s="482" t="s">
        <v>2224</v>
      </c>
      <c r="C120" s="481">
        <f t="shared" si="4"/>
        <v>1</v>
      </c>
      <c r="D120" s="481" t="str">
        <f t="shared" si="5"/>
        <v>CM-1c(M): Proportion of suspected malaria cases that receive a parasitological test at private sector sites-1</v>
      </c>
      <c r="E120" s="482" t="s">
        <v>2019</v>
      </c>
      <c r="F120" s="482" t="s">
        <v>2072</v>
      </c>
      <c r="G120" s="481" t="s">
        <v>2226</v>
      </c>
    </row>
    <row r="121" spans="1:7" s="11" customFormat="1" x14ac:dyDescent="0.25">
      <c r="A121" s="481" t="s">
        <v>2223</v>
      </c>
      <c r="B121" s="482" t="s">
        <v>2224</v>
      </c>
      <c r="C121" s="481">
        <f t="shared" si="4"/>
        <v>2</v>
      </c>
      <c r="D121" s="481" t="str">
        <f t="shared" si="5"/>
        <v>CM-1c(M): Proportion of suspected malaria cases that receive a parasitological test at private sector sites-2</v>
      </c>
      <c r="E121" s="482" t="s">
        <v>2040</v>
      </c>
      <c r="F121" s="482" t="s">
        <v>2041</v>
      </c>
      <c r="G121" s="481" t="s">
        <v>2227</v>
      </c>
    </row>
    <row r="122" spans="1:7" s="11" customFormat="1" x14ac:dyDescent="0.25">
      <c r="A122" s="481" t="s">
        <v>2223</v>
      </c>
      <c r="B122" s="482" t="s">
        <v>2224</v>
      </c>
      <c r="C122" s="481">
        <f t="shared" si="4"/>
        <v>3</v>
      </c>
      <c r="D122" s="481" t="str">
        <f t="shared" si="5"/>
        <v>CM-1c(M): Proportion of suspected malaria cases that receive a parasitological test at private sector sites-3</v>
      </c>
      <c r="E122" s="482" t="s">
        <v>2040</v>
      </c>
      <c r="F122" s="482" t="s">
        <v>2043</v>
      </c>
      <c r="G122" s="481" t="s">
        <v>2228</v>
      </c>
    </row>
    <row r="123" spans="1:7" s="11" customFormat="1" x14ac:dyDescent="0.25">
      <c r="A123" s="481" t="s">
        <v>760</v>
      </c>
      <c r="B123" s="482" t="s">
        <v>2229</v>
      </c>
      <c r="C123" s="481">
        <f t="shared" si="4"/>
        <v>0</v>
      </c>
      <c r="D123" s="481" t="str">
        <f t="shared" si="5"/>
        <v>CM-2a(M): Proportion of confirmed malaria cases that received first-line antimalarial treatment at public sector health facilities-0</v>
      </c>
      <c r="E123" s="482" t="s">
        <v>2019</v>
      </c>
      <c r="F123" s="482" t="s">
        <v>2070</v>
      </c>
      <c r="G123" s="481" t="s">
        <v>2230</v>
      </c>
    </row>
    <row r="124" spans="1:7" s="11" customFormat="1" x14ac:dyDescent="0.25">
      <c r="A124" s="481" t="s">
        <v>760</v>
      </c>
      <c r="B124" s="482" t="s">
        <v>2229</v>
      </c>
      <c r="C124" s="481">
        <f t="shared" si="4"/>
        <v>1</v>
      </c>
      <c r="D124" s="481" t="str">
        <f t="shared" si="5"/>
        <v>CM-2a(M): Proportion of confirmed malaria cases that received first-line antimalarial treatment at public sector health facilities-1</v>
      </c>
      <c r="E124" s="482" t="s">
        <v>2019</v>
      </c>
      <c r="F124" s="482" t="s">
        <v>2072</v>
      </c>
      <c r="G124" s="481" t="s">
        <v>2231</v>
      </c>
    </row>
    <row r="125" spans="1:7" s="11" customFormat="1" x14ac:dyDescent="0.25">
      <c r="A125" s="481" t="s">
        <v>766</v>
      </c>
      <c r="B125" s="482" t="s">
        <v>2232</v>
      </c>
      <c r="C125" s="481">
        <f t="shared" si="4"/>
        <v>0</v>
      </c>
      <c r="D125" s="481" t="str">
        <f t="shared" si="5"/>
        <v>CM-2b(M): Proportion of confirmed malaria cases that received first-line antimalarial treatment in the community-0</v>
      </c>
      <c r="E125" s="482" t="s">
        <v>2019</v>
      </c>
      <c r="F125" s="482" t="s">
        <v>2072</v>
      </c>
      <c r="G125" s="481" t="s">
        <v>2233</v>
      </c>
    </row>
    <row r="126" spans="1:7" s="11" customFormat="1" x14ac:dyDescent="0.25">
      <c r="A126" s="481" t="s">
        <v>766</v>
      </c>
      <c r="B126" s="482" t="s">
        <v>2232</v>
      </c>
      <c r="C126" s="481">
        <f t="shared" si="4"/>
        <v>1</v>
      </c>
      <c r="D126" s="481" t="str">
        <f t="shared" si="5"/>
        <v>CM-2b(M): Proportion of confirmed malaria cases that received first-line antimalarial treatment in the community-1</v>
      </c>
      <c r="E126" s="482" t="s">
        <v>2019</v>
      </c>
      <c r="F126" s="482" t="s">
        <v>2070</v>
      </c>
      <c r="G126" s="481" t="s">
        <v>2234</v>
      </c>
    </row>
    <row r="127" spans="1:7" s="11" customFormat="1" x14ac:dyDescent="0.25">
      <c r="A127" s="481" t="s">
        <v>2235</v>
      </c>
      <c r="B127" s="482" t="s">
        <v>2236</v>
      </c>
      <c r="C127" s="481">
        <f t="shared" si="4"/>
        <v>0</v>
      </c>
      <c r="D127" s="481" t="str">
        <f t="shared" si="5"/>
        <v>CM-2c(M): Proportion of confirmed malaria cases that received first-line antimalarial treatment at private sector sites-0</v>
      </c>
      <c r="E127" s="482" t="s">
        <v>2019</v>
      </c>
      <c r="F127" s="482" t="s">
        <v>2070</v>
      </c>
      <c r="G127" s="481" t="s">
        <v>2237</v>
      </c>
    </row>
    <row r="128" spans="1:7" s="11" customFormat="1" x14ac:dyDescent="0.25">
      <c r="A128" s="481" t="s">
        <v>2235</v>
      </c>
      <c r="B128" s="482" t="s">
        <v>2236</v>
      </c>
      <c r="C128" s="481">
        <f t="shared" si="4"/>
        <v>1</v>
      </c>
      <c r="D128" s="481" t="str">
        <f t="shared" si="5"/>
        <v>CM-2c(M): Proportion of confirmed malaria cases that received first-line antimalarial treatment at private sector sites-1</v>
      </c>
      <c r="E128" s="482" t="s">
        <v>2019</v>
      </c>
      <c r="F128" s="482" t="s">
        <v>2072</v>
      </c>
      <c r="G128" s="481" t="s">
        <v>2238</v>
      </c>
    </row>
    <row r="129" spans="1:7" s="11" customFormat="1" x14ac:dyDescent="0.25">
      <c r="A129" s="481" t="s">
        <v>2239</v>
      </c>
      <c r="B129" s="482" t="s">
        <v>2240</v>
      </c>
      <c r="C129" s="481">
        <f t="shared" si="4"/>
        <v>0</v>
      </c>
      <c r="D129" s="481" t="str">
        <f t="shared" si="5"/>
        <v>CM-3a: Proportion of malaria cases (presumed and confirmed) that received first line antimalarial treatment at public sector health facilities-0</v>
      </c>
      <c r="E129" s="482" t="s">
        <v>2019</v>
      </c>
      <c r="F129" s="482" t="s">
        <v>2070</v>
      </c>
      <c r="G129" s="481" t="s">
        <v>2241</v>
      </c>
    </row>
    <row r="130" spans="1:7" s="11" customFormat="1" x14ac:dyDescent="0.25">
      <c r="A130" s="481" t="s">
        <v>2239</v>
      </c>
      <c r="B130" s="482" t="s">
        <v>2240</v>
      </c>
      <c r="C130" s="481">
        <f t="shared" si="4"/>
        <v>1</v>
      </c>
      <c r="D130" s="481" t="str">
        <f t="shared" si="5"/>
        <v>CM-3a: Proportion of malaria cases (presumed and confirmed) that received first line antimalarial treatment at public sector health facilities-1</v>
      </c>
      <c r="E130" s="482" t="s">
        <v>2019</v>
      </c>
      <c r="F130" s="482" t="s">
        <v>2072</v>
      </c>
      <c r="G130" s="481" t="s">
        <v>2242</v>
      </c>
    </row>
    <row r="131" spans="1:7" s="11" customFormat="1" x14ac:dyDescent="0.25">
      <c r="A131" s="481" t="s">
        <v>2243</v>
      </c>
      <c r="B131" s="482" t="s">
        <v>2244</v>
      </c>
      <c r="C131" s="481">
        <f t="shared" si="4"/>
        <v>0</v>
      </c>
      <c r="D131" s="481" t="str">
        <f t="shared" si="5"/>
        <v>CM-3b: Proportion of malaria cases (presumed and confirmed) that received first line antimalarial treatment in the community-0</v>
      </c>
      <c r="E131" s="482" t="s">
        <v>2019</v>
      </c>
      <c r="F131" s="482" t="s">
        <v>2070</v>
      </c>
      <c r="G131" s="481" t="s">
        <v>2245</v>
      </c>
    </row>
    <row r="132" spans="1:7" s="11" customFormat="1" x14ac:dyDescent="0.25">
      <c r="A132" s="481" t="s">
        <v>2243</v>
      </c>
      <c r="B132" s="482" t="s">
        <v>2244</v>
      </c>
      <c r="C132" s="481">
        <f t="shared" si="4"/>
        <v>1</v>
      </c>
      <c r="D132" s="481" t="str">
        <f t="shared" si="5"/>
        <v>CM-3b: Proportion of malaria cases (presumed and confirmed) that received first line antimalarial treatment in the community-1</v>
      </c>
      <c r="E132" s="482" t="s">
        <v>2019</v>
      </c>
      <c r="F132" s="482" t="s">
        <v>2072</v>
      </c>
      <c r="G132" s="481" t="s">
        <v>2246</v>
      </c>
    </row>
    <row r="133" spans="1:7" s="11" customFormat="1" x14ac:dyDescent="0.25">
      <c r="A133" s="481" t="s">
        <v>2247</v>
      </c>
      <c r="B133" s="482" t="s">
        <v>2248</v>
      </c>
      <c r="C133" s="481">
        <f t="shared" si="4"/>
        <v>0</v>
      </c>
      <c r="D133" s="481" t="str">
        <f t="shared" si="5"/>
        <v>CM-3c: Proportion of malaria cases (presumed and confirmed) that received first line antimalarial treatment at private sector sites-0</v>
      </c>
      <c r="E133" s="482" t="s">
        <v>2019</v>
      </c>
      <c r="F133" s="482" t="s">
        <v>2070</v>
      </c>
      <c r="G133" s="481" t="s">
        <v>2249</v>
      </c>
    </row>
    <row r="134" spans="1:7" s="11" customFormat="1" x14ac:dyDescent="0.25">
      <c r="A134" s="481" t="s">
        <v>2247</v>
      </c>
      <c r="B134" s="482" t="s">
        <v>2248</v>
      </c>
      <c r="C134" s="481">
        <f t="shared" si="4"/>
        <v>1</v>
      </c>
      <c r="D134" s="481" t="str">
        <f t="shared" si="5"/>
        <v>CM-3c: Proportion of malaria cases (presumed and confirmed) that received first line antimalarial treatment at private sector sites-1</v>
      </c>
      <c r="E134" s="482" t="s">
        <v>2019</v>
      </c>
      <c r="F134" s="482" t="s">
        <v>2072</v>
      </c>
      <c r="G134" s="481" t="s">
        <v>2250</v>
      </c>
    </row>
    <row r="135" spans="1:7" s="11" customFormat="1" x14ac:dyDescent="0.25">
      <c r="A135" s="481" t="s">
        <v>2251</v>
      </c>
      <c r="B135" s="482" t="s">
        <v>2252</v>
      </c>
      <c r="C135" s="481">
        <f t="shared" si="4"/>
        <v>0</v>
      </c>
      <c r="D135" s="481" t="str">
        <f t="shared" si="5"/>
        <v>TCS-1(M): Percentage of people living with HIV currently receiving antiretroviral therapy-0</v>
      </c>
      <c r="E135" s="482" t="s">
        <v>2019</v>
      </c>
      <c r="F135" s="482" t="s">
        <v>2053</v>
      </c>
      <c r="G135" s="481" t="s">
        <v>2253</v>
      </c>
    </row>
    <row r="136" spans="1:7" s="11" customFormat="1" x14ac:dyDescent="0.25">
      <c r="A136" s="481" t="s">
        <v>2251</v>
      </c>
      <c r="B136" s="482" t="s">
        <v>2252</v>
      </c>
      <c r="C136" s="481">
        <f t="shared" si="4"/>
        <v>1</v>
      </c>
      <c r="D136" s="481" t="str">
        <f t="shared" si="5"/>
        <v>TCS-1(M): Percentage of people living with HIV currently receiving antiretroviral therapy-1</v>
      </c>
      <c r="E136" s="482" t="s">
        <v>2019</v>
      </c>
      <c r="F136" s="482" t="s">
        <v>2055</v>
      </c>
      <c r="G136" s="481" t="s">
        <v>2254</v>
      </c>
    </row>
    <row r="137" spans="1:7" s="11" customFormat="1" x14ac:dyDescent="0.25">
      <c r="A137" s="481" t="s">
        <v>2251</v>
      </c>
      <c r="B137" s="482" t="s">
        <v>2252</v>
      </c>
      <c r="C137" s="481">
        <f t="shared" si="4"/>
        <v>2</v>
      </c>
      <c r="D137" s="481" t="str">
        <f t="shared" si="5"/>
        <v>TCS-1(M): Percentage of people living with HIV currently receiving antiretroviral therapy-2</v>
      </c>
      <c r="E137" s="482" t="s">
        <v>2057</v>
      </c>
      <c r="F137" s="482" t="s">
        <v>2255</v>
      </c>
      <c r="G137" s="481" t="s">
        <v>2256</v>
      </c>
    </row>
    <row r="138" spans="1:7" s="11" customFormat="1" x14ac:dyDescent="0.25">
      <c r="A138" s="481" t="s">
        <v>2251</v>
      </c>
      <c r="B138" s="482" t="s">
        <v>2252</v>
      </c>
      <c r="C138" s="481">
        <f t="shared" si="4"/>
        <v>3</v>
      </c>
      <c r="D138" s="481" t="str">
        <f t="shared" si="5"/>
        <v>TCS-1(M): Percentage of people living with HIV currently receiving antiretroviral therapy-3</v>
      </c>
      <c r="E138" s="482" t="s">
        <v>2057</v>
      </c>
      <c r="F138" s="482" t="s">
        <v>2058</v>
      </c>
      <c r="G138" s="481" t="s">
        <v>2257</v>
      </c>
    </row>
    <row r="139" spans="1:7" s="11" customFormat="1" x14ac:dyDescent="0.25">
      <c r="A139" s="481" t="s">
        <v>2251</v>
      </c>
      <c r="B139" s="482" t="s">
        <v>2252</v>
      </c>
      <c r="C139" s="481">
        <f t="shared" si="4"/>
        <v>4</v>
      </c>
      <c r="D139" s="481" t="str">
        <f t="shared" si="5"/>
        <v>TCS-1(M): Percentage of people living with HIV currently receiving antiretroviral therapy-4</v>
      </c>
      <c r="E139" s="482" t="s">
        <v>2057</v>
      </c>
      <c r="F139" s="482" t="s">
        <v>2060</v>
      </c>
      <c r="G139" s="481" t="s">
        <v>2258</v>
      </c>
    </row>
    <row r="140" spans="1:7" s="11" customFormat="1" x14ac:dyDescent="0.25">
      <c r="A140" s="481" t="s">
        <v>2251</v>
      </c>
      <c r="B140" s="482" t="s">
        <v>2252</v>
      </c>
      <c r="C140" s="481">
        <f t="shared" si="4"/>
        <v>5</v>
      </c>
      <c r="D140" s="481" t="str">
        <f t="shared" si="5"/>
        <v>TCS-1(M): Percentage of people living with HIV currently receiving antiretroviral therapy-5</v>
      </c>
      <c r="E140" s="482" t="s">
        <v>2057</v>
      </c>
      <c r="F140" s="482" t="s">
        <v>2259</v>
      </c>
      <c r="G140" s="481" t="s">
        <v>2260</v>
      </c>
    </row>
    <row r="141" spans="1:7" s="11" customFormat="1" x14ac:dyDescent="0.25">
      <c r="A141" s="481" t="s">
        <v>2251</v>
      </c>
      <c r="B141" s="482" t="s">
        <v>2252</v>
      </c>
      <c r="C141" s="481">
        <f t="shared" si="4"/>
        <v>6</v>
      </c>
      <c r="D141" s="481" t="str">
        <f t="shared" si="5"/>
        <v>TCS-1(M): Percentage of people living with HIV currently receiving antiretroviral therapy-6</v>
      </c>
      <c r="E141" s="482" t="s">
        <v>2057</v>
      </c>
      <c r="F141" s="482" t="s">
        <v>2062</v>
      </c>
      <c r="G141" s="481" t="s">
        <v>2261</v>
      </c>
    </row>
    <row r="142" spans="1:7" s="11" customFormat="1" x14ac:dyDescent="0.25">
      <c r="A142" s="481" t="s">
        <v>2251</v>
      </c>
      <c r="B142" s="482" t="s">
        <v>2252</v>
      </c>
      <c r="C142" s="481">
        <f t="shared" si="4"/>
        <v>7</v>
      </c>
      <c r="D142" s="481" t="str">
        <f t="shared" si="5"/>
        <v>TCS-1(M): Percentage of people living with HIV currently receiving antiretroviral therapy-7</v>
      </c>
      <c r="E142" s="482" t="s">
        <v>2057</v>
      </c>
      <c r="F142" s="482" t="s">
        <v>2064</v>
      </c>
      <c r="G142" s="481" t="s">
        <v>2262</v>
      </c>
    </row>
    <row r="143" spans="1:7" s="11" customFormat="1" x14ac:dyDescent="0.25">
      <c r="A143" s="481" t="s">
        <v>2251</v>
      </c>
      <c r="B143" s="482" t="s">
        <v>2252</v>
      </c>
      <c r="C143" s="481">
        <f t="shared" si="4"/>
        <v>8</v>
      </c>
      <c r="D143" s="481" t="str">
        <f t="shared" si="5"/>
        <v>TCS-1(M): Percentage of people living with HIV currently receiving antiretroviral therapy-8</v>
      </c>
      <c r="E143" s="482" t="s">
        <v>2046</v>
      </c>
      <c r="F143" s="482" t="s">
        <v>2047</v>
      </c>
      <c r="G143" s="481" t="s">
        <v>2263</v>
      </c>
    </row>
    <row r="144" spans="1:7" s="11" customFormat="1" x14ac:dyDescent="0.25">
      <c r="A144" s="481" t="s">
        <v>2251</v>
      </c>
      <c r="B144" s="482" t="s">
        <v>2252</v>
      </c>
      <c r="C144" s="481">
        <f t="shared" si="4"/>
        <v>9</v>
      </c>
      <c r="D144" s="481" t="str">
        <f t="shared" si="5"/>
        <v>TCS-1(M): Percentage of people living with HIV currently receiving antiretroviral therapy-9</v>
      </c>
      <c r="E144" s="482" t="s">
        <v>2046</v>
      </c>
      <c r="F144" s="482" t="s">
        <v>2049</v>
      </c>
      <c r="G144" s="481" t="s">
        <v>2264</v>
      </c>
    </row>
    <row r="145" spans="1:7" s="11" customFormat="1" x14ac:dyDescent="0.25">
      <c r="A145" s="481" t="s">
        <v>2251</v>
      </c>
      <c r="B145" s="482" t="s">
        <v>2252</v>
      </c>
      <c r="C145" s="481">
        <f t="shared" si="4"/>
        <v>10</v>
      </c>
      <c r="D145" s="481" t="str">
        <f t="shared" si="5"/>
        <v>TCS-1(M): Percentage of people living with HIV currently receiving antiretroviral therapy-10</v>
      </c>
      <c r="E145" s="482" t="s">
        <v>2202</v>
      </c>
      <c r="F145" s="482" t="s">
        <v>2265</v>
      </c>
      <c r="G145" s="481" t="s">
        <v>2266</v>
      </c>
    </row>
    <row r="146" spans="1:7" s="11" customFormat="1" x14ac:dyDescent="0.25">
      <c r="A146" s="481" t="s">
        <v>2251</v>
      </c>
      <c r="B146" s="482" t="s">
        <v>2252</v>
      </c>
      <c r="C146" s="481">
        <f t="shared" si="4"/>
        <v>11</v>
      </c>
      <c r="D146" s="481" t="str">
        <f t="shared" si="5"/>
        <v>TCS-1(M): Percentage of people living with HIV currently receiving antiretroviral therapy-11</v>
      </c>
      <c r="E146" s="482" t="s">
        <v>2202</v>
      </c>
      <c r="F146" s="482" t="s">
        <v>2267</v>
      </c>
      <c r="G146" s="481" t="s">
        <v>2268</v>
      </c>
    </row>
    <row r="147" spans="1:7" s="11" customFormat="1" x14ac:dyDescent="0.25">
      <c r="A147" s="481" t="s">
        <v>2251</v>
      </c>
      <c r="B147" s="482" t="s">
        <v>2252</v>
      </c>
      <c r="C147" s="481">
        <f t="shared" si="4"/>
        <v>12</v>
      </c>
      <c r="D147" s="481" t="str">
        <f t="shared" si="5"/>
        <v>TCS-1(M): Percentage of people living with HIV currently receiving antiretroviral therapy-12</v>
      </c>
      <c r="E147" s="482" t="s">
        <v>2202</v>
      </c>
      <c r="F147" s="482" t="s">
        <v>2269</v>
      </c>
      <c r="G147" s="481" t="s">
        <v>2270</v>
      </c>
    </row>
    <row r="148" spans="1:7" s="11" customFormat="1" x14ac:dyDescent="0.25">
      <c r="A148" s="481" t="s">
        <v>2251</v>
      </c>
      <c r="B148" s="482" t="s">
        <v>2252</v>
      </c>
      <c r="C148" s="481">
        <f t="shared" si="4"/>
        <v>13</v>
      </c>
      <c r="D148" s="481" t="str">
        <f t="shared" si="5"/>
        <v>TCS-1(M): Percentage of people living with HIV currently receiving antiretroviral therapy-13</v>
      </c>
      <c r="E148" s="482" t="s">
        <v>2202</v>
      </c>
      <c r="F148" s="482" t="s">
        <v>2271</v>
      </c>
      <c r="G148" s="481" t="s">
        <v>2272</v>
      </c>
    </row>
    <row r="149" spans="1:7" s="11" customFormat="1" x14ac:dyDescent="0.25">
      <c r="A149" s="481" t="s">
        <v>2273</v>
      </c>
      <c r="B149" s="482" t="s">
        <v>2274</v>
      </c>
      <c r="C149" s="481">
        <f t="shared" si="4"/>
        <v>0</v>
      </c>
      <c r="D149" s="481" t="str">
        <f t="shared" si="5"/>
        <v>TCS-2: Percentage of people living with HIV that initiated ART with a CD4 count of &lt;200 cells/mm³-0</v>
      </c>
      <c r="E149" s="482" t="s">
        <v>2046</v>
      </c>
      <c r="F149" s="482" t="s">
        <v>2047</v>
      </c>
      <c r="G149" s="481" t="s">
        <v>2275</v>
      </c>
    </row>
    <row r="150" spans="1:7" s="11" customFormat="1" x14ac:dyDescent="0.25">
      <c r="A150" s="481" t="s">
        <v>2273</v>
      </c>
      <c r="B150" s="482" t="s">
        <v>2274</v>
      </c>
      <c r="C150" s="481">
        <f t="shared" si="4"/>
        <v>1</v>
      </c>
      <c r="D150" s="481" t="str">
        <f t="shared" si="5"/>
        <v>TCS-2: Percentage of people living with HIV that initiated ART with a CD4 count of &lt;200 cells/mm³-1</v>
      </c>
      <c r="E150" s="482" t="s">
        <v>2046</v>
      </c>
      <c r="F150" s="482" t="s">
        <v>2049</v>
      </c>
      <c r="G150" s="481" t="s">
        <v>2276</v>
      </c>
    </row>
    <row r="151" spans="1:7" s="11" customFormat="1" x14ac:dyDescent="0.25">
      <c r="A151" s="481" t="s">
        <v>2277</v>
      </c>
      <c r="B151" s="482" t="s">
        <v>2278</v>
      </c>
      <c r="C151" s="481">
        <f t="shared" si="4"/>
        <v>0</v>
      </c>
      <c r="D151" s="481" t="str">
        <f t="shared" si="5"/>
        <v>TCP-1(M): Number of notified cases of all forms of TB-(i.e. bacteriologically confirmed + clinically diagnosed), includes new and relapse cases-0</v>
      </c>
      <c r="E151" s="482" t="s">
        <v>2019</v>
      </c>
      <c r="F151" s="482" t="s">
        <v>2053</v>
      </c>
      <c r="G151" s="481" t="s">
        <v>2279</v>
      </c>
    </row>
    <row r="152" spans="1:7" s="11" customFormat="1" x14ac:dyDescent="0.25">
      <c r="A152" s="481" t="s">
        <v>2277</v>
      </c>
      <c r="B152" s="482" t="s">
        <v>2278</v>
      </c>
      <c r="C152" s="481">
        <f t="shared" si="4"/>
        <v>1</v>
      </c>
      <c r="D152" s="481" t="str">
        <f t="shared" si="5"/>
        <v>TCP-1(M): Number of notified cases of all forms of TB-(i.e. bacteriologically confirmed + clinically diagnosed), includes new and relapse cases-1</v>
      </c>
      <c r="E152" s="482" t="s">
        <v>2019</v>
      </c>
      <c r="F152" s="482" t="s">
        <v>2055</v>
      </c>
      <c r="G152" s="481" t="s">
        <v>2280</v>
      </c>
    </row>
    <row r="153" spans="1:7" s="11" customFormat="1" x14ac:dyDescent="0.25">
      <c r="A153" s="481" t="s">
        <v>2277</v>
      </c>
      <c r="B153" s="482" t="s">
        <v>2278</v>
      </c>
      <c r="C153" s="481">
        <f t="shared" si="4"/>
        <v>2</v>
      </c>
      <c r="D153" s="481" t="str">
        <f t="shared" si="5"/>
        <v>TCP-1(M): Number of notified cases of all forms of TB-(i.e. bacteriologically confirmed + clinically diagnosed), includes new and relapse cases-2</v>
      </c>
      <c r="E153" s="482" t="s">
        <v>2046</v>
      </c>
      <c r="F153" s="482" t="s">
        <v>2047</v>
      </c>
      <c r="G153" s="481" t="s">
        <v>2281</v>
      </c>
    </row>
    <row r="154" spans="1:7" s="11" customFormat="1" x14ac:dyDescent="0.25">
      <c r="A154" s="481" t="s">
        <v>2277</v>
      </c>
      <c r="B154" s="482" t="s">
        <v>2278</v>
      </c>
      <c r="C154" s="481">
        <f t="shared" si="4"/>
        <v>3</v>
      </c>
      <c r="D154" s="481" t="str">
        <f t="shared" si="5"/>
        <v>TCP-1(M): Number of notified cases of all forms of TB-(i.e. bacteriologically confirmed + clinically diagnosed), includes new and relapse cases-3</v>
      </c>
      <c r="E154" s="482" t="s">
        <v>2046</v>
      </c>
      <c r="F154" s="482" t="s">
        <v>2049</v>
      </c>
      <c r="G154" s="481" t="s">
        <v>2282</v>
      </c>
    </row>
    <row r="155" spans="1:7" s="11" customFormat="1" x14ac:dyDescent="0.25">
      <c r="A155" s="481" t="s">
        <v>2277</v>
      </c>
      <c r="B155" s="482" t="s">
        <v>2278</v>
      </c>
      <c r="C155" s="481">
        <f t="shared" si="4"/>
        <v>4</v>
      </c>
      <c r="D155" s="481" t="str">
        <f t="shared" si="5"/>
        <v>TCP-1(M): Number of notified cases of all forms of TB-(i.e. bacteriologically confirmed + clinically diagnosed), includes new and relapse cases-4</v>
      </c>
      <c r="E155" s="482" t="s">
        <v>2283</v>
      </c>
      <c r="F155" s="482" t="s">
        <v>2284</v>
      </c>
      <c r="G155" s="481" t="s">
        <v>2285</v>
      </c>
    </row>
    <row r="156" spans="1:7" s="11" customFormat="1" x14ac:dyDescent="0.25">
      <c r="A156" s="481" t="s">
        <v>2277</v>
      </c>
      <c r="B156" s="482" t="s">
        <v>2278</v>
      </c>
      <c r="C156" s="481">
        <f t="shared" si="4"/>
        <v>5</v>
      </c>
      <c r="D156" s="481" t="str">
        <f t="shared" si="5"/>
        <v>TCP-1(M): Number of notified cases of all forms of TB-(i.e. bacteriologically confirmed + clinically diagnosed), includes new and relapse cases-5</v>
      </c>
      <c r="E156" s="482" t="s">
        <v>2283</v>
      </c>
      <c r="F156" s="482" t="s">
        <v>2286</v>
      </c>
      <c r="G156" s="481" t="s">
        <v>2287</v>
      </c>
    </row>
    <row r="157" spans="1:7" s="11" customFormat="1" x14ac:dyDescent="0.25">
      <c r="A157" s="481" t="s">
        <v>2277</v>
      </c>
      <c r="B157" s="482" t="s">
        <v>2278</v>
      </c>
      <c r="C157" s="481">
        <f t="shared" si="4"/>
        <v>6</v>
      </c>
      <c r="D157" s="481" t="str">
        <f t="shared" si="5"/>
        <v>TCP-1(M): Number of notified cases of all forms of TB-(i.e. bacteriologically confirmed + clinically diagnosed), includes new and relapse cases-6</v>
      </c>
      <c r="E157" s="482" t="s">
        <v>2283</v>
      </c>
      <c r="F157" s="482" t="s">
        <v>2288</v>
      </c>
      <c r="G157" s="481" t="s">
        <v>2289</v>
      </c>
    </row>
    <row r="158" spans="1:7" s="11" customFormat="1" x14ac:dyDescent="0.25">
      <c r="A158" s="481" t="s">
        <v>2277</v>
      </c>
      <c r="B158" s="482" t="s">
        <v>2278</v>
      </c>
      <c r="C158" s="481">
        <f t="shared" si="4"/>
        <v>7</v>
      </c>
      <c r="D158" s="481" t="str">
        <f t="shared" si="5"/>
        <v>TCP-1(M): Number of notified cases of all forms of TB-(i.e. bacteriologically confirmed + clinically diagnosed), includes new and relapse cases-7</v>
      </c>
      <c r="E158" s="482" t="s">
        <v>2153</v>
      </c>
      <c r="F158" s="482" t="s">
        <v>2290</v>
      </c>
      <c r="G158" s="481" t="s">
        <v>2291</v>
      </c>
    </row>
    <row r="159" spans="1:7" s="11" customFormat="1" x14ac:dyDescent="0.25">
      <c r="A159" s="481" t="s">
        <v>2292</v>
      </c>
      <c r="B159" s="482" t="s">
        <v>2293</v>
      </c>
      <c r="C159" s="481">
        <f t="shared" si="4"/>
        <v>0</v>
      </c>
      <c r="D159" s="481" t="str">
        <f t="shared" si="5"/>
        <v>TCP-2(M): Treatment success rate- all forms:  Percentage of TB cases, all forms, bacteriologically confirmed plus clinically diagnosed, successfully treated (cured plus treatment completed) among all TB cases registered for treatment during a specified period, new and relapse cases-0</v>
      </c>
      <c r="E159" s="482" t="s">
        <v>2019</v>
      </c>
      <c r="F159" s="482" t="s">
        <v>2053</v>
      </c>
      <c r="G159" s="481" t="s">
        <v>2294</v>
      </c>
    </row>
    <row r="160" spans="1:7" s="11" customFormat="1" x14ac:dyDescent="0.25">
      <c r="A160" s="481" t="s">
        <v>2292</v>
      </c>
      <c r="B160" s="482" t="s">
        <v>2293</v>
      </c>
      <c r="C160" s="481">
        <f t="shared" ref="C160:C182" si="6">IF(B160=B159,C159+1,0)</f>
        <v>1</v>
      </c>
      <c r="D160" s="481" t="str">
        <f t="shared" ref="D160:D182" si="7">B160&amp;"-"&amp;C160</f>
        <v>TCP-2(M): Treatment success rate- all forms:  Percentage of TB cases, all forms, bacteriologically confirmed plus clinically diagnosed, successfully treated (cured plus treatment completed) among all TB cases registered for treatment during a specified period, new and relapse cases-1</v>
      </c>
      <c r="E160" s="482" t="s">
        <v>2019</v>
      </c>
      <c r="F160" s="482" t="s">
        <v>2055</v>
      </c>
      <c r="G160" s="481" t="s">
        <v>2295</v>
      </c>
    </row>
    <row r="161" spans="1:7" s="11" customFormat="1" x14ac:dyDescent="0.25">
      <c r="A161" s="481" t="s">
        <v>2292</v>
      </c>
      <c r="B161" s="482" t="s">
        <v>2293</v>
      </c>
      <c r="C161" s="481">
        <f t="shared" si="6"/>
        <v>2</v>
      </c>
      <c r="D161"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cases-2</v>
      </c>
      <c r="E161" s="482" t="s">
        <v>2046</v>
      </c>
      <c r="F161" s="482" t="s">
        <v>2047</v>
      </c>
      <c r="G161" s="481" t="s">
        <v>2296</v>
      </c>
    </row>
    <row r="162" spans="1:7" s="11" customFormat="1" x14ac:dyDescent="0.25">
      <c r="A162" s="481" t="s">
        <v>2292</v>
      </c>
      <c r="B162" s="482" t="s">
        <v>2293</v>
      </c>
      <c r="C162" s="481">
        <f t="shared" si="6"/>
        <v>3</v>
      </c>
      <c r="D162"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cases-3</v>
      </c>
      <c r="E162" s="482" t="s">
        <v>2046</v>
      </c>
      <c r="F162" s="482" t="s">
        <v>2049</v>
      </c>
      <c r="G162" s="481" t="s">
        <v>2297</v>
      </c>
    </row>
    <row r="163" spans="1:7" s="11" customFormat="1" x14ac:dyDescent="0.25">
      <c r="A163" s="481" t="s">
        <v>2292</v>
      </c>
      <c r="B163" s="482" t="s">
        <v>2293</v>
      </c>
      <c r="C163" s="481">
        <f t="shared" si="6"/>
        <v>4</v>
      </c>
      <c r="D163"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cases-4</v>
      </c>
      <c r="E163" s="482" t="s">
        <v>2283</v>
      </c>
      <c r="F163" s="482" t="s">
        <v>2284</v>
      </c>
      <c r="G163" s="481" t="s">
        <v>2298</v>
      </c>
    </row>
    <row r="164" spans="1:7" s="11" customFormat="1" x14ac:dyDescent="0.25">
      <c r="A164" s="481" t="s">
        <v>2292</v>
      </c>
      <c r="B164" s="482" t="s">
        <v>2293</v>
      </c>
      <c r="C164" s="481">
        <f t="shared" si="6"/>
        <v>5</v>
      </c>
      <c r="D164"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cases-5</v>
      </c>
      <c r="E164" s="482" t="s">
        <v>2283</v>
      </c>
      <c r="F164" s="482" t="s">
        <v>2286</v>
      </c>
      <c r="G164" s="481" t="s">
        <v>2299</v>
      </c>
    </row>
    <row r="165" spans="1:7" s="11" customFormat="1" x14ac:dyDescent="0.25">
      <c r="A165" s="481" t="s">
        <v>2292</v>
      </c>
      <c r="B165" s="482" t="s">
        <v>2293</v>
      </c>
      <c r="C165" s="481">
        <f t="shared" si="6"/>
        <v>6</v>
      </c>
      <c r="D165" s="481"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cases-6</v>
      </c>
      <c r="E165" s="482" t="s">
        <v>2283</v>
      </c>
      <c r="F165" s="482" t="s">
        <v>2288</v>
      </c>
      <c r="G165" s="481" t="s">
        <v>2300</v>
      </c>
    </row>
    <row r="166" spans="1:7" s="11" customFormat="1" x14ac:dyDescent="0.25">
      <c r="A166" s="481" t="s">
        <v>2301</v>
      </c>
      <c r="B166" s="482" t="s">
        <v>2302</v>
      </c>
      <c r="C166" s="481">
        <f t="shared" si="6"/>
        <v>0</v>
      </c>
      <c r="D166" s="481" t="str">
        <f t="shared" si="7"/>
        <v>YP-3: Number of adolescent girls and young women (AGYW) who were tested for HIV and received their results during the reporting period-0</v>
      </c>
      <c r="E166" s="482" t="s">
        <v>2019</v>
      </c>
      <c r="F166" s="482" t="s">
        <v>2303</v>
      </c>
      <c r="G166" s="481" t="s">
        <v>2304</v>
      </c>
    </row>
    <row r="167" spans="1:7" s="11" customFormat="1" x14ac:dyDescent="0.25">
      <c r="A167" s="481" t="s">
        <v>2301</v>
      </c>
      <c r="B167" s="482" t="s">
        <v>2302</v>
      </c>
      <c r="C167" s="481">
        <f t="shared" si="6"/>
        <v>1</v>
      </c>
      <c r="D167" s="481" t="str">
        <f t="shared" si="7"/>
        <v>YP-3: Number of adolescent girls and young women (AGYW) who were tested for HIV and received their results during the reporting period-1</v>
      </c>
      <c r="E167" s="482" t="s">
        <v>2019</v>
      </c>
      <c r="F167" s="482" t="s">
        <v>2305</v>
      </c>
      <c r="G167" s="481" t="s">
        <v>2306</v>
      </c>
    </row>
    <row r="168" spans="1:7" s="11" customFormat="1" x14ac:dyDescent="0.25">
      <c r="A168" s="481" t="s">
        <v>2301</v>
      </c>
      <c r="B168" s="482" t="s">
        <v>2302</v>
      </c>
      <c r="C168" s="481">
        <f t="shared" si="6"/>
        <v>2</v>
      </c>
      <c r="D168" s="481" t="str">
        <f t="shared" si="7"/>
        <v>YP-3: Number of adolescent girls and young women (AGYW) who were tested for HIV and received their results during the reporting period-2</v>
      </c>
      <c r="E168" s="482" t="s">
        <v>2019</v>
      </c>
      <c r="F168" s="482" t="s">
        <v>2307</v>
      </c>
      <c r="G168" s="481" t="s">
        <v>2308</v>
      </c>
    </row>
    <row r="169" spans="1:7" s="11" customFormat="1" x14ac:dyDescent="0.25">
      <c r="A169" s="481" t="s">
        <v>2301</v>
      </c>
      <c r="B169" s="482" t="s">
        <v>2302</v>
      </c>
      <c r="C169" s="481">
        <f t="shared" si="6"/>
        <v>3</v>
      </c>
      <c r="D169" s="481" t="str">
        <f t="shared" si="7"/>
        <v>YP-3: Number of adolescent girls and young women (AGYW) who were tested for HIV and received their results during the reporting period-3</v>
      </c>
      <c r="E169" s="482" t="s">
        <v>2283</v>
      </c>
      <c r="F169" s="482" t="s">
        <v>2284</v>
      </c>
      <c r="G169" s="481" t="s">
        <v>2309</v>
      </c>
    </row>
    <row r="170" spans="1:7" s="11" customFormat="1" x14ac:dyDescent="0.25">
      <c r="A170" s="481" t="s">
        <v>2301</v>
      </c>
      <c r="B170" s="482" t="s">
        <v>2302</v>
      </c>
      <c r="C170" s="481">
        <f t="shared" si="6"/>
        <v>4</v>
      </c>
      <c r="D170" s="481" t="str">
        <f t="shared" si="7"/>
        <v>YP-3: Number of adolescent girls and young women (AGYW) who were tested for HIV and received their results during the reporting period-4</v>
      </c>
      <c r="E170" s="482" t="s">
        <v>2283</v>
      </c>
      <c r="F170" s="482" t="s">
        <v>2286</v>
      </c>
      <c r="G170" s="481" t="s">
        <v>2310</v>
      </c>
    </row>
    <row r="171" spans="1:7" s="11" customFormat="1" x14ac:dyDescent="0.25">
      <c r="A171" s="481" t="s">
        <v>2311</v>
      </c>
      <c r="B171" s="482" t="s">
        <v>2312</v>
      </c>
      <c r="C171" s="481">
        <f t="shared" si="6"/>
        <v>0</v>
      </c>
      <c r="D171" s="481" t="str">
        <f t="shared" si="7"/>
        <v>HTS-1: Number of people who were tested for HIV and received their results during the reporting period-0</v>
      </c>
      <c r="E171" s="482" t="s">
        <v>2046</v>
      </c>
      <c r="F171" s="482" t="s">
        <v>2047</v>
      </c>
      <c r="G171" s="481" t="s">
        <v>2313</v>
      </c>
    </row>
    <row r="172" spans="1:7" s="11" customFormat="1" x14ac:dyDescent="0.25">
      <c r="A172" s="481" t="s">
        <v>2311</v>
      </c>
      <c r="B172" s="482" t="s">
        <v>2312</v>
      </c>
      <c r="C172" s="481">
        <f t="shared" si="6"/>
        <v>1</v>
      </c>
      <c r="D172" s="481" t="str">
        <f t="shared" si="7"/>
        <v>HTS-1: Number of people who were tested for HIV and received their results during the reporting period-1</v>
      </c>
      <c r="E172" s="482" t="s">
        <v>2046</v>
      </c>
      <c r="F172" s="482" t="s">
        <v>2049</v>
      </c>
      <c r="G172" s="481" t="s">
        <v>2314</v>
      </c>
    </row>
    <row r="173" spans="1:7" s="11" customFormat="1" x14ac:dyDescent="0.25">
      <c r="A173" s="481" t="s">
        <v>2311</v>
      </c>
      <c r="B173" s="482" t="s">
        <v>2312</v>
      </c>
      <c r="C173" s="481">
        <f t="shared" si="6"/>
        <v>2</v>
      </c>
      <c r="D173" s="481" t="str">
        <f t="shared" si="7"/>
        <v>HTS-1: Number of people who were tested for HIV and received their results during the reporting period-2</v>
      </c>
      <c r="E173" s="482" t="s">
        <v>2283</v>
      </c>
      <c r="F173" s="482" t="s">
        <v>2284</v>
      </c>
      <c r="G173" s="481" t="s">
        <v>2315</v>
      </c>
    </row>
    <row r="174" spans="1:7" s="11" customFormat="1" x14ac:dyDescent="0.25">
      <c r="A174" s="481" t="s">
        <v>2311</v>
      </c>
      <c r="B174" s="482" t="s">
        <v>2312</v>
      </c>
      <c r="C174" s="481">
        <f t="shared" si="6"/>
        <v>3</v>
      </c>
      <c r="D174" s="481" t="str">
        <f t="shared" si="7"/>
        <v>HTS-1: Number of people who were tested for HIV and received their results during the reporting period-3</v>
      </c>
      <c r="E174" s="482" t="s">
        <v>2283</v>
      </c>
      <c r="F174" s="482" t="s">
        <v>2286</v>
      </c>
      <c r="G174" s="481" t="s">
        <v>2316</v>
      </c>
    </row>
    <row r="175" spans="1:7" s="11" customFormat="1" x14ac:dyDescent="0.25">
      <c r="A175" s="481" t="s">
        <v>2317</v>
      </c>
      <c r="B175" s="482" t="s">
        <v>2318</v>
      </c>
      <c r="C175" s="481">
        <f t="shared" si="6"/>
        <v>0</v>
      </c>
      <c r="D175" s="481" t="str">
        <f t="shared" si="7"/>
        <v>TCP-6b: Number of TB cases (all forms) notified among key affected populations/ high risk groups (other than prisoners)-0</v>
      </c>
      <c r="E175" s="482" t="s">
        <v>2202</v>
      </c>
      <c r="F175" s="482" t="s">
        <v>2207</v>
      </c>
      <c r="G175" s="481" t="s">
        <v>2319</v>
      </c>
    </row>
    <row r="176" spans="1:7" s="11" customFormat="1" x14ac:dyDescent="0.25">
      <c r="A176" s="481" t="s">
        <v>2317</v>
      </c>
      <c r="B176" s="482" t="s">
        <v>2318</v>
      </c>
      <c r="C176" s="481">
        <f t="shared" si="6"/>
        <v>1</v>
      </c>
      <c r="D176" s="481" t="str">
        <f t="shared" si="7"/>
        <v>TCP-6b: Number of TB cases (all forms) notified among key affected populations/ high risk groups (other than prisoners)-1</v>
      </c>
      <c r="E176" s="482" t="s">
        <v>2202</v>
      </c>
      <c r="F176" s="482" t="s">
        <v>2209</v>
      </c>
      <c r="G176" s="481" t="s">
        <v>2320</v>
      </c>
    </row>
    <row r="177" spans="1:7" s="11" customFormat="1" x14ac:dyDescent="0.25">
      <c r="A177" s="481" t="s">
        <v>772</v>
      </c>
      <c r="B177" s="482" t="s">
        <v>2321</v>
      </c>
      <c r="C177" s="481">
        <f t="shared" si="6"/>
        <v>0</v>
      </c>
      <c r="D177" s="481" t="str">
        <f t="shared" si="7"/>
        <v>SPI-2: Percentage of children aged 3–59 months who received the full number of courses of SMC (3 or 4) per  transmission season in the targeted areas-0</v>
      </c>
      <c r="E177" s="482" t="s">
        <v>2046</v>
      </c>
      <c r="F177" s="482" t="s">
        <v>2047</v>
      </c>
      <c r="G177" s="481" t="s">
        <v>2322</v>
      </c>
    </row>
    <row r="178" spans="1:7" s="11" customFormat="1" x14ac:dyDescent="0.25">
      <c r="A178" s="481" t="s">
        <v>772</v>
      </c>
      <c r="B178" s="482" t="s">
        <v>2321</v>
      </c>
      <c r="C178" s="481">
        <f t="shared" si="6"/>
        <v>1</v>
      </c>
      <c r="D178" s="481" t="str">
        <f t="shared" si="7"/>
        <v>SPI-2: Percentage of children aged 3–59 months who received the full number of courses of SMC (3 or 4) per  transmission season in the targeted areas-1</v>
      </c>
      <c r="E178" s="482" t="s">
        <v>2046</v>
      </c>
      <c r="F178" s="482" t="s">
        <v>2049</v>
      </c>
      <c r="G178" s="481" t="s">
        <v>2323</v>
      </c>
    </row>
    <row r="179" spans="1:7" s="11" customFormat="1" x14ac:dyDescent="0.25">
      <c r="A179" s="481" t="s">
        <v>2324</v>
      </c>
      <c r="B179" s="482" t="s">
        <v>2325</v>
      </c>
      <c r="C179" s="481">
        <f t="shared" si="6"/>
        <v>0</v>
      </c>
      <c r="D179" s="481" t="str">
        <f t="shared" si="7"/>
        <v>TCS-3.1: Percentage of people living with HIV and on ART, who have a suppressed viral load at 12 months (&lt;1000 copies/ml)-0</v>
      </c>
      <c r="E179" s="482" t="s">
        <v>2057</v>
      </c>
      <c r="F179" s="482" t="s">
        <v>2058</v>
      </c>
      <c r="G179" s="481" t="s">
        <v>2326</v>
      </c>
    </row>
    <row r="180" spans="1:7" s="11" customFormat="1" x14ac:dyDescent="0.25">
      <c r="A180" s="481" t="s">
        <v>2324</v>
      </c>
      <c r="B180" s="482" t="s">
        <v>2325</v>
      </c>
      <c r="C180" s="481">
        <f t="shared" si="6"/>
        <v>1</v>
      </c>
      <c r="D180" s="481" t="str">
        <f t="shared" si="7"/>
        <v>TCS-3.1: Percentage of people living with HIV and on ART, who have a suppressed viral load at 12 months (&lt;1000 copies/ml)-1</v>
      </c>
      <c r="E180" s="482" t="s">
        <v>2057</v>
      </c>
      <c r="F180" s="482" t="s">
        <v>2064</v>
      </c>
      <c r="G180" s="481" t="s">
        <v>2327</v>
      </c>
    </row>
    <row r="181" spans="1:7" s="11" customFormat="1" x14ac:dyDescent="0.25">
      <c r="A181" s="481" t="s">
        <v>2324</v>
      </c>
      <c r="B181" s="482" t="s">
        <v>2325</v>
      </c>
      <c r="C181" s="481">
        <f t="shared" si="6"/>
        <v>2</v>
      </c>
      <c r="D181" s="481" t="str">
        <f t="shared" si="7"/>
        <v>TCS-3.1: Percentage of people living with HIV and on ART, who have a suppressed viral load at 12 months (&lt;1000 copies/ml)-2</v>
      </c>
      <c r="E181" s="482" t="s">
        <v>2057</v>
      </c>
      <c r="F181" s="482" t="s">
        <v>2060</v>
      </c>
      <c r="G181" s="481" t="s">
        <v>2328</v>
      </c>
    </row>
    <row r="182" spans="1:7" s="11" customFormat="1" x14ac:dyDescent="0.25">
      <c r="A182" s="481" t="s">
        <v>2324</v>
      </c>
      <c r="B182" s="482" t="s">
        <v>2325</v>
      </c>
      <c r="C182" s="481">
        <f t="shared" si="6"/>
        <v>3</v>
      </c>
      <c r="D182" s="481" t="str">
        <f t="shared" si="7"/>
        <v>TCS-3.1: Percentage of people living with HIV and on ART, who have a suppressed viral load at 12 months (&lt;1000 copies/ml)-3</v>
      </c>
      <c r="E182" s="482" t="s">
        <v>2057</v>
      </c>
      <c r="F182" s="482" t="s">
        <v>2062</v>
      </c>
      <c r="G182" s="481" t="s">
        <v>2329</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formula1>""</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Q535"/>
  <sheetViews>
    <sheetView topLeftCell="A16" workbookViewId="0">
      <selection activeCell="I19" sqref="I19"/>
    </sheetView>
  </sheetViews>
  <sheetFormatPr defaultColWidth="8.59765625" defaultRowHeight="13.2" x14ac:dyDescent="0.25"/>
  <cols>
    <col min="1" max="3" width="8.59765625" style="11"/>
    <col min="4" max="4" width="20.59765625" style="11" bestFit="1" customWidth="1"/>
    <col min="5" max="5" width="22.09765625" style="11" bestFit="1" customWidth="1"/>
    <col min="6" max="6" width="18.59765625" style="11" bestFit="1" customWidth="1"/>
    <col min="7" max="7" width="8.59765625" style="11"/>
    <col min="8" max="8" width="8.59765625" style="11" bestFit="1" customWidth="1"/>
    <col min="9" max="9" width="13" style="11" bestFit="1" customWidth="1"/>
    <col min="10" max="10" width="38.59765625" style="11" bestFit="1" customWidth="1"/>
    <col min="11" max="11" width="12.59765625" style="11" bestFit="1" customWidth="1"/>
    <col min="12" max="12" width="12.09765625" style="11" bestFit="1" customWidth="1"/>
    <col min="13" max="13" width="14" style="11" bestFit="1" customWidth="1"/>
    <col min="14" max="14" width="9.59765625" style="11" bestFit="1" customWidth="1"/>
    <col min="15" max="15" width="9.09765625" style="11" bestFit="1" customWidth="1"/>
    <col min="16" max="16384" width="8.59765625" style="11"/>
  </cols>
  <sheetData>
    <row r="1" spans="4:15" x14ac:dyDescent="0.25">
      <c r="D1" s="8" t="s">
        <v>221</v>
      </c>
    </row>
    <row r="2" spans="4:15" x14ac:dyDescent="0.25">
      <c r="D2" s="481" t="s">
        <v>215</v>
      </c>
      <c r="E2" s="481" t="s">
        <v>217</v>
      </c>
      <c r="F2" s="481" t="s">
        <v>123</v>
      </c>
      <c r="G2" s="481"/>
      <c r="H2" s="481" t="s">
        <v>42</v>
      </c>
      <c r="I2" s="481" t="s">
        <v>31</v>
      </c>
      <c r="J2" s="481" t="s">
        <v>219</v>
      </c>
      <c r="K2" s="481" t="s">
        <v>32</v>
      </c>
      <c r="L2" s="481" t="s">
        <v>33</v>
      </c>
      <c r="M2" s="481" t="s">
        <v>18</v>
      </c>
      <c r="N2" s="481" t="s">
        <v>9</v>
      </c>
      <c r="O2" s="481" t="s">
        <v>62</v>
      </c>
    </row>
    <row r="3" spans="4:15" hidden="1" x14ac:dyDescent="0.25">
      <c r="D3" s="482" t="s">
        <v>214</v>
      </c>
      <c r="E3" s="481" t="s">
        <v>216</v>
      </c>
      <c r="F3" s="482" t="s">
        <v>218</v>
      </c>
      <c r="G3" s="481"/>
      <c r="H3" s="482" t="s">
        <v>103</v>
      </c>
      <c r="I3" s="482" t="s">
        <v>102</v>
      </c>
      <c r="J3" s="481" t="str">
        <f>F3&amp;H3&amp;I3</f>
        <v>[Impact Indicator Name][Category][Disaggregation]</v>
      </c>
      <c r="K3" s="482" t="s">
        <v>50</v>
      </c>
      <c r="L3" s="482" t="s">
        <v>51</v>
      </c>
      <c r="M3" s="482" t="s">
        <v>52</v>
      </c>
      <c r="N3" s="482" t="s">
        <v>91</v>
      </c>
      <c r="O3" s="481" t="s">
        <v>61</v>
      </c>
    </row>
    <row r="4" spans="4:15" x14ac:dyDescent="0.25">
      <c r="D4" s="482" t="s">
        <v>2650</v>
      </c>
      <c r="E4" s="481" t="s">
        <v>2651</v>
      </c>
      <c r="F4" s="482" t="s">
        <v>2084</v>
      </c>
      <c r="G4" s="481"/>
      <c r="H4" s="482" t="s">
        <v>2019</v>
      </c>
      <c r="I4" s="482" t="s">
        <v>2070</v>
      </c>
      <c r="J4" s="481" t="str">
        <f t="shared" ref="J4:J67" si="0">F4&amp;H4&amp;I4</f>
        <v>Malaria I-3.1(M): Inpatient malaria deaths per year: rate per 100,000 persons per yearAgeU5</v>
      </c>
      <c r="K4" s="482" t="s">
        <v>1507</v>
      </c>
      <c r="L4" s="482" t="s">
        <v>341</v>
      </c>
      <c r="M4" s="482" t="s">
        <v>384</v>
      </c>
      <c r="N4" s="482"/>
      <c r="O4" s="481" t="s">
        <v>1508</v>
      </c>
    </row>
    <row r="5" spans="4:15" x14ac:dyDescent="0.25">
      <c r="D5" s="482" t="s">
        <v>2652</v>
      </c>
      <c r="E5" s="481" t="s">
        <v>2651</v>
      </c>
      <c r="F5" s="482" t="s">
        <v>2084</v>
      </c>
      <c r="G5" s="481"/>
      <c r="H5" s="482" t="s">
        <v>2019</v>
      </c>
      <c r="I5" s="482" t="s">
        <v>2072</v>
      </c>
      <c r="J5" s="481" t="str">
        <f t="shared" si="0"/>
        <v>Malaria I-3.1(M): Inpatient malaria deaths per year: rate per 100,000 persons per yearAge5+</v>
      </c>
      <c r="K5" s="482" t="s">
        <v>1509</v>
      </c>
      <c r="L5" s="482" t="s">
        <v>341</v>
      </c>
      <c r="M5" s="482" t="s">
        <v>384</v>
      </c>
      <c r="N5" s="482"/>
      <c r="O5" s="481" t="s">
        <v>1510</v>
      </c>
    </row>
    <row r="6" spans="4:15" x14ac:dyDescent="0.25">
      <c r="D6" s="482" t="s">
        <v>2653</v>
      </c>
      <c r="E6" s="481" t="s">
        <v>2654</v>
      </c>
      <c r="F6" s="482" t="s">
        <v>2036</v>
      </c>
      <c r="G6" s="481"/>
      <c r="H6" s="482" t="s">
        <v>2040</v>
      </c>
      <c r="I6" s="482" t="s">
        <v>2041</v>
      </c>
      <c r="J6" s="481" t="str">
        <f t="shared" si="0"/>
        <v>Malaria I-4: Malaria test positivity rateType of testingMicroscopy</v>
      </c>
      <c r="K6" s="482" t="s">
        <v>383</v>
      </c>
      <c r="L6" s="482" t="s">
        <v>341</v>
      </c>
      <c r="M6" s="482" t="s">
        <v>384</v>
      </c>
      <c r="N6" s="482"/>
      <c r="O6" s="481" t="s">
        <v>1494</v>
      </c>
    </row>
    <row r="7" spans="4:15" x14ac:dyDescent="0.25">
      <c r="D7" s="482" t="s">
        <v>2655</v>
      </c>
      <c r="E7" s="481" t="s">
        <v>2654</v>
      </c>
      <c r="F7" s="482" t="s">
        <v>2036</v>
      </c>
      <c r="G7" s="481"/>
      <c r="H7" s="482" t="s">
        <v>2040</v>
      </c>
      <c r="I7" s="482" t="s">
        <v>2043</v>
      </c>
      <c r="J7" s="481" t="str">
        <f t="shared" si="0"/>
        <v>Malaria I-4: Malaria test positivity rateType of testingRapid diagnostic test</v>
      </c>
      <c r="K7" s="482" t="s">
        <v>1495</v>
      </c>
      <c r="L7" s="482" t="s">
        <v>341</v>
      </c>
      <c r="M7" s="482" t="s">
        <v>384</v>
      </c>
      <c r="N7" s="482"/>
      <c r="O7" s="481" t="s">
        <v>1496</v>
      </c>
    </row>
    <row r="8" spans="4:15" x14ac:dyDescent="0.25">
      <c r="D8" s="482" t="s">
        <v>2656</v>
      </c>
      <c r="E8" s="481" t="s">
        <v>2654</v>
      </c>
      <c r="F8" s="482" t="s">
        <v>2036</v>
      </c>
      <c r="G8" s="481"/>
      <c r="H8" s="482" t="s">
        <v>2037</v>
      </c>
      <c r="I8" s="482" t="s">
        <v>2038</v>
      </c>
      <c r="J8" s="481" t="str">
        <f t="shared" si="0"/>
        <v>Malaria I-4: Malaria test positivity rateSpeciesP. Falciparum</v>
      </c>
      <c r="K8" s="482" t="s">
        <v>1497</v>
      </c>
      <c r="L8" s="482" t="s">
        <v>341</v>
      </c>
      <c r="M8" s="482" t="s">
        <v>384</v>
      </c>
      <c r="N8" s="482" t="s">
        <v>1498</v>
      </c>
      <c r="O8" s="481" t="s">
        <v>1499</v>
      </c>
    </row>
    <row r="9" spans="4:15" x14ac:dyDescent="0.25">
      <c r="D9" s="482" t="s">
        <v>2657</v>
      </c>
      <c r="E9" s="481" t="s">
        <v>2658</v>
      </c>
      <c r="F9" s="482" t="s">
        <v>2045</v>
      </c>
      <c r="G9" s="481"/>
      <c r="H9" s="482" t="s">
        <v>2046</v>
      </c>
      <c r="I9" s="482" t="s">
        <v>2047</v>
      </c>
      <c r="J9" s="481" t="str">
        <f t="shared" si="0"/>
        <v>Malaria I-5: Malaria parasite prevalence: Proportion of children aged 6-59 months with malaria infectionGenderMale</v>
      </c>
      <c r="K9" s="482" t="s">
        <v>1482</v>
      </c>
      <c r="L9" s="482"/>
      <c r="M9" s="482"/>
      <c r="N9" s="482" t="s">
        <v>1483</v>
      </c>
      <c r="O9" s="481" t="s">
        <v>1484</v>
      </c>
    </row>
    <row r="10" spans="4:15" x14ac:dyDescent="0.25">
      <c r="D10" s="482" t="s">
        <v>2659</v>
      </c>
      <c r="E10" s="481" t="s">
        <v>2658</v>
      </c>
      <c r="F10" s="482" t="s">
        <v>2045</v>
      </c>
      <c r="G10" s="481"/>
      <c r="H10" s="482" t="s">
        <v>2046</v>
      </c>
      <c r="I10" s="482" t="s">
        <v>2049</v>
      </c>
      <c r="J10" s="481" t="str">
        <f t="shared" si="0"/>
        <v>Malaria I-5: Malaria parasite prevalence: Proportion of children aged 6-59 months with malaria infectionGenderFemale</v>
      </c>
      <c r="K10" s="482" t="s">
        <v>1482</v>
      </c>
      <c r="L10" s="482"/>
      <c r="M10" s="482"/>
      <c r="N10" s="482" t="s">
        <v>1483</v>
      </c>
      <c r="O10" s="481" t="s">
        <v>1485</v>
      </c>
    </row>
    <row r="11" spans="4:15" x14ac:dyDescent="0.25">
      <c r="D11" s="482" t="s">
        <v>2660</v>
      </c>
      <c r="E11" s="481" t="s">
        <v>2661</v>
      </c>
      <c r="F11" s="482"/>
      <c r="G11" s="481"/>
      <c r="H11" s="482"/>
      <c r="I11" s="482"/>
      <c r="J11" s="481" t="str">
        <f t="shared" si="0"/>
        <v/>
      </c>
      <c r="K11" s="482"/>
      <c r="L11" s="482"/>
      <c r="M11" s="482"/>
      <c r="N11" s="482"/>
      <c r="O11" s="481" t="s">
        <v>1629</v>
      </c>
    </row>
    <row r="12" spans="4:15" x14ac:dyDescent="0.25">
      <c r="D12" s="482" t="s">
        <v>2662</v>
      </c>
      <c r="E12" s="481" t="s">
        <v>2661</v>
      </c>
      <c r="F12" s="482"/>
      <c r="G12" s="481"/>
      <c r="H12" s="482"/>
      <c r="I12" s="482"/>
      <c r="J12" s="481" t="str">
        <f t="shared" si="0"/>
        <v/>
      </c>
      <c r="K12" s="482"/>
      <c r="L12" s="482"/>
      <c r="M12" s="482"/>
      <c r="N12" s="482"/>
      <c r="O12" s="481" t="s">
        <v>1630</v>
      </c>
    </row>
    <row r="13" spans="4:15" x14ac:dyDescent="0.25">
      <c r="D13" s="482" t="s">
        <v>2663</v>
      </c>
      <c r="E13" s="481" t="s">
        <v>2661</v>
      </c>
      <c r="F13" s="482"/>
      <c r="G13" s="481"/>
      <c r="H13" s="482"/>
      <c r="I13" s="482"/>
      <c r="J13" s="481" t="str">
        <f t="shared" si="0"/>
        <v/>
      </c>
      <c r="K13" s="482"/>
      <c r="L13" s="482"/>
      <c r="M13" s="482"/>
      <c r="N13" s="482"/>
      <c r="O13" s="481" t="s">
        <v>1631</v>
      </c>
    </row>
    <row r="14" spans="4:15" x14ac:dyDescent="0.25">
      <c r="D14" s="482" t="s">
        <v>2664</v>
      </c>
      <c r="E14" s="481" t="s">
        <v>2661</v>
      </c>
      <c r="F14" s="482"/>
      <c r="G14" s="481"/>
      <c r="H14" s="482"/>
      <c r="I14" s="482"/>
      <c r="J14" s="481" t="str">
        <f t="shared" si="0"/>
        <v/>
      </c>
      <c r="K14" s="482"/>
      <c r="L14" s="482"/>
      <c r="M14" s="482"/>
      <c r="N14" s="482"/>
      <c r="O14" s="481" t="s">
        <v>1632</v>
      </c>
    </row>
    <row r="15" spans="4:15" x14ac:dyDescent="0.25">
      <c r="D15" s="482" t="s">
        <v>2665</v>
      </c>
      <c r="E15" s="481" t="s">
        <v>2661</v>
      </c>
      <c r="F15" s="482"/>
      <c r="G15" s="481"/>
      <c r="H15" s="482"/>
      <c r="I15" s="482"/>
      <c r="J15" s="481" t="str">
        <f t="shared" si="0"/>
        <v/>
      </c>
      <c r="K15" s="482"/>
      <c r="L15" s="482"/>
      <c r="M15" s="482"/>
      <c r="N15" s="482"/>
      <c r="O15" s="481" t="s">
        <v>1633</v>
      </c>
    </row>
    <row r="16" spans="4:15" x14ac:dyDescent="0.25">
      <c r="D16" s="482" t="s">
        <v>2666</v>
      </c>
      <c r="E16" s="481" t="s">
        <v>2661</v>
      </c>
      <c r="F16" s="482"/>
      <c r="G16" s="481"/>
      <c r="H16" s="482"/>
      <c r="I16" s="482"/>
      <c r="J16" s="481" t="str">
        <f t="shared" si="0"/>
        <v/>
      </c>
      <c r="K16" s="482"/>
      <c r="L16" s="482"/>
      <c r="M16" s="482"/>
      <c r="N16" s="482"/>
      <c r="O16" s="481" t="s">
        <v>1634</v>
      </c>
    </row>
    <row r="17" spans="4:15" x14ac:dyDescent="0.25">
      <c r="D17" s="482" t="s">
        <v>2667</v>
      </c>
      <c r="E17" s="481" t="s">
        <v>2661</v>
      </c>
      <c r="F17" s="482"/>
      <c r="G17" s="481"/>
      <c r="H17" s="482"/>
      <c r="I17" s="482"/>
      <c r="J17" s="481" t="str">
        <f t="shared" si="0"/>
        <v/>
      </c>
      <c r="K17" s="482"/>
      <c r="L17" s="482"/>
      <c r="M17" s="482"/>
      <c r="N17" s="482"/>
      <c r="O17" s="481" t="s">
        <v>1635</v>
      </c>
    </row>
    <row r="18" spans="4:15" x14ac:dyDescent="0.25">
      <c r="D18" s="482" t="s">
        <v>2668</v>
      </c>
      <c r="E18" s="481" t="s">
        <v>2661</v>
      </c>
      <c r="F18" s="482"/>
      <c r="G18" s="481"/>
      <c r="H18" s="482"/>
      <c r="I18" s="482"/>
      <c r="J18" s="481" t="str">
        <f t="shared" si="0"/>
        <v/>
      </c>
      <c r="K18" s="482"/>
      <c r="L18" s="482"/>
      <c r="M18" s="482"/>
      <c r="N18" s="482"/>
      <c r="O18" s="481" t="s">
        <v>1636</v>
      </c>
    </row>
    <row r="19" spans="4:15" x14ac:dyDescent="0.25">
      <c r="D19" s="482" t="s">
        <v>2669</v>
      </c>
      <c r="E19" s="481" t="s">
        <v>2661</v>
      </c>
      <c r="F19" s="482"/>
      <c r="G19" s="481"/>
      <c r="H19" s="482"/>
      <c r="I19" s="482"/>
      <c r="J19" s="481" t="str">
        <f t="shared" si="0"/>
        <v/>
      </c>
      <c r="K19" s="482"/>
      <c r="L19" s="482"/>
      <c r="M19" s="482"/>
      <c r="N19" s="482"/>
      <c r="O19" s="481" t="s">
        <v>1637</v>
      </c>
    </row>
    <row r="20" spans="4:15" x14ac:dyDescent="0.25">
      <c r="D20" s="482" t="s">
        <v>2670</v>
      </c>
      <c r="E20" s="481" t="s">
        <v>2661</v>
      </c>
      <c r="F20" s="482"/>
      <c r="G20" s="481"/>
      <c r="H20" s="482"/>
      <c r="I20" s="482"/>
      <c r="J20" s="481" t="str">
        <f t="shared" si="0"/>
        <v/>
      </c>
      <c r="K20" s="482"/>
      <c r="L20" s="482"/>
      <c r="M20" s="482"/>
      <c r="N20" s="482"/>
      <c r="O20" s="481" t="s">
        <v>1638</v>
      </c>
    </row>
    <row r="21" spans="4:15" x14ac:dyDescent="0.25">
      <c r="D21" s="482" t="s">
        <v>2671</v>
      </c>
      <c r="E21" s="481" t="s">
        <v>2672</v>
      </c>
      <c r="F21" s="482"/>
      <c r="G21" s="481"/>
      <c r="H21" s="482"/>
      <c r="I21" s="482"/>
      <c r="J21" s="481" t="str">
        <f t="shared" si="0"/>
        <v/>
      </c>
      <c r="K21" s="482"/>
      <c r="L21" s="482"/>
      <c r="M21" s="482"/>
      <c r="N21" s="482"/>
      <c r="O21" s="481" t="s">
        <v>1619</v>
      </c>
    </row>
    <row r="22" spans="4:15" x14ac:dyDescent="0.25">
      <c r="D22" s="482" t="s">
        <v>2673</v>
      </c>
      <c r="E22" s="481" t="s">
        <v>2672</v>
      </c>
      <c r="F22" s="482"/>
      <c r="G22" s="481"/>
      <c r="H22" s="482"/>
      <c r="I22" s="482"/>
      <c r="J22" s="481" t="str">
        <f t="shared" si="0"/>
        <v/>
      </c>
      <c r="K22" s="482"/>
      <c r="L22" s="482"/>
      <c r="M22" s="482"/>
      <c r="N22" s="482"/>
      <c r="O22" s="481" t="s">
        <v>1620</v>
      </c>
    </row>
    <row r="23" spans="4:15" x14ac:dyDescent="0.25">
      <c r="D23" s="482" t="s">
        <v>2674</v>
      </c>
      <c r="E23" s="481" t="s">
        <v>2672</v>
      </c>
      <c r="F23" s="482"/>
      <c r="G23" s="481"/>
      <c r="H23" s="482"/>
      <c r="I23" s="482"/>
      <c r="J23" s="481" t="str">
        <f t="shared" si="0"/>
        <v/>
      </c>
      <c r="K23" s="482"/>
      <c r="L23" s="482"/>
      <c r="M23" s="482"/>
      <c r="N23" s="482"/>
      <c r="O23" s="481" t="s">
        <v>1621</v>
      </c>
    </row>
    <row r="24" spans="4:15" x14ac:dyDescent="0.25">
      <c r="D24" s="482" t="s">
        <v>2675</v>
      </c>
      <c r="E24" s="481" t="s">
        <v>2672</v>
      </c>
      <c r="F24" s="482"/>
      <c r="G24" s="481"/>
      <c r="H24" s="482"/>
      <c r="I24" s="482"/>
      <c r="J24" s="481" t="str">
        <f t="shared" si="0"/>
        <v/>
      </c>
      <c r="K24" s="482"/>
      <c r="L24" s="482"/>
      <c r="M24" s="482"/>
      <c r="N24" s="482"/>
      <c r="O24" s="481" t="s">
        <v>1622</v>
      </c>
    </row>
    <row r="25" spans="4:15" x14ac:dyDescent="0.25">
      <c r="D25" s="482" t="s">
        <v>2676</v>
      </c>
      <c r="E25" s="481" t="s">
        <v>2672</v>
      </c>
      <c r="F25" s="482"/>
      <c r="G25" s="481"/>
      <c r="H25" s="482"/>
      <c r="I25" s="482"/>
      <c r="J25" s="481" t="str">
        <f t="shared" si="0"/>
        <v/>
      </c>
      <c r="K25" s="482"/>
      <c r="L25" s="482"/>
      <c r="M25" s="482"/>
      <c r="N25" s="482"/>
      <c r="O25" s="481" t="s">
        <v>1623</v>
      </c>
    </row>
    <row r="26" spans="4:15" x14ac:dyDescent="0.25">
      <c r="D26" s="482" t="s">
        <v>2677</v>
      </c>
      <c r="E26" s="481" t="s">
        <v>2672</v>
      </c>
      <c r="F26" s="482"/>
      <c r="G26" s="481"/>
      <c r="H26" s="482"/>
      <c r="I26" s="482"/>
      <c r="J26" s="481" t="str">
        <f t="shared" si="0"/>
        <v/>
      </c>
      <c r="K26" s="482"/>
      <c r="L26" s="482"/>
      <c r="M26" s="482"/>
      <c r="N26" s="482"/>
      <c r="O26" s="481" t="s">
        <v>1624</v>
      </c>
    </row>
    <row r="27" spans="4:15" x14ac:dyDescent="0.25">
      <c r="D27" s="482" t="s">
        <v>2678</v>
      </c>
      <c r="E27" s="481" t="s">
        <v>2672</v>
      </c>
      <c r="F27" s="482"/>
      <c r="G27" s="481"/>
      <c r="H27" s="482"/>
      <c r="I27" s="482"/>
      <c r="J27" s="481" t="str">
        <f t="shared" si="0"/>
        <v/>
      </c>
      <c r="K27" s="482"/>
      <c r="L27" s="482"/>
      <c r="M27" s="482"/>
      <c r="N27" s="482"/>
      <c r="O27" s="481" t="s">
        <v>1625</v>
      </c>
    </row>
    <row r="28" spans="4:15" x14ac:dyDescent="0.25">
      <c r="D28" s="482" t="s">
        <v>2679</v>
      </c>
      <c r="E28" s="481" t="s">
        <v>2672</v>
      </c>
      <c r="F28" s="482"/>
      <c r="G28" s="481"/>
      <c r="H28" s="482"/>
      <c r="I28" s="482"/>
      <c r="J28" s="481" t="str">
        <f t="shared" si="0"/>
        <v/>
      </c>
      <c r="K28" s="482"/>
      <c r="L28" s="482"/>
      <c r="M28" s="482"/>
      <c r="N28" s="482"/>
      <c r="O28" s="481" t="s">
        <v>1626</v>
      </c>
    </row>
    <row r="29" spans="4:15" x14ac:dyDescent="0.25">
      <c r="D29" s="482" t="s">
        <v>2680</v>
      </c>
      <c r="E29" s="481" t="s">
        <v>2672</v>
      </c>
      <c r="F29" s="482"/>
      <c r="G29" s="481"/>
      <c r="H29" s="482"/>
      <c r="I29" s="482"/>
      <c r="J29" s="481" t="str">
        <f t="shared" si="0"/>
        <v/>
      </c>
      <c r="K29" s="482"/>
      <c r="L29" s="482"/>
      <c r="M29" s="482"/>
      <c r="N29" s="482"/>
      <c r="O29" s="481" t="s">
        <v>1627</v>
      </c>
    </row>
    <row r="30" spans="4:15" x14ac:dyDescent="0.25">
      <c r="D30" s="482" t="s">
        <v>2681</v>
      </c>
      <c r="E30" s="481" t="s">
        <v>2672</v>
      </c>
      <c r="F30" s="482"/>
      <c r="G30" s="481"/>
      <c r="H30" s="482"/>
      <c r="I30" s="482"/>
      <c r="J30" s="481" t="str">
        <f t="shared" si="0"/>
        <v/>
      </c>
      <c r="K30" s="482"/>
      <c r="L30" s="482"/>
      <c r="M30" s="482"/>
      <c r="N30" s="482"/>
      <c r="O30" s="481" t="s">
        <v>1628</v>
      </c>
    </row>
    <row r="31" spans="4:15" x14ac:dyDescent="0.25">
      <c r="D31" s="482" t="s">
        <v>2682</v>
      </c>
      <c r="E31" s="481" t="s">
        <v>2683</v>
      </c>
      <c r="F31" s="482"/>
      <c r="G31" s="481"/>
      <c r="H31" s="482"/>
      <c r="I31" s="482"/>
      <c r="J31" s="481" t="str">
        <f t="shared" si="0"/>
        <v/>
      </c>
      <c r="K31" s="482"/>
      <c r="L31" s="482"/>
      <c r="M31" s="482"/>
      <c r="N31" s="482"/>
      <c r="O31" s="481" t="s">
        <v>1609</v>
      </c>
    </row>
    <row r="32" spans="4:15" x14ac:dyDescent="0.25">
      <c r="D32" s="482" t="s">
        <v>2684</v>
      </c>
      <c r="E32" s="481" t="s">
        <v>2683</v>
      </c>
      <c r="F32" s="482"/>
      <c r="G32" s="481"/>
      <c r="H32" s="482"/>
      <c r="I32" s="482"/>
      <c r="J32" s="481" t="str">
        <f t="shared" si="0"/>
        <v/>
      </c>
      <c r="K32" s="482"/>
      <c r="L32" s="482"/>
      <c r="M32" s="482"/>
      <c r="N32" s="482"/>
      <c r="O32" s="481" t="s">
        <v>1610</v>
      </c>
    </row>
    <row r="33" spans="4:15" x14ac:dyDescent="0.25">
      <c r="D33" s="482" t="s">
        <v>2685</v>
      </c>
      <c r="E33" s="481" t="s">
        <v>2683</v>
      </c>
      <c r="F33" s="482"/>
      <c r="G33" s="481"/>
      <c r="H33" s="482"/>
      <c r="I33" s="482"/>
      <c r="J33" s="481" t="str">
        <f t="shared" si="0"/>
        <v/>
      </c>
      <c r="K33" s="482"/>
      <c r="L33" s="482"/>
      <c r="M33" s="482"/>
      <c r="N33" s="482"/>
      <c r="O33" s="481" t="s">
        <v>1611</v>
      </c>
    </row>
    <row r="34" spans="4:15" x14ac:dyDescent="0.25">
      <c r="D34" s="482" t="s">
        <v>2686</v>
      </c>
      <c r="E34" s="481" t="s">
        <v>2683</v>
      </c>
      <c r="F34" s="482"/>
      <c r="G34" s="481"/>
      <c r="H34" s="482"/>
      <c r="I34" s="482"/>
      <c r="J34" s="481" t="str">
        <f t="shared" si="0"/>
        <v/>
      </c>
      <c r="K34" s="482"/>
      <c r="L34" s="482"/>
      <c r="M34" s="482"/>
      <c r="N34" s="482"/>
      <c r="O34" s="481" t="s">
        <v>1612</v>
      </c>
    </row>
    <row r="35" spans="4:15" x14ac:dyDescent="0.25">
      <c r="D35" s="482" t="s">
        <v>2687</v>
      </c>
      <c r="E35" s="481" t="s">
        <v>2683</v>
      </c>
      <c r="F35" s="482"/>
      <c r="G35" s="481"/>
      <c r="H35" s="482"/>
      <c r="I35" s="482"/>
      <c r="J35" s="481" t="str">
        <f t="shared" si="0"/>
        <v/>
      </c>
      <c r="K35" s="482"/>
      <c r="L35" s="482"/>
      <c r="M35" s="482"/>
      <c r="N35" s="482"/>
      <c r="O35" s="481" t="s">
        <v>1613</v>
      </c>
    </row>
    <row r="36" spans="4:15" x14ac:dyDescent="0.25">
      <c r="D36" s="482" t="s">
        <v>2688</v>
      </c>
      <c r="E36" s="481" t="s">
        <v>2683</v>
      </c>
      <c r="F36" s="482"/>
      <c r="G36" s="481"/>
      <c r="H36" s="482"/>
      <c r="I36" s="482"/>
      <c r="J36" s="481" t="str">
        <f t="shared" si="0"/>
        <v/>
      </c>
      <c r="K36" s="482"/>
      <c r="L36" s="482"/>
      <c r="M36" s="482"/>
      <c r="N36" s="482"/>
      <c r="O36" s="481" t="s">
        <v>1614</v>
      </c>
    </row>
    <row r="37" spans="4:15" x14ac:dyDescent="0.25">
      <c r="D37" s="482" t="s">
        <v>2689</v>
      </c>
      <c r="E37" s="481" t="s">
        <v>2683</v>
      </c>
      <c r="F37" s="482"/>
      <c r="G37" s="481"/>
      <c r="H37" s="482"/>
      <c r="I37" s="482"/>
      <c r="J37" s="481" t="str">
        <f t="shared" si="0"/>
        <v/>
      </c>
      <c r="K37" s="482"/>
      <c r="L37" s="482"/>
      <c r="M37" s="482"/>
      <c r="N37" s="482"/>
      <c r="O37" s="481" t="s">
        <v>1615</v>
      </c>
    </row>
    <row r="38" spans="4:15" x14ac:dyDescent="0.25">
      <c r="D38" s="482" t="s">
        <v>2690</v>
      </c>
      <c r="E38" s="481" t="s">
        <v>2683</v>
      </c>
      <c r="F38" s="482"/>
      <c r="G38" s="481"/>
      <c r="H38" s="482"/>
      <c r="I38" s="482"/>
      <c r="J38" s="481" t="str">
        <f t="shared" si="0"/>
        <v/>
      </c>
      <c r="K38" s="482"/>
      <c r="L38" s="482"/>
      <c r="M38" s="482"/>
      <c r="N38" s="482"/>
      <c r="O38" s="481" t="s">
        <v>1616</v>
      </c>
    </row>
    <row r="39" spans="4:15" x14ac:dyDescent="0.25">
      <c r="D39" s="482" t="s">
        <v>2691</v>
      </c>
      <c r="E39" s="481" t="s">
        <v>2683</v>
      </c>
      <c r="F39" s="482"/>
      <c r="G39" s="481"/>
      <c r="H39" s="482"/>
      <c r="I39" s="482"/>
      <c r="J39" s="481" t="str">
        <f t="shared" si="0"/>
        <v/>
      </c>
      <c r="K39" s="482"/>
      <c r="L39" s="482"/>
      <c r="M39" s="482"/>
      <c r="N39" s="482"/>
      <c r="O39" s="481" t="s">
        <v>1617</v>
      </c>
    </row>
    <row r="40" spans="4:15" x14ac:dyDescent="0.25">
      <c r="D40" s="482" t="s">
        <v>2692</v>
      </c>
      <c r="E40" s="481" t="s">
        <v>2683</v>
      </c>
      <c r="F40" s="482"/>
      <c r="G40" s="481"/>
      <c r="H40" s="482"/>
      <c r="I40" s="482"/>
      <c r="J40" s="481" t="str">
        <f t="shared" si="0"/>
        <v/>
      </c>
      <c r="K40" s="482"/>
      <c r="L40" s="482"/>
      <c r="M40" s="482"/>
      <c r="N40" s="482"/>
      <c r="O40" s="481" t="s">
        <v>1618</v>
      </c>
    </row>
    <row r="41" spans="4:15" x14ac:dyDescent="0.25">
      <c r="D41" s="482" t="s">
        <v>2693</v>
      </c>
      <c r="E41" s="481" t="s">
        <v>2694</v>
      </c>
      <c r="F41" s="482"/>
      <c r="G41" s="481"/>
      <c r="H41" s="482"/>
      <c r="I41" s="482"/>
      <c r="J41" s="481" t="str">
        <f t="shared" si="0"/>
        <v/>
      </c>
      <c r="K41" s="482"/>
      <c r="L41" s="482"/>
      <c r="M41" s="482"/>
      <c r="N41" s="482"/>
      <c r="O41" s="481" t="s">
        <v>1599</v>
      </c>
    </row>
    <row r="42" spans="4:15" x14ac:dyDescent="0.25">
      <c r="D42" s="482" t="s">
        <v>2695</v>
      </c>
      <c r="E42" s="481" t="s">
        <v>2694</v>
      </c>
      <c r="F42" s="482"/>
      <c r="G42" s="481"/>
      <c r="H42" s="482"/>
      <c r="I42" s="482"/>
      <c r="J42" s="481" t="str">
        <f t="shared" si="0"/>
        <v/>
      </c>
      <c r="K42" s="482"/>
      <c r="L42" s="482"/>
      <c r="M42" s="482"/>
      <c r="N42" s="482"/>
      <c r="O42" s="481" t="s">
        <v>1600</v>
      </c>
    </row>
    <row r="43" spans="4:15" x14ac:dyDescent="0.25">
      <c r="D43" s="482" t="s">
        <v>2696</v>
      </c>
      <c r="E43" s="481" t="s">
        <v>2694</v>
      </c>
      <c r="F43" s="482"/>
      <c r="G43" s="481"/>
      <c r="H43" s="482"/>
      <c r="I43" s="482"/>
      <c r="J43" s="481" t="str">
        <f t="shared" si="0"/>
        <v/>
      </c>
      <c r="K43" s="482"/>
      <c r="L43" s="482"/>
      <c r="M43" s="482"/>
      <c r="N43" s="482"/>
      <c r="O43" s="481" t="s">
        <v>1601</v>
      </c>
    </row>
    <row r="44" spans="4:15" x14ac:dyDescent="0.25">
      <c r="D44" s="482" t="s">
        <v>2697</v>
      </c>
      <c r="E44" s="481" t="s">
        <v>2694</v>
      </c>
      <c r="F44" s="482"/>
      <c r="G44" s="481"/>
      <c r="H44" s="482"/>
      <c r="I44" s="482"/>
      <c r="J44" s="481" t="str">
        <f t="shared" si="0"/>
        <v/>
      </c>
      <c r="K44" s="482"/>
      <c r="L44" s="482"/>
      <c r="M44" s="482"/>
      <c r="N44" s="482"/>
      <c r="O44" s="481" t="s">
        <v>1602</v>
      </c>
    </row>
    <row r="45" spans="4:15" x14ac:dyDescent="0.25">
      <c r="D45" s="482" t="s">
        <v>2698</v>
      </c>
      <c r="E45" s="481" t="s">
        <v>2694</v>
      </c>
      <c r="F45" s="482"/>
      <c r="G45" s="481"/>
      <c r="H45" s="482"/>
      <c r="I45" s="482"/>
      <c r="J45" s="481" t="str">
        <f t="shared" si="0"/>
        <v/>
      </c>
      <c r="K45" s="482"/>
      <c r="L45" s="482"/>
      <c r="M45" s="482"/>
      <c r="N45" s="482"/>
      <c r="O45" s="481" t="s">
        <v>1603</v>
      </c>
    </row>
    <row r="46" spans="4:15" x14ac:dyDescent="0.25">
      <c r="D46" s="482" t="s">
        <v>2699</v>
      </c>
      <c r="E46" s="481" t="s">
        <v>2694</v>
      </c>
      <c r="F46" s="482"/>
      <c r="G46" s="481"/>
      <c r="H46" s="482"/>
      <c r="I46" s="482"/>
      <c r="J46" s="481" t="str">
        <f t="shared" si="0"/>
        <v/>
      </c>
      <c r="K46" s="482"/>
      <c r="L46" s="482"/>
      <c r="M46" s="482"/>
      <c r="N46" s="482"/>
      <c r="O46" s="481" t="s">
        <v>1604</v>
      </c>
    </row>
    <row r="47" spans="4:15" x14ac:dyDescent="0.25">
      <c r="D47" s="482" t="s">
        <v>2700</v>
      </c>
      <c r="E47" s="481" t="s">
        <v>2694</v>
      </c>
      <c r="F47" s="482"/>
      <c r="G47" s="481"/>
      <c r="H47" s="482"/>
      <c r="I47" s="482"/>
      <c r="J47" s="481" t="str">
        <f t="shared" si="0"/>
        <v/>
      </c>
      <c r="K47" s="482"/>
      <c r="L47" s="482"/>
      <c r="M47" s="482"/>
      <c r="N47" s="482"/>
      <c r="O47" s="481" t="s">
        <v>1605</v>
      </c>
    </row>
    <row r="48" spans="4:15" x14ac:dyDescent="0.25">
      <c r="D48" s="482" t="s">
        <v>2701</v>
      </c>
      <c r="E48" s="481" t="s">
        <v>2694</v>
      </c>
      <c r="F48" s="482"/>
      <c r="G48" s="481"/>
      <c r="H48" s="482"/>
      <c r="I48" s="482"/>
      <c r="J48" s="481" t="str">
        <f t="shared" si="0"/>
        <v/>
      </c>
      <c r="K48" s="482"/>
      <c r="L48" s="482"/>
      <c r="M48" s="482"/>
      <c r="N48" s="482"/>
      <c r="O48" s="481" t="s">
        <v>1606</v>
      </c>
    </row>
    <row r="49" spans="4:15" x14ac:dyDescent="0.25">
      <c r="D49" s="482" t="s">
        <v>2702</v>
      </c>
      <c r="E49" s="481" t="s">
        <v>2694</v>
      </c>
      <c r="F49" s="482"/>
      <c r="G49" s="481"/>
      <c r="H49" s="482"/>
      <c r="I49" s="482"/>
      <c r="J49" s="481" t="str">
        <f t="shared" si="0"/>
        <v/>
      </c>
      <c r="K49" s="482"/>
      <c r="L49" s="482"/>
      <c r="M49" s="482"/>
      <c r="N49" s="482"/>
      <c r="O49" s="481" t="s">
        <v>1607</v>
      </c>
    </row>
    <row r="50" spans="4:15" x14ac:dyDescent="0.25">
      <c r="D50" s="482" t="s">
        <v>2703</v>
      </c>
      <c r="E50" s="481" t="s">
        <v>2694</v>
      </c>
      <c r="F50" s="482"/>
      <c r="G50" s="481"/>
      <c r="H50" s="482"/>
      <c r="I50" s="482"/>
      <c r="J50" s="481" t="str">
        <f t="shared" si="0"/>
        <v/>
      </c>
      <c r="K50" s="482"/>
      <c r="L50" s="482"/>
      <c r="M50" s="482"/>
      <c r="N50" s="482"/>
      <c r="O50" s="481" t="s">
        <v>1608</v>
      </c>
    </row>
    <row r="51" spans="4:15" x14ac:dyDescent="0.25">
      <c r="D51" s="482" t="s">
        <v>2704</v>
      </c>
      <c r="E51" s="481" t="s">
        <v>2705</v>
      </c>
      <c r="F51" s="482"/>
      <c r="G51" s="481"/>
      <c r="H51" s="482"/>
      <c r="I51" s="482"/>
      <c r="J51" s="481" t="str">
        <f t="shared" si="0"/>
        <v/>
      </c>
      <c r="K51" s="482"/>
      <c r="L51" s="482"/>
      <c r="M51" s="482"/>
      <c r="N51" s="482"/>
      <c r="O51" s="481" t="s">
        <v>1589</v>
      </c>
    </row>
    <row r="52" spans="4:15" x14ac:dyDescent="0.25">
      <c r="D52" s="482" t="s">
        <v>2706</v>
      </c>
      <c r="E52" s="481" t="s">
        <v>2705</v>
      </c>
      <c r="F52" s="482"/>
      <c r="G52" s="481"/>
      <c r="H52" s="482"/>
      <c r="I52" s="482"/>
      <c r="J52" s="481" t="str">
        <f t="shared" si="0"/>
        <v/>
      </c>
      <c r="K52" s="482"/>
      <c r="L52" s="482"/>
      <c r="M52" s="482"/>
      <c r="N52" s="482"/>
      <c r="O52" s="481" t="s">
        <v>1590</v>
      </c>
    </row>
    <row r="53" spans="4:15" x14ac:dyDescent="0.25">
      <c r="D53" s="482" t="s">
        <v>2707</v>
      </c>
      <c r="E53" s="481" t="s">
        <v>2705</v>
      </c>
      <c r="F53" s="482"/>
      <c r="G53" s="481"/>
      <c r="H53" s="482"/>
      <c r="I53" s="482"/>
      <c r="J53" s="481" t="str">
        <f t="shared" si="0"/>
        <v/>
      </c>
      <c r="K53" s="482"/>
      <c r="L53" s="482"/>
      <c r="M53" s="482"/>
      <c r="N53" s="482"/>
      <c r="O53" s="481" t="s">
        <v>1591</v>
      </c>
    </row>
    <row r="54" spans="4:15" x14ac:dyDescent="0.25">
      <c r="D54" s="482" t="s">
        <v>2708</v>
      </c>
      <c r="E54" s="481" t="s">
        <v>2705</v>
      </c>
      <c r="F54" s="482"/>
      <c r="G54" s="481"/>
      <c r="H54" s="482"/>
      <c r="I54" s="482"/>
      <c r="J54" s="481" t="str">
        <f t="shared" si="0"/>
        <v/>
      </c>
      <c r="K54" s="482"/>
      <c r="L54" s="482"/>
      <c r="M54" s="482"/>
      <c r="N54" s="482"/>
      <c r="O54" s="481" t="s">
        <v>1592</v>
      </c>
    </row>
    <row r="55" spans="4:15" x14ac:dyDescent="0.25">
      <c r="D55" s="482" t="s">
        <v>2709</v>
      </c>
      <c r="E55" s="481" t="s">
        <v>2705</v>
      </c>
      <c r="F55" s="482"/>
      <c r="G55" s="481"/>
      <c r="H55" s="482"/>
      <c r="I55" s="482"/>
      <c r="J55" s="481" t="str">
        <f t="shared" si="0"/>
        <v/>
      </c>
      <c r="K55" s="482"/>
      <c r="L55" s="482"/>
      <c r="M55" s="482"/>
      <c r="N55" s="482"/>
      <c r="O55" s="481" t="s">
        <v>1593</v>
      </c>
    </row>
    <row r="56" spans="4:15" x14ac:dyDescent="0.25">
      <c r="D56" s="482" t="s">
        <v>2710</v>
      </c>
      <c r="E56" s="481" t="s">
        <v>2705</v>
      </c>
      <c r="F56" s="482"/>
      <c r="G56" s="481"/>
      <c r="H56" s="482"/>
      <c r="I56" s="482"/>
      <c r="J56" s="481" t="str">
        <f t="shared" si="0"/>
        <v/>
      </c>
      <c r="K56" s="482"/>
      <c r="L56" s="482"/>
      <c r="M56" s="482"/>
      <c r="N56" s="482"/>
      <c r="O56" s="481" t="s">
        <v>1594</v>
      </c>
    </row>
    <row r="57" spans="4:15" x14ac:dyDescent="0.25">
      <c r="D57" s="482" t="s">
        <v>2711</v>
      </c>
      <c r="E57" s="481" t="s">
        <v>2705</v>
      </c>
      <c r="F57" s="482"/>
      <c r="G57" s="481"/>
      <c r="H57" s="482"/>
      <c r="I57" s="482"/>
      <c r="J57" s="481" t="str">
        <f t="shared" si="0"/>
        <v/>
      </c>
      <c r="K57" s="482"/>
      <c r="L57" s="482"/>
      <c r="M57" s="482"/>
      <c r="N57" s="482"/>
      <c r="O57" s="481" t="s">
        <v>1595</v>
      </c>
    </row>
    <row r="58" spans="4:15" x14ac:dyDescent="0.25">
      <c r="D58" s="482" t="s">
        <v>2712</v>
      </c>
      <c r="E58" s="481" t="s">
        <v>2705</v>
      </c>
      <c r="F58" s="482"/>
      <c r="G58" s="481"/>
      <c r="H58" s="482"/>
      <c r="I58" s="482"/>
      <c r="J58" s="481" t="str">
        <f t="shared" si="0"/>
        <v/>
      </c>
      <c r="K58" s="482"/>
      <c r="L58" s="482"/>
      <c r="M58" s="482"/>
      <c r="N58" s="482"/>
      <c r="O58" s="481" t="s">
        <v>1596</v>
      </c>
    </row>
    <row r="59" spans="4:15" x14ac:dyDescent="0.25">
      <c r="D59" s="482" t="s">
        <v>2713</v>
      </c>
      <c r="E59" s="481" t="s">
        <v>2705</v>
      </c>
      <c r="F59" s="482"/>
      <c r="G59" s="481"/>
      <c r="H59" s="482"/>
      <c r="I59" s="482"/>
      <c r="J59" s="481" t="str">
        <f t="shared" si="0"/>
        <v/>
      </c>
      <c r="K59" s="482"/>
      <c r="L59" s="482"/>
      <c r="M59" s="482"/>
      <c r="N59" s="482"/>
      <c r="O59" s="481" t="s">
        <v>1597</v>
      </c>
    </row>
    <row r="60" spans="4:15" x14ac:dyDescent="0.25">
      <c r="D60" s="482" t="s">
        <v>2714</v>
      </c>
      <c r="E60" s="481" t="s">
        <v>2705</v>
      </c>
      <c r="F60" s="482"/>
      <c r="G60" s="481"/>
      <c r="H60" s="482"/>
      <c r="I60" s="482"/>
      <c r="J60" s="481" t="str">
        <f t="shared" si="0"/>
        <v/>
      </c>
      <c r="K60" s="482"/>
      <c r="L60" s="482"/>
      <c r="M60" s="482"/>
      <c r="N60" s="482"/>
      <c r="O60" s="481" t="s">
        <v>1598</v>
      </c>
    </row>
    <row r="61" spans="4:15" x14ac:dyDescent="0.25">
      <c r="D61" s="482" t="s">
        <v>2715</v>
      </c>
      <c r="E61" s="481" t="s">
        <v>2716</v>
      </c>
      <c r="F61" s="482"/>
      <c r="G61" s="481"/>
      <c r="H61" s="482"/>
      <c r="I61" s="482"/>
      <c r="J61" s="481" t="str">
        <f t="shared" si="0"/>
        <v/>
      </c>
      <c r="K61" s="482"/>
      <c r="L61" s="482"/>
      <c r="M61" s="482"/>
      <c r="N61" s="482"/>
      <c r="O61" s="481" t="s">
        <v>1579</v>
      </c>
    </row>
    <row r="62" spans="4:15" x14ac:dyDescent="0.25">
      <c r="D62" s="482" t="s">
        <v>2717</v>
      </c>
      <c r="E62" s="481" t="s">
        <v>2716</v>
      </c>
      <c r="F62" s="482"/>
      <c r="G62" s="481"/>
      <c r="H62" s="482"/>
      <c r="I62" s="482"/>
      <c r="J62" s="481" t="str">
        <f t="shared" si="0"/>
        <v/>
      </c>
      <c r="K62" s="482"/>
      <c r="L62" s="482"/>
      <c r="M62" s="482"/>
      <c r="N62" s="482"/>
      <c r="O62" s="481" t="s">
        <v>1580</v>
      </c>
    </row>
    <row r="63" spans="4:15" x14ac:dyDescent="0.25">
      <c r="D63" s="482" t="s">
        <v>2718</v>
      </c>
      <c r="E63" s="481" t="s">
        <v>2716</v>
      </c>
      <c r="F63" s="482"/>
      <c r="G63" s="481"/>
      <c r="H63" s="482"/>
      <c r="I63" s="482"/>
      <c r="J63" s="481" t="str">
        <f t="shared" si="0"/>
        <v/>
      </c>
      <c r="K63" s="482"/>
      <c r="L63" s="482"/>
      <c r="M63" s="482"/>
      <c r="N63" s="482"/>
      <c r="O63" s="481" t="s">
        <v>1581</v>
      </c>
    </row>
    <row r="64" spans="4:15" x14ac:dyDescent="0.25">
      <c r="D64" s="482" t="s">
        <v>2719</v>
      </c>
      <c r="E64" s="481" t="s">
        <v>2716</v>
      </c>
      <c r="F64" s="482"/>
      <c r="G64" s="481"/>
      <c r="H64" s="482"/>
      <c r="I64" s="482"/>
      <c r="J64" s="481" t="str">
        <f t="shared" si="0"/>
        <v/>
      </c>
      <c r="K64" s="482"/>
      <c r="L64" s="482"/>
      <c r="M64" s="482"/>
      <c r="N64" s="482"/>
      <c r="O64" s="481" t="s">
        <v>1582</v>
      </c>
    </row>
    <row r="65" spans="4:15" x14ac:dyDescent="0.25">
      <c r="D65" s="482" t="s">
        <v>2720</v>
      </c>
      <c r="E65" s="481" t="s">
        <v>2716</v>
      </c>
      <c r="F65" s="482"/>
      <c r="G65" s="481"/>
      <c r="H65" s="482"/>
      <c r="I65" s="482"/>
      <c r="J65" s="481" t="str">
        <f t="shared" si="0"/>
        <v/>
      </c>
      <c r="K65" s="482"/>
      <c r="L65" s="482"/>
      <c r="M65" s="482"/>
      <c r="N65" s="482"/>
      <c r="O65" s="481" t="s">
        <v>1583</v>
      </c>
    </row>
    <row r="66" spans="4:15" x14ac:dyDescent="0.25">
      <c r="D66" s="482" t="s">
        <v>2721</v>
      </c>
      <c r="E66" s="481" t="s">
        <v>2716</v>
      </c>
      <c r="F66" s="482"/>
      <c r="G66" s="481"/>
      <c r="H66" s="482"/>
      <c r="I66" s="482"/>
      <c r="J66" s="481" t="str">
        <f t="shared" si="0"/>
        <v/>
      </c>
      <c r="K66" s="482"/>
      <c r="L66" s="482"/>
      <c r="M66" s="482"/>
      <c r="N66" s="482"/>
      <c r="O66" s="481" t="s">
        <v>1584</v>
      </c>
    </row>
    <row r="67" spans="4:15" x14ac:dyDescent="0.25">
      <c r="D67" s="482" t="s">
        <v>2722</v>
      </c>
      <c r="E67" s="481" t="s">
        <v>2716</v>
      </c>
      <c r="F67" s="482"/>
      <c r="G67" s="481"/>
      <c r="H67" s="482"/>
      <c r="I67" s="482"/>
      <c r="J67" s="481" t="str">
        <f t="shared" si="0"/>
        <v/>
      </c>
      <c r="K67" s="482"/>
      <c r="L67" s="482"/>
      <c r="M67" s="482"/>
      <c r="N67" s="482"/>
      <c r="O67" s="481" t="s">
        <v>1585</v>
      </c>
    </row>
    <row r="68" spans="4:15" x14ac:dyDescent="0.25">
      <c r="D68" s="482" t="s">
        <v>2723</v>
      </c>
      <c r="E68" s="481" t="s">
        <v>2716</v>
      </c>
      <c r="F68" s="482"/>
      <c r="G68" s="481"/>
      <c r="H68" s="482"/>
      <c r="I68" s="482"/>
      <c r="J68" s="481" t="str">
        <f t="shared" ref="J68:J131" si="1">F68&amp;H68&amp;I68</f>
        <v/>
      </c>
      <c r="K68" s="482"/>
      <c r="L68" s="482"/>
      <c r="M68" s="482"/>
      <c r="N68" s="482"/>
      <c r="O68" s="481" t="s">
        <v>1586</v>
      </c>
    </row>
    <row r="69" spans="4:15" x14ac:dyDescent="0.25">
      <c r="D69" s="482" t="s">
        <v>2724</v>
      </c>
      <c r="E69" s="481" t="s">
        <v>2716</v>
      </c>
      <c r="F69" s="482"/>
      <c r="G69" s="481"/>
      <c r="H69" s="482"/>
      <c r="I69" s="482"/>
      <c r="J69" s="481" t="str">
        <f t="shared" si="1"/>
        <v/>
      </c>
      <c r="K69" s="482"/>
      <c r="L69" s="482"/>
      <c r="M69" s="482"/>
      <c r="N69" s="482"/>
      <c r="O69" s="481" t="s">
        <v>1587</v>
      </c>
    </row>
    <row r="70" spans="4:15" x14ac:dyDescent="0.25">
      <c r="D70" s="482" t="s">
        <v>2725</v>
      </c>
      <c r="E70" s="481" t="s">
        <v>2716</v>
      </c>
      <c r="F70" s="482"/>
      <c r="G70" s="481"/>
      <c r="H70" s="482"/>
      <c r="I70" s="482"/>
      <c r="J70" s="481" t="str">
        <f t="shared" si="1"/>
        <v/>
      </c>
      <c r="K70" s="482"/>
      <c r="L70" s="482"/>
      <c r="M70" s="482"/>
      <c r="N70" s="482"/>
      <c r="O70" s="481" t="s">
        <v>1588</v>
      </c>
    </row>
    <row r="71" spans="4:15" x14ac:dyDescent="0.25">
      <c r="D71" s="482" t="s">
        <v>2726</v>
      </c>
      <c r="E71" s="481" t="s">
        <v>2727</v>
      </c>
      <c r="F71" s="482"/>
      <c r="G71" s="481"/>
      <c r="H71" s="482"/>
      <c r="I71" s="482"/>
      <c r="J71" s="481" t="str">
        <f t="shared" si="1"/>
        <v/>
      </c>
      <c r="K71" s="482"/>
      <c r="L71" s="482"/>
      <c r="M71" s="482"/>
      <c r="N71" s="482"/>
      <c r="O71" s="481" t="s">
        <v>1569</v>
      </c>
    </row>
    <row r="72" spans="4:15" x14ac:dyDescent="0.25">
      <c r="D72" s="482" t="s">
        <v>2728</v>
      </c>
      <c r="E72" s="481" t="s">
        <v>2727</v>
      </c>
      <c r="F72" s="482"/>
      <c r="G72" s="481"/>
      <c r="H72" s="482"/>
      <c r="I72" s="482"/>
      <c r="J72" s="481" t="str">
        <f t="shared" si="1"/>
        <v/>
      </c>
      <c r="K72" s="482"/>
      <c r="L72" s="482"/>
      <c r="M72" s="482"/>
      <c r="N72" s="482"/>
      <c r="O72" s="481" t="s">
        <v>1570</v>
      </c>
    </row>
    <row r="73" spans="4:15" x14ac:dyDescent="0.25">
      <c r="D73" s="482" t="s">
        <v>2729</v>
      </c>
      <c r="E73" s="481" t="s">
        <v>2727</v>
      </c>
      <c r="F73" s="482"/>
      <c r="G73" s="481"/>
      <c r="H73" s="482"/>
      <c r="I73" s="482"/>
      <c r="J73" s="481" t="str">
        <f t="shared" si="1"/>
        <v/>
      </c>
      <c r="K73" s="482"/>
      <c r="L73" s="482"/>
      <c r="M73" s="482"/>
      <c r="N73" s="482"/>
      <c r="O73" s="481" t="s">
        <v>1571</v>
      </c>
    </row>
    <row r="74" spans="4:15" x14ac:dyDescent="0.25">
      <c r="D74" s="482" t="s">
        <v>2730</v>
      </c>
      <c r="E74" s="481" t="s">
        <v>2727</v>
      </c>
      <c r="F74" s="482"/>
      <c r="G74" s="481"/>
      <c r="H74" s="482"/>
      <c r="I74" s="482"/>
      <c r="J74" s="481" t="str">
        <f t="shared" si="1"/>
        <v/>
      </c>
      <c r="K74" s="482"/>
      <c r="L74" s="482"/>
      <c r="M74" s="482"/>
      <c r="N74" s="482"/>
      <c r="O74" s="481" t="s">
        <v>1572</v>
      </c>
    </row>
    <row r="75" spans="4:15" x14ac:dyDescent="0.25">
      <c r="D75" s="482" t="s">
        <v>2731</v>
      </c>
      <c r="E75" s="481" t="s">
        <v>2727</v>
      </c>
      <c r="F75" s="482"/>
      <c r="G75" s="481"/>
      <c r="H75" s="482"/>
      <c r="I75" s="482"/>
      <c r="J75" s="481" t="str">
        <f t="shared" si="1"/>
        <v/>
      </c>
      <c r="K75" s="482"/>
      <c r="L75" s="482"/>
      <c r="M75" s="482"/>
      <c r="N75" s="482"/>
      <c r="O75" s="481" t="s">
        <v>1573</v>
      </c>
    </row>
    <row r="76" spans="4:15" x14ac:dyDescent="0.25">
      <c r="D76" s="482" t="s">
        <v>2732</v>
      </c>
      <c r="E76" s="481" t="s">
        <v>2727</v>
      </c>
      <c r="F76" s="482"/>
      <c r="G76" s="481"/>
      <c r="H76" s="482"/>
      <c r="I76" s="482"/>
      <c r="J76" s="481" t="str">
        <f t="shared" si="1"/>
        <v/>
      </c>
      <c r="K76" s="482"/>
      <c r="L76" s="482"/>
      <c r="M76" s="482"/>
      <c r="N76" s="482"/>
      <c r="O76" s="481" t="s">
        <v>1574</v>
      </c>
    </row>
    <row r="77" spans="4:15" x14ac:dyDescent="0.25">
      <c r="D77" s="482" t="s">
        <v>2733</v>
      </c>
      <c r="E77" s="481" t="s">
        <v>2727</v>
      </c>
      <c r="F77" s="482"/>
      <c r="G77" s="481"/>
      <c r="H77" s="482"/>
      <c r="I77" s="482"/>
      <c r="J77" s="481" t="str">
        <f t="shared" si="1"/>
        <v/>
      </c>
      <c r="K77" s="482"/>
      <c r="L77" s="482"/>
      <c r="M77" s="482"/>
      <c r="N77" s="482"/>
      <c r="O77" s="481" t="s">
        <v>1575</v>
      </c>
    </row>
    <row r="78" spans="4:15" x14ac:dyDescent="0.25">
      <c r="D78" s="482" t="s">
        <v>2734</v>
      </c>
      <c r="E78" s="481" t="s">
        <v>2727</v>
      </c>
      <c r="F78" s="482"/>
      <c r="G78" s="481"/>
      <c r="H78" s="482"/>
      <c r="I78" s="482"/>
      <c r="J78" s="481" t="str">
        <f t="shared" si="1"/>
        <v/>
      </c>
      <c r="K78" s="482"/>
      <c r="L78" s="482"/>
      <c r="M78" s="482"/>
      <c r="N78" s="482"/>
      <c r="O78" s="481" t="s">
        <v>1576</v>
      </c>
    </row>
    <row r="79" spans="4:15" x14ac:dyDescent="0.25">
      <c r="D79" s="482" t="s">
        <v>2735</v>
      </c>
      <c r="E79" s="481" t="s">
        <v>2727</v>
      </c>
      <c r="F79" s="482"/>
      <c r="G79" s="481"/>
      <c r="H79" s="482"/>
      <c r="I79" s="482"/>
      <c r="J79" s="481" t="str">
        <f t="shared" si="1"/>
        <v/>
      </c>
      <c r="K79" s="482"/>
      <c r="L79" s="482"/>
      <c r="M79" s="482"/>
      <c r="N79" s="482"/>
      <c r="O79" s="481" t="s">
        <v>1577</v>
      </c>
    </row>
    <row r="80" spans="4:15" x14ac:dyDescent="0.25">
      <c r="D80" s="482" t="s">
        <v>2736</v>
      </c>
      <c r="E80" s="481" t="s">
        <v>2727</v>
      </c>
      <c r="F80" s="482"/>
      <c r="G80" s="481"/>
      <c r="H80" s="482"/>
      <c r="I80" s="482"/>
      <c r="J80" s="481" t="str">
        <f t="shared" si="1"/>
        <v/>
      </c>
      <c r="K80" s="482"/>
      <c r="L80" s="482"/>
      <c r="M80" s="482"/>
      <c r="N80" s="482"/>
      <c r="O80" s="481" t="s">
        <v>1578</v>
      </c>
    </row>
    <row r="81" spans="4:15" x14ac:dyDescent="0.25">
      <c r="D81" s="482" t="s">
        <v>2737</v>
      </c>
      <c r="E81" s="481" t="s">
        <v>2738</v>
      </c>
      <c r="F81" s="482"/>
      <c r="G81" s="481"/>
      <c r="H81" s="482"/>
      <c r="I81" s="482"/>
      <c r="J81" s="481" t="str">
        <f t="shared" si="1"/>
        <v/>
      </c>
      <c r="K81" s="482"/>
      <c r="L81" s="482"/>
      <c r="M81" s="482"/>
      <c r="N81" s="482"/>
      <c r="O81" s="481" t="s">
        <v>1559</v>
      </c>
    </row>
    <row r="82" spans="4:15" x14ac:dyDescent="0.25">
      <c r="D82" s="482" t="s">
        <v>2739</v>
      </c>
      <c r="E82" s="481" t="s">
        <v>2738</v>
      </c>
      <c r="F82" s="482"/>
      <c r="G82" s="481"/>
      <c r="H82" s="482"/>
      <c r="I82" s="482"/>
      <c r="J82" s="481" t="str">
        <f t="shared" si="1"/>
        <v/>
      </c>
      <c r="K82" s="482"/>
      <c r="L82" s="482"/>
      <c r="M82" s="482"/>
      <c r="N82" s="482"/>
      <c r="O82" s="481" t="s">
        <v>1560</v>
      </c>
    </row>
    <row r="83" spans="4:15" x14ac:dyDescent="0.25">
      <c r="D83" s="482" t="s">
        <v>2740</v>
      </c>
      <c r="E83" s="481" t="s">
        <v>2738</v>
      </c>
      <c r="F83" s="482"/>
      <c r="G83" s="481"/>
      <c r="H83" s="482"/>
      <c r="I83" s="482"/>
      <c r="J83" s="481" t="str">
        <f t="shared" si="1"/>
        <v/>
      </c>
      <c r="K83" s="482"/>
      <c r="L83" s="482"/>
      <c r="M83" s="482"/>
      <c r="N83" s="482"/>
      <c r="O83" s="481" t="s">
        <v>1561</v>
      </c>
    </row>
    <row r="84" spans="4:15" x14ac:dyDescent="0.25">
      <c r="D84" s="482" t="s">
        <v>2741</v>
      </c>
      <c r="E84" s="481" t="s">
        <v>2738</v>
      </c>
      <c r="F84" s="482"/>
      <c r="G84" s="481"/>
      <c r="H84" s="482"/>
      <c r="I84" s="482"/>
      <c r="J84" s="481" t="str">
        <f t="shared" si="1"/>
        <v/>
      </c>
      <c r="K84" s="482"/>
      <c r="L84" s="482"/>
      <c r="M84" s="482"/>
      <c r="N84" s="482"/>
      <c r="O84" s="481" t="s">
        <v>1562</v>
      </c>
    </row>
    <row r="85" spans="4:15" x14ac:dyDescent="0.25">
      <c r="D85" s="482" t="s">
        <v>2742</v>
      </c>
      <c r="E85" s="481" t="s">
        <v>2738</v>
      </c>
      <c r="F85" s="482"/>
      <c r="G85" s="481"/>
      <c r="H85" s="482"/>
      <c r="I85" s="482"/>
      <c r="J85" s="481" t="str">
        <f t="shared" si="1"/>
        <v/>
      </c>
      <c r="K85" s="482"/>
      <c r="L85" s="482"/>
      <c r="M85" s="482"/>
      <c r="N85" s="482"/>
      <c r="O85" s="481" t="s">
        <v>1563</v>
      </c>
    </row>
    <row r="86" spans="4:15" x14ac:dyDescent="0.25">
      <c r="D86" s="482" t="s">
        <v>2743</v>
      </c>
      <c r="E86" s="481" t="s">
        <v>2738</v>
      </c>
      <c r="F86" s="482"/>
      <c r="G86" s="481"/>
      <c r="H86" s="482"/>
      <c r="I86" s="482"/>
      <c r="J86" s="481" t="str">
        <f t="shared" si="1"/>
        <v/>
      </c>
      <c r="K86" s="482"/>
      <c r="L86" s="482"/>
      <c r="M86" s="482"/>
      <c r="N86" s="482"/>
      <c r="O86" s="481" t="s">
        <v>1564</v>
      </c>
    </row>
    <row r="87" spans="4:15" x14ac:dyDescent="0.25">
      <c r="D87" s="482" t="s">
        <v>2744</v>
      </c>
      <c r="E87" s="481" t="s">
        <v>2738</v>
      </c>
      <c r="F87" s="482"/>
      <c r="G87" s="481"/>
      <c r="H87" s="482"/>
      <c r="I87" s="482"/>
      <c r="J87" s="481" t="str">
        <f t="shared" si="1"/>
        <v/>
      </c>
      <c r="K87" s="482"/>
      <c r="L87" s="482"/>
      <c r="M87" s="482"/>
      <c r="N87" s="482"/>
      <c r="O87" s="481" t="s">
        <v>1565</v>
      </c>
    </row>
    <row r="88" spans="4:15" x14ac:dyDescent="0.25">
      <c r="D88" s="482" t="s">
        <v>2745</v>
      </c>
      <c r="E88" s="481" t="s">
        <v>2738</v>
      </c>
      <c r="F88" s="482"/>
      <c r="G88" s="481"/>
      <c r="H88" s="482"/>
      <c r="I88" s="482"/>
      <c r="J88" s="481" t="str">
        <f t="shared" si="1"/>
        <v/>
      </c>
      <c r="K88" s="482"/>
      <c r="L88" s="482"/>
      <c r="M88" s="482"/>
      <c r="N88" s="482"/>
      <c r="O88" s="481" t="s">
        <v>1566</v>
      </c>
    </row>
    <row r="89" spans="4:15" x14ac:dyDescent="0.25">
      <c r="D89" s="482" t="s">
        <v>2746</v>
      </c>
      <c r="E89" s="481" t="s">
        <v>2738</v>
      </c>
      <c r="F89" s="482"/>
      <c r="G89" s="481"/>
      <c r="H89" s="482"/>
      <c r="I89" s="482"/>
      <c r="J89" s="481" t="str">
        <f t="shared" si="1"/>
        <v/>
      </c>
      <c r="K89" s="482"/>
      <c r="L89" s="482"/>
      <c r="M89" s="482"/>
      <c r="N89" s="482"/>
      <c r="O89" s="481" t="s">
        <v>1567</v>
      </c>
    </row>
    <row r="90" spans="4:15" x14ac:dyDescent="0.25">
      <c r="D90" s="482" t="s">
        <v>2747</v>
      </c>
      <c r="E90" s="481" t="s">
        <v>2738</v>
      </c>
      <c r="F90" s="482"/>
      <c r="G90" s="481"/>
      <c r="H90" s="482"/>
      <c r="I90" s="482"/>
      <c r="J90" s="481" t="str">
        <f t="shared" si="1"/>
        <v/>
      </c>
      <c r="K90" s="482"/>
      <c r="L90" s="482"/>
      <c r="M90" s="482"/>
      <c r="N90" s="482"/>
      <c r="O90" s="481" t="s">
        <v>1568</v>
      </c>
    </row>
    <row r="91" spans="4:15" x14ac:dyDescent="0.25">
      <c r="D91" s="482" t="s">
        <v>2748</v>
      </c>
      <c r="E91" s="481" t="s">
        <v>2749</v>
      </c>
      <c r="F91" s="482" t="s">
        <v>2337</v>
      </c>
      <c r="G91" s="481"/>
      <c r="H91" s="482"/>
      <c r="I91" s="482"/>
      <c r="J91" s="481" t="str">
        <f t="shared" si="1"/>
        <v>HSS I-3: Maternal mortality ratio, per 100,000 population</v>
      </c>
      <c r="K91" s="482"/>
      <c r="L91" s="482"/>
      <c r="M91" s="482"/>
      <c r="N91" s="482"/>
      <c r="O91" s="481" t="s">
        <v>1549</v>
      </c>
    </row>
    <row r="92" spans="4:15" x14ac:dyDescent="0.25">
      <c r="D92" s="482" t="s">
        <v>2750</v>
      </c>
      <c r="E92" s="481" t="s">
        <v>2749</v>
      </c>
      <c r="F92" s="482" t="s">
        <v>2337</v>
      </c>
      <c r="G92" s="481"/>
      <c r="H92" s="482"/>
      <c r="I92" s="482"/>
      <c r="J92" s="481" t="str">
        <f t="shared" si="1"/>
        <v>HSS I-3: Maternal mortality ratio, per 100,000 population</v>
      </c>
      <c r="K92" s="482"/>
      <c r="L92" s="482"/>
      <c r="M92" s="482"/>
      <c r="N92" s="482"/>
      <c r="O92" s="481" t="s">
        <v>1550</v>
      </c>
    </row>
    <row r="93" spans="4:15" x14ac:dyDescent="0.25">
      <c r="D93" s="482" t="s">
        <v>2751</v>
      </c>
      <c r="E93" s="481" t="s">
        <v>2749</v>
      </c>
      <c r="F93" s="482" t="s">
        <v>2337</v>
      </c>
      <c r="G93" s="481"/>
      <c r="H93" s="482"/>
      <c r="I93" s="482"/>
      <c r="J93" s="481" t="str">
        <f t="shared" si="1"/>
        <v>HSS I-3: Maternal mortality ratio, per 100,000 population</v>
      </c>
      <c r="K93" s="482"/>
      <c r="L93" s="482"/>
      <c r="M93" s="482"/>
      <c r="N93" s="482"/>
      <c r="O93" s="481" t="s">
        <v>1551</v>
      </c>
    </row>
    <row r="94" spans="4:15" x14ac:dyDescent="0.25">
      <c r="D94" s="482" t="s">
        <v>2752</v>
      </c>
      <c r="E94" s="481" t="s">
        <v>2749</v>
      </c>
      <c r="F94" s="482" t="s">
        <v>2337</v>
      </c>
      <c r="G94" s="481"/>
      <c r="H94" s="482"/>
      <c r="I94" s="482"/>
      <c r="J94" s="481" t="str">
        <f t="shared" si="1"/>
        <v>HSS I-3: Maternal mortality ratio, per 100,000 population</v>
      </c>
      <c r="K94" s="482"/>
      <c r="L94" s="482"/>
      <c r="M94" s="482"/>
      <c r="N94" s="482"/>
      <c r="O94" s="481" t="s">
        <v>1552</v>
      </c>
    </row>
    <row r="95" spans="4:15" x14ac:dyDescent="0.25">
      <c r="D95" s="482" t="s">
        <v>2753</v>
      </c>
      <c r="E95" s="481" t="s">
        <v>2749</v>
      </c>
      <c r="F95" s="482" t="s">
        <v>2337</v>
      </c>
      <c r="G95" s="481"/>
      <c r="H95" s="482"/>
      <c r="I95" s="482"/>
      <c r="J95" s="481" t="str">
        <f t="shared" si="1"/>
        <v>HSS I-3: Maternal mortality ratio, per 100,000 population</v>
      </c>
      <c r="K95" s="482"/>
      <c r="L95" s="482"/>
      <c r="M95" s="482"/>
      <c r="N95" s="482"/>
      <c r="O95" s="481" t="s">
        <v>1553</v>
      </c>
    </row>
    <row r="96" spans="4:15" x14ac:dyDescent="0.25">
      <c r="D96" s="482" t="s">
        <v>2754</v>
      </c>
      <c r="E96" s="481" t="s">
        <v>2749</v>
      </c>
      <c r="F96" s="482" t="s">
        <v>2337</v>
      </c>
      <c r="G96" s="481"/>
      <c r="H96" s="482"/>
      <c r="I96" s="482"/>
      <c r="J96" s="481" t="str">
        <f t="shared" si="1"/>
        <v>HSS I-3: Maternal mortality ratio, per 100,000 population</v>
      </c>
      <c r="K96" s="482"/>
      <c r="L96" s="482"/>
      <c r="M96" s="482"/>
      <c r="N96" s="482"/>
      <c r="O96" s="481" t="s">
        <v>1554</v>
      </c>
    </row>
    <row r="97" spans="4:15" x14ac:dyDescent="0.25">
      <c r="D97" s="482" t="s">
        <v>2755</v>
      </c>
      <c r="E97" s="481" t="s">
        <v>2749</v>
      </c>
      <c r="F97" s="482" t="s">
        <v>2337</v>
      </c>
      <c r="G97" s="481"/>
      <c r="H97" s="482"/>
      <c r="I97" s="482"/>
      <c r="J97" s="481" t="str">
        <f t="shared" si="1"/>
        <v>HSS I-3: Maternal mortality ratio, per 100,000 population</v>
      </c>
      <c r="K97" s="482"/>
      <c r="L97" s="482"/>
      <c r="M97" s="482"/>
      <c r="N97" s="482"/>
      <c r="O97" s="481" t="s">
        <v>1555</v>
      </c>
    </row>
    <row r="98" spans="4:15" x14ac:dyDescent="0.25">
      <c r="D98" s="482" t="s">
        <v>2756</v>
      </c>
      <c r="E98" s="481" t="s">
        <v>2749</v>
      </c>
      <c r="F98" s="482" t="s">
        <v>2337</v>
      </c>
      <c r="G98" s="481"/>
      <c r="H98" s="482"/>
      <c r="I98" s="482"/>
      <c r="J98" s="481" t="str">
        <f t="shared" si="1"/>
        <v>HSS I-3: Maternal mortality ratio, per 100,000 population</v>
      </c>
      <c r="K98" s="482"/>
      <c r="L98" s="482"/>
      <c r="M98" s="482"/>
      <c r="N98" s="482"/>
      <c r="O98" s="481" t="s">
        <v>1556</v>
      </c>
    </row>
    <row r="99" spans="4:15" x14ac:dyDescent="0.25">
      <c r="D99" s="482" t="s">
        <v>2757</v>
      </c>
      <c r="E99" s="481" t="s">
        <v>2749</v>
      </c>
      <c r="F99" s="482" t="s">
        <v>2337</v>
      </c>
      <c r="G99" s="481"/>
      <c r="H99" s="482"/>
      <c r="I99" s="482"/>
      <c r="J99" s="481" t="str">
        <f t="shared" si="1"/>
        <v>HSS I-3: Maternal mortality ratio, per 100,000 population</v>
      </c>
      <c r="K99" s="482"/>
      <c r="L99" s="482"/>
      <c r="M99" s="482"/>
      <c r="N99" s="482"/>
      <c r="O99" s="481" t="s">
        <v>1557</v>
      </c>
    </row>
    <row r="100" spans="4:15" x14ac:dyDescent="0.25">
      <c r="D100" s="482" t="s">
        <v>2758</v>
      </c>
      <c r="E100" s="481" t="s">
        <v>2749</v>
      </c>
      <c r="F100" s="482" t="s">
        <v>2337</v>
      </c>
      <c r="G100" s="481"/>
      <c r="H100" s="482"/>
      <c r="I100" s="482"/>
      <c r="J100" s="481" t="str">
        <f t="shared" si="1"/>
        <v>HSS I-3: Maternal mortality ratio, per 100,000 population</v>
      </c>
      <c r="K100" s="482"/>
      <c r="L100" s="482"/>
      <c r="M100" s="482"/>
      <c r="N100" s="482"/>
      <c r="O100" s="481" t="s">
        <v>1558</v>
      </c>
    </row>
    <row r="101" spans="4:15" x14ac:dyDescent="0.25">
      <c r="D101" s="482" t="s">
        <v>2759</v>
      </c>
      <c r="E101" s="481" t="s">
        <v>2760</v>
      </c>
      <c r="F101" s="482" t="s">
        <v>2336</v>
      </c>
      <c r="G101" s="481"/>
      <c r="H101" s="482"/>
      <c r="I101" s="482"/>
      <c r="J101" s="481" t="str">
        <f t="shared" si="1"/>
        <v>HSS I-2: Neonatal mortality rate, per 100,000 population</v>
      </c>
      <c r="K101" s="482"/>
      <c r="L101" s="482"/>
      <c r="M101" s="482"/>
      <c r="N101" s="482"/>
      <c r="O101" s="481" t="s">
        <v>1539</v>
      </c>
    </row>
    <row r="102" spans="4:15" x14ac:dyDescent="0.25">
      <c r="D102" s="482" t="s">
        <v>2761</v>
      </c>
      <c r="E102" s="481" t="s">
        <v>2760</v>
      </c>
      <c r="F102" s="482" t="s">
        <v>2336</v>
      </c>
      <c r="G102" s="481"/>
      <c r="H102" s="482"/>
      <c r="I102" s="482"/>
      <c r="J102" s="481" t="str">
        <f t="shared" si="1"/>
        <v>HSS I-2: Neonatal mortality rate, per 100,000 population</v>
      </c>
      <c r="K102" s="482"/>
      <c r="L102" s="482"/>
      <c r="M102" s="482"/>
      <c r="N102" s="482"/>
      <c r="O102" s="481" t="s">
        <v>1540</v>
      </c>
    </row>
    <row r="103" spans="4:15" x14ac:dyDescent="0.25">
      <c r="D103" s="482" t="s">
        <v>2762</v>
      </c>
      <c r="E103" s="481" t="s">
        <v>2760</v>
      </c>
      <c r="F103" s="482" t="s">
        <v>2336</v>
      </c>
      <c r="G103" s="481"/>
      <c r="H103" s="482"/>
      <c r="I103" s="482"/>
      <c r="J103" s="481" t="str">
        <f t="shared" si="1"/>
        <v>HSS I-2: Neonatal mortality rate, per 100,000 population</v>
      </c>
      <c r="K103" s="482"/>
      <c r="L103" s="482"/>
      <c r="M103" s="482"/>
      <c r="N103" s="482"/>
      <c r="O103" s="481" t="s">
        <v>1541</v>
      </c>
    </row>
    <row r="104" spans="4:15" x14ac:dyDescent="0.25">
      <c r="D104" s="482" t="s">
        <v>2763</v>
      </c>
      <c r="E104" s="481" t="s">
        <v>2760</v>
      </c>
      <c r="F104" s="482" t="s">
        <v>2336</v>
      </c>
      <c r="G104" s="481"/>
      <c r="H104" s="482"/>
      <c r="I104" s="482"/>
      <c r="J104" s="481" t="str">
        <f t="shared" si="1"/>
        <v>HSS I-2: Neonatal mortality rate, per 100,000 population</v>
      </c>
      <c r="K104" s="482"/>
      <c r="L104" s="482"/>
      <c r="M104" s="482"/>
      <c r="N104" s="482"/>
      <c r="O104" s="481" t="s">
        <v>1542</v>
      </c>
    </row>
    <row r="105" spans="4:15" x14ac:dyDescent="0.25">
      <c r="D105" s="482" t="s">
        <v>2764</v>
      </c>
      <c r="E105" s="481" t="s">
        <v>2760</v>
      </c>
      <c r="F105" s="482" t="s">
        <v>2336</v>
      </c>
      <c r="G105" s="481"/>
      <c r="H105" s="482"/>
      <c r="I105" s="482"/>
      <c r="J105" s="481" t="str">
        <f t="shared" si="1"/>
        <v>HSS I-2: Neonatal mortality rate, per 100,000 population</v>
      </c>
      <c r="K105" s="482"/>
      <c r="L105" s="482"/>
      <c r="M105" s="482"/>
      <c r="N105" s="482"/>
      <c r="O105" s="481" t="s">
        <v>1543</v>
      </c>
    </row>
    <row r="106" spans="4:15" x14ac:dyDescent="0.25">
      <c r="D106" s="482" t="s">
        <v>2765</v>
      </c>
      <c r="E106" s="481" t="s">
        <v>2760</v>
      </c>
      <c r="F106" s="482" t="s">
        <v>2336</v>
      </c>
      <c r="G106" s="481"/>
      <c r="H106" s="482"/>
      <c r="I106" s="482"/>
      <c r="J106" s="481" t="str">
        <f t="shared" si="1"/>
        <v>HSS I-2: Neonatal mortality rate, per 100,000 population</v>
      </c>
      <c r="K106" s="482"/>
      <c r="L106" s="482"/>
      <c r="M106" s="482"/>
      <c r="N106" s="482"/>
      <c r="O106" s="481" t="s">
        <v>1544</v>
      </c>
    </row>
    <row r="107" spans="4:15" x14ac:dyDescent="0.25">
      <c r="D107" s="482" t="s">
        <v>2766</v>
      </c>
      <c r="E107" s="481" t="s">
        <v>2760</v>
      </c>
      <c r="F107" s="482" t="s">
        <v>2336</v>
      </c>
      <c r="G107" s="481"/>
      <c r="H107" s="482"/>
      <c r="I107" s="482"/>
      <c r="J107" s="481" t="str">
        <f t="shared" si="1"/>
        <v>HSS I-2: Neonatal mortality rate, per 100,000 population</v>
      </c>
      <c r="K107" s="482"/>
      <c r="L107" s="482"/>
      <c r="M107" s="482"/>
      <c r="N107" s="482"/>
      <c r="O107" s="481" t="s">
        <v>1545</v>
      </c>
    </row>
    <row r="108" spans="4:15" x14ac:dyDescent="0.25">
      <c r="D108" s="482" t="s">
        <v>2767</v>
      </c>
      <c r="E108" s="481" t="s">
        <v>2760</v>
      </c>
      <c r="F108" s="482" t="s">
        <v>2336</v>
      </c>
      <c r="G108" s="481"/>
      <c r="H108" s="482"/>
      <c r="I108" s="482"/>
      <c r="J108" s="481" t="str">
        <f t="shared" si="1"/>
        <v>HSS I-2: Neonatal mortality rate, per 100,000 population</v>
      </c>
      <c r="K108" s="482"/>
      <c r="L108" s="482"/>
      <c r="M108" s="482"/>
      <c r="N108" s="482"/>
      <c r="O108" s="481" t="s">
        <v>1546</v>
      </c>
    </row>
    <row r="109" spans="4:15" x14ac:dyDescent="0.25">
      <c r="D109" s="482" t="s">
        <v>2768</v>
      </c>
      <c r="E109" s="481" t="s">
        <v>2760</v>
      </c>
      <c r="F109" s="482" t="s">
        <v>2336</v>
      </c>
      <c r="G109" s="481"/>
      <c r="H109" s="482"/>
      <c r="I109" s="482"/>
      <c r="J109" s="481" t="str">
        <f t="shared" si="1"/>
        <v>HSS I-2: Neonatal mortality rate, per 100,000 population</v>
      </c>
      <c r="K109" s="482"/>
      <c r="L109" s="482"/>
      <c r="M109" s="482"/>
      <c r="N109" s="482"/>
      <c r="O109" s="481" t="s">
        <v>1547</v>
      </c>
    </row>
    <row r="110" spans="4:15" x14ac:dyDescent="0.25">
      <c r="D110" s="482" t="s">
        <v>2769</v>
      </c>
      <c r="E110" s="481" t="s">
        <v>2760</v>
      </c>
      <c r="F110" s="482" t="s">
        <v>2336</v>
      </c>
      <c r="G110" s="481"/>
      <c r="H110" s="482"/>
      <c r="I110" s="482"/>
      <c r="J110" s="481" t="str">
        <f t="shared" si="1"/>
        <v>HSS I-2: Neonatal mortality rate, per 100,000 population</v>
      </c>
      <c r="K110" s="482"/>
      <c r="L110" s="482"/>
      <c r="M110" s="482"/>
      <c r="N110" s="482"/>
      <c r="O110" s="481" t="s">
        <v>1548</v>
      </c>
    </row>
    <row r="111" spans="4:15" x14ac:dyDescent="0.25">
      <c r="D111" s="482" t="s">
        <v>2770</v>
      </c>
      <c r="E111" s="481" t="s">
        <v>2771</v>
      </c>
      <c r="F111" s="482" t="s">
        <v>2335</v>
      </c>
      <c r="G111" s="481"/>
      <c r="H111" s="482"/>
      <c r="I111" s="482"/>
      <c r="J111" s="481" t="str">
        <f t="shared" si="1"/>
        <v>HSS I-1: Under 5 mortality rate per 1000 live births</v>
      </c>
      <c r="K111" s="482"/>
      <c r="L111" s="482"/>
      <c r="M111" s="482"/>
      <c r="N111" s="482"/>
      <c r="O111" s="481" t="s">
        <v>1529</v>
      </c>
    </row>
    <row r="112" spans="4:15" x14ac:dyDescent="0.25">
      <c r="D112" s="482" t="s">
        <v>2772</v>
      </c>
      <c r="E112" s="481" t="s">
        <v>2771</v>
      </c>
      <c r="F112" s="482" t="s">
        <v>2335</v>
      </c>
      <c r="G112" s="481"/>
      <c r="H112" s="482"/>
      <c r="I112" s="482"/>
      <c r="J112" s="481" t="str">
        <f t="shared" si="1"/>
        <v>HSS I-1: Under 5 mortality rate per 1000 live births</v>
      </c>
      <c r="K112" s="482"/>
      <c r="L112" s="482"/>
      <c r="M112" s="482"/>
      <c r="N112" s="482"/>
      <c r="O112" s="481" t="s">
        <v>1530</v>
      </c>
    </row>
    <row r="113" spans="4:15" x14ac:dyDescent="0.25">
      <c r="D113" s="482" t="s">
        <v>2773</v>
      </c>
      <c r="E113" s="481" t="s">
        <v>2771</v>
      </c>
      <c r="F113" s="482" t="s">
        <v>2335</v>
      </c>
      <c r="G113" s="481"/>
      <c r="H113" s="482"/>
      <c r="I113" s="482"/>
      <c r="J113" s="481" t="str">
        <f t="shared" si="1"/>
        <v>HSS I-1: Under 5 mortality rate per 1000 live births</v>
      </c>
      <c r="K113" s="482"/>
      <c r="L113" s="482"/>
      <c r="M113" s="482"/>
      <c r="N113" s="482"/>
      <c r="O113" s="481" t="s">
        <v>1531</v>
      </c>
    </row>
    <row r="114" spans="4:15" x14ac:dyDescent="0.25">
      <c r="D114" s="482" t="s">
        <v>2774</v>
      </c>
      <c r="E114" s="481" t="s">
        <v>2771</v>
      </c>
      <c r="F114" s="482" t="s">
        <v>2335</v>
      </c>
      <c r="G114" s="481"/>
      <c r="H114" s="482"/>
      <c r="I114" s="482"/>
      <c r="J114" s="481" t="str">
        <f t="shared" si="1"/>
        <v>HSS I-1: Under 5 mortality rate per 1000 live births</v>
      </c>
      <c r="K114" s="482"/>
      <c r="L114" s="482"/>
      <c r="M114" s="482"/>
      <c r="N114" s="482"/>
      <c r="O114" s="481" t="s">
        <v>1532</v>
      </c>
    </row>
    <row r="115" spans="4:15" x14ac:dyDescent="0.25">
      <c r="D115" s="482" t="s">
        <v>2775</v>
      </c>
      <c r="E115" s="481" t="s">
        <v>2771</v>
      </c>
      <c r="F115" s="482" t="s">
        <v>2335</v>
      </c>
      <c r="G115" s="481"/>
      <c r="H115" s="482"/>
      <c r="I115" s="482"/>
      <c r="J115" s="481" t="str">
        <f t="shared" si="1"/>
        <v>HSS I-1: Under 5 mortality rate per 1000 live births</v>
      </c>
      <c r="K115" s="482"/>
      <c r="L115" s="482"/>
      <c r="M115" s="482"/>
      <c r="N115" s="482"/>
      <c r="O115" s="481" t="s">
        <v>1533</v>
      </c>
    </row>
    <row r="116" spans="4:15" x14ac:dyDescent="0.25">
      <c r="D116" s="482" t="s">
        <v>2776</v>
      </c>
      <c r="E116" s="481" t="s">
        <v>2771</v>
      </c>
      <c r="F116" s="482" t="s">
        <v>2335</v>
      </c>
      <c r="G116" s="481"/>
      <c r="H116" s="482"/>
      <c r="I116" s="482"/>
      <c r="J116" s="481" t="str">
        <f t="shared" si="1"/>
        <v>HSS I-1: Under 5 mortality rate per 1000 live births</v>
      </c>
      <c r="K116" s="482"/>
      <c r="L116" s="482"/>
      <c r="M116" s="482"/>
      <c r="N116" s="482"/>
      <c r="O116" s="481" t="s">
        <v>1534</v>
      </c>
    </row>
    <row r="117" spans="4:15" x14ac:dyDescent="0.25">
      <c r="D117" s="482" t="s">
        <v>2777</v>
      </c>
      <c r="E117" s="481" t="s">
        <v>2771</v>
      </c>
      <c r="F117" s="482" t="s">
        <v>2335</v>
      </c>
      <c r="G117" s="481"/>
      <c r="H117" s="482"/>
      <c r="I117" s="482"/>
      <c r="J117" s="481" t="str">
        <f t="shared" si="1"/>
        <v>HSS I-1: Under 5 mortality rate per 1000 live births</v>
      </c>
      <c r="K117" s="482"/>
      <c r="L117" s="482"/>
      <c r="M117" s="482"/>
      <c r="N117" s="482"/>
      <c r="O117" s="481" t="s">
        <v>1535</v>
      </c>
    </row>
    <row r="118" spans="4:15" x14ac:dyDescent="0.25">
      <c r="D118" s="482" t="s">
        <v>2778</v>
      </c>
      <c r="E118" s="481" t="s">
        <v>2771</v>
      </c>
      <c r="F118" s="482" t="s">
        <v>2335</v>
      </c>
      <c r="G118" s="481"/>
      <c r="H118" s="482"/>
      <c r="I118" s="482"/>
      <c r="J118" s="481" t="str">
        <f t="shared" si="1"/>
        <v>HSS I-1: Under 5 mortality rate per 1000 live births</v>
      </c>
      <c r="K118" s="482"/>
      <c r="L118" s="482"/>
      <c r="M118" s="482"/>
      <c r="N118" s="482"/>
      <c r="O118" s="481" t="s">
        <v>1536</v>
      </c>
    </row>
    <row r="119" spans="4:15" x14ac:dyDescent="0.25">
      <c r="D119" s="482" t="s">
        <v>2779</v>
      </c>
      <c r="E119" s="481" t="s">
        <v>2771</v>
      </c>
      <c r="F119" s="482" t="s">
        <v>2335</v>
      </c>
      <c r="G119" s="481"/>
      <c r="H119" s="482"/>
      <c r="I119" s="482"/>
      <c r="J119" s="481" t="str">
        <f t="shared" si="1"/>
        <v>HSS I-1: Under 5 mortality rate per 1000 live births</v>
      </c>
      <c r="K119" s="482"/>
      <c r="L119" s="482"/>
      <c r="M119" s="482"/>
      <c r="N119" s="482"/>
      <c r="O119" s="481" t="s">
        <v>1537</v>
      </c>
    </row>
    <row r="120" spans="4:15" x14ac:dyDescent="0.25">
      <c r="D120" s="482" t="s">
        <v>2780</v>
      </c>
      <c r="E120" s="481" t="s">
        <v>2771</v>
      </c>
      <c r="F120" s="482" t="s">
        <v>2335</v>
      </c>
      <c r="G120" s="481"/>
      <c r="H120" s="482"/>
      <c r="I120" s="482"/>
      <c r="J120" s="481" t="str">
        <f t="shared" si="1"/>
        <v>HSS I-1: Under 5 mortality rate per 1000 live births</v>
      </c>
      <c r="K120" s="482"/>
      <c r="L120" s="482"/>
      <c r="M120" s="482"/>
      <c r="N120" s="482"/>
      <c r="O120" s="481" t="s">
        <v>1538</v>
      </c>
    </row>
    <row r="121" spans="4:15" x14ac:dyDescent="0.25">
      <c r="D121" s="482" t="s">
        <v>2781</v>
      </c>
      <c r="E121" s="481" t="s">
        <v>2782</v>
      </c>
      <c r="F121" s="482" t="s">
        <v>2333</v>
      </c>
      <c r="G121" s="481"/>
      <c r="H121" s="482"/>
      <c r="I121" s="482"/>
      <c r="J121" s="481" t="str">
        <f t="shared" si="1"/>
        <v>Malaria I-2.1: Confirmed malaria cases (microscopy or RDT): rate per 1000 persons per year</v>
      </c>
      <c r="K121" s="482"/>
      <c r="L121" s="482"/>
      <c r="M121" s="482"/>
      <c r="N121" s="482"/>
      <c r="O121" s="481" t="s">
        <v>1519</v>
      </c>
    </row>
    <row r="122" spans="4:15" x14ac:dyDescent="0.25">
      <c r="D122" s="482" t="s">
        <v>2783</v>
      </c>
      <c r="E122" s="481" t="s">
        <v>2782</v>
      </c>
      <c r="F122" s="482" t="s">
        <v>2333</v>
      </c>
      <c r="G122" s="481"/>
      <c r="H122" s="482"/>
      <c r="I122" s="482"/>
      <c r="J122" s="481" t="str">
        <f t="shared" si="1"/>
        <v>Malaria I-2.1: Confirmed malaria cases (microscopy or RDT): rate per 1000 persons per year</v>
      </c>
      <c r="K122" s="482"/>
      <c r="L122" s="482"/>
      <c r="M122" s="482"/>
      <c r="N122" s="482"/>
      <c r="O122" s="481" t="s">
        <v>1520</v>
      </c>
    </row>
    <row r="123" spans="4:15" x14ac:dyDescent="0.25">
      <c r="D123" s="482" t="s">
        <v>2784</v>
      </c>
      <c r="E123" s="481" t="s">
        <v>2782</v>
      </c>
      <c r="F123" s="482" t="s">
        <v>2333</v>
      </c>
      <c r="G123" s="481"/>
      <c r="H123" s="482"/>
      <c r="I123" s="482"/>
      <c r="J123" s="481" t="str">
        <f t="shared" si="1"/>
        <v>Malaria I-2.1: Confirmed malaria cases (microscopy or RDT): rate per 1000 persons per year</v>
      </c>
      <c r="K123" s="482"/>
      <c r="L123" s="482"/>
      <c r="M123" s="482"/>
      <c r="N123" s="482"/>
      <c r="O123" s="481" t="s">
        <v>1521</v>
      </c>
    </row>
    <row r="124" spans="4:15" x14ac:dyDescent="0.25">
      <c r="D124" s="482" t="s">
        <v>2785</v>
      </c>
      <c r="E124" s="481" t="s">
        <v>2782</v>
      </c>
      <c r="F124" s="482" t="s">
        <v>2333</v>
      </c>
      <c r="G124" s="481"/>
      <c r="H124" s="482"/>
      <c r="I124" s="482"/>
      <c r="J124" s="481" t="str">
        <f t="shared" si="1"/>
        <v>Malaria I-2.1: Confirmed malaria cases (microscopy or RDT): rate per 1000 persons per year</v>
      </c>
      <c r="K124" s="482"/>
      <c r="L124" s="482"/>
      <c r="M124" s="482"/>
      <c r="N124" s="482"/>
      <c r="O124" s="481" t="s">
        <v>1522</v>
      </c>
    </row>
    <row r="125" spans="4:15" x14ac:dyDescent="0.25">
      <c r="D125" s="482" t="s">
        <v>2786</v>
      </c>
      <c r="E125" s="481" t="s">
        <v>2782</v>
      </c>
      <c r="F125" s="482" t="s">
        <v>2333</v>
      </c>
      <c r="G125" s="481"/>
      <c r="H125" s="482"/>
      <c r="I125" s="482"/>
      <c r="J125" s="481" t="str">
        <f t="shared" si="1"/>
        <v>Malaria I-2.1: Confirmed malaria cases (microscopy or RDT): rate per 1000 persons per year</v>
      </c>
      <c r="K125" s="482"/>
      <c r="L125" s="482"/>
      <c r="M125" s="482"/>
      <c r="N125" s="482"/>
      <c r="O125" s="481" t="s">
        <v>1523</v>
      </c>
    </row>
    <row r="126" spans="4:15" x14ac:dyDescent="0.25">
      <c r="D126" s="482" t="s">
        <v>2787</v>
      </c>
      <c r="E126" s="481" t="s">
        <v>2782</v>
      </c>
      <c r="F126" s="482" t="s">
        <v>2333</v>
      </c>
      <c r="G126" s="481"/>
      <c r="H126" s="482"/>
      <c r="I126" s="482"/>
      <c r="J126" s="481" t="str">
        <f t="shared" si="1"/>
        <v>Malaria I-2.1: Confirmed malaria cases (microscopy or RDT): rate per 1000 persons per year</v>
      </c>
      <c r="K126" s="482"/>
      <c r="L126" s="482"/>
      <c r="M126" s="482"/>
      <c r="N126" s="482"/>
      <c r="O126" s="481" t="s">
        <v>1524</v>
      </c>
    </row>
    <row r="127" spans="4:15" x14ac:dyDescent="0.25">
      <c r="D127" s="482" t="s">
        <v>2788</v>
      </c>
      <c r="E127" s="481" t="s">
        <v>2782</v>
      </c>
      <c r="F127" s="482" t="s">
        <v>2333</v>
      </c>
      <c r="G127" s="481"/>
      <c r="H127" s="482"/>
      <c r="I127" s="482"/>
      <c r="J127" s="481" t="str">
        <f t="shared" si="1"/>
        <v>Malaria I-2.1: Confirmed malaria cases (microscopy or RDT): rate per 1000 persons per year</v>
      </c>
      <c r="K127" s="482"/>
      <c r="L127" s="482"/>
      <c r="M127" s="482"/>
      <c r="N127" s="482"/>
      <c r="O127" s="481" t="s">
        <v>1525</v>
      </c>
    </row>
    <row r="128" spans="4:15" x14ac:dyDescent="0.25">
      <c r="D128" s="482" t="s">
        <v>2789</v>
      </c>
      <c r="E128" s="481" t="s">
        <v>2782</v>
      </c>
      <c r="F128" s="482" t="s">
        <v>2333</v>
      </c>
      <c r="G128" s="481"/>
      <c r="H128" s="482"/>
      <c r="I128" s="482"/>
      <c r="J128" s="481" t="str">
        <f t="shared" si="1"/>
        <v>Malaria I-2.1: Confirmed malaria cases (microscopy or RDT): rate per 1000 persons per year</v>
      </c>
      <c r="K128" s="482"/>
      <c r="L128" s="482"/>
      <c r="M128" s="482"/>
      <c r="N128" s="482"/>
      <c r="O128" s="481" t="s">
        <v>1526</v>
      </c>
    </row>
    <row r="129" spans="4:15" x14ac:dyDescent="0.25">
      <c r="D129" s="482" t="s">
        <v>2790</v>
      </c>
      <c r="E129" s="481" t="s">
        <v>2782</v>
      </c>
      <c r="F129" s="482" t="s">
        <v>2333</v>
      </c>
      <c r="G129" s="481"/>
      <c r="H129" s="482"/>
      <c r="I129" s="482"/>
      <c r="J129" s="481" t="str">
        <f t="shared" si="1"/>
        <v>Malaria I-2.1: Confirmed malaria cases (microscopy or RDT): rate per 1000 persons per year</v>
      </c>
      <c r="K129" s="482"/>
      <c r="L129" s="482"/>
      <c r="M129" s="482"/>
      <c r="N129" s="482"/>
      <c r="O129" s="481" t="s">
        <v>1527</v>
      </c>
    </row>
    <row r="130" spans="4:15" x14ac:dyDescent="0.25">
      <c r="D130" s="482" t="s">
        <v>2791</v>
      </c>
      <c r="E130" s="481" t="s">
        <v>2782</v>
      </c>
      <c r="F130" s="482" t="s">
        <v>2333</v>
      </c>
      <c r="G130" s="481"/>
      <c r="H130" s="482"/>
      <c r="I130" s="482"/>
      <c r="J130" s="481" t="str">
        <f t="shared" si="1"/>
        <v>Malaria I-2.1: Confirmed malaria cases (microscopy or RDT): rate per 1000 persons per year</v>
      </c>
      <c r="K130" s="482"/>
      <c r="L130" s="482"/>
      <c r="M130" s="482"/>
      <c r="N130" s="482"/>
      <c r="O130" s="481" t="s">
        <v>1528</v>
      </c>
    </row>
    <row r="131" spans="4:15" x14ac:dyDescent="0.25">
      <c r="D131" s="482" t="s">
        <v>2792</v>
      </c>
      <c r="E131" s="481" t="s">
        <v>2651</v>
      </c>
      <c r="F131" s="482" t="s">
        <v>2084</v>
      </c>
      <c r="G131" s="481"/>
      <c r="H131" s="482"/>
      <c r="I131" s="482"/>
      <c r="J131" s="481" t="str">
        <f t="shared" si="1"/>
        <v>Malaria I-3.1(M): Inpatient malaria deaths per year: rate per 100,000 persons per year</v>
      </c>
      <c r="K131" s="482"/>
      <c r="L131" s="482"/>
      <c r="M131" s="482"/>
      <c r="N131" s="482"/>
      <c r="O131" s="481" t="s">
        <v>1511</v>
      </c>
    </row>
    <row r="132" spans="4:15" x14ac:dyDescent="0.25">
      <c r="D132" s="482" t="s">
        <v>2793</v>
      </c>
      <c r="E132" s="481" t="s">
        <v>2651</v>
      </c>
      <c r="F132" s="482" t="s">
        <v>2084</v>
      </c>
      <c r="G132" s="481"/>
      <c r="H132" s="482"/>
      <c r="I132" s="482"/>
      <c r="J132" s="481" t="str">
        <f t="shared" ref="J132:J153" si="2">F132&amp;H132&amp;I132</f>
        <v>Malaria I-3.1(M): Inpatient malaria deaths per year: rate per 100,000 persons per year</v>
      </c>
      <c r="K132" s="482"/>
      <c r="L132" s="482"/>
      <c r="M132" s="482"/>
      <c r="N132" s="482"/>
      <c r="O132" s="481" t="s">
        <v>1512</v>
      </c>
    </row>
    <row r="133" spans="4:15" x14ac:dyDescent="0.25">
      <c r="D133" s="482" t="s">
        <v>2794</v>
      </c>
      <c r="E133" s="481" t="s">
        <v>2651</v>
      </c>
      <c r="F133" s="482" t="s">
        <v>2084</v>
      </c>
      <c r="G133" s="481"/>
      <c r="H133" s="482"/>
      <c r="I133" s="482"/>
      <c r="J133" s="481" t="str">
        <f t="shared" si="2"/>
        <v>Malaria I-3.1(M): Inpatient malaria deaths per year: rate per 100,000 persons per year</v>
      </c>
      <c r="K133" s="482"/>
      <c r="L133" s="482"/>
      <c r="M133" s="482"/>
      <c r="N133" s="482"/>
      <c r="O133" s="481" t="s">
        <v>1513</v>
      </c>
    </row>
    <row r="134" spans="4:15" x14ac:dyDescent="0.25">
      <c r="D134" s="482" t="s">
        <v>2795</v>
      </c>
      <c r="E134" s="481" t="s">
        <v>2651</v>
      </c>
      <c r="F134" s="482" t="s">
        <v>2084</v>
      </c>
      <c r="G134" s="481"/>
      <c r="H134" s="482"/>
      <c r="I134" s="482"/>
      <c r="J134" s="481" t="str">
        <f t="shared" si="2"/>
        <v>Malaria I-3.1(M): Inpatient malaria deaths per year: rate per 100,000 persons per year</v>
      </c>
      <c r="K134" s="482"/>
      <c r="L134" s="482"/>
      <c r="M134" s="482"/>
      <c r="N134" s="482"/>
      <c r="O134" s="481" t="s">
        <v>1514</v>
      </c>
    </row>
    <row r="135" spans="4:15" x14ac:dyDescent="0.25">
      <c r="D135" s="482" t="s">
        <v>2796</v>
      </c>
      <c r="E135" s="481" t="s">
        <v>2651</v>
      </c>
      <c r="F135" s="482" t="s">
        <v>2084</v>
      </c>
      <c r="G135" s="481"/>
      <c r="H135" s="482"/>
      <c r="I135" s="482"/>
      <c r="J135" s="481" t="str">
        <f t="shared" si="2"/>
        <v>Malaria I-3.1(M): Inpatient malaria deaths per year: rate per 100,000 persons per year</v>
      </c>
      <c r="K135" s="482"/>
      <c r="L135" s="482"/>
      <c r="M135" s="482"/>
      <c r="N135" s="482"/>
      <c r="O135" s="481" t="s">
        <v>1515</v>
      </c>
    </row>
    <row r="136" spans="4:15" x14ac:dyDescent="0.25">
      <c r="D136" s="482" t="s">
        <v>2797</v>
      </c>
      <c r="E136" s="481" t="s">
        <v>2651</v>
      </c>
      <c r="F136" s="482" t="s">
        <v>2084</v>
      </c>
      <c r="G136" s="481"/>
      <c r="H136" s="482"/>
      <c r="I136" s="482"/>
      <c r="J136" s="481" t="str">
        <f t="shared" si="2"/>
        <v>Malaria I-3.1(M): Inpatient malaria deaths per year: rate per 100,000 persons per year</v>
      </c>
      <c r="K136" s="482"/>
      <c r="L136" s="482"/>
      <c r="M136" s="482"/>
      <c r="N136" s="482"/>
      <c r="O136" s="481" t="s">
        <v>1516</v>
      </c>
    </row>
    <row r="137" spans="4:15" x14ac:dyDescent="0.25">
      <c r="D137" s="482" t="s">
        <v>2798</v>
      </c>
      <c r="E137" s="481" t="s">
        <v>2651</v>
      </c>
      <c r="F137" s="482" t="s">
        <v>2084</v>
      </c>
      <c r="G137" s="481"/>
      <c r="H137" s="482"/>
      <c r="I137" s="482"/>
      <c r="J137" s="481" t="str">
        <f t="shared" si="2"/>
        <v>Malaria I-3.1(M): Inpatient malaria deaths per year: rate per 100,000 persons per year</v>
      </c>
      <c r="K137" s="482"/>
      <c r="L137" s="482"/>
      <c r="M137" s="482"/>
      <c r="N137" s="482"/>
      <c r="O137" s="481" t="s">
        <v>1517</v>
      </c>
    </row>
    <row r="138" spans="4:15" x14ac:dyDescent="0.25">
      <c r="D138" s="482" t="s">
        <v>2799</v>
      </c>
      <c r="E138" s="481" t="s">
        <v>2651</v>
      </c>
      <c r="F138" s="482" t="s">
        <v>2084</v>
      </c>
      <c r="G138" s="481"/>
      <c r="H138" s="482"/>
      <c r="I138" s="482"/>
      <c r="J138" s="481" t="str">
        <f t="shared" si="2"/>
        <v>Malaria I-3.1(M): Inpatient malaria deaths per year: rate per 100,000 persons per year</v>
      </c>
      <c r="K138" s="482"/>
      <c r="L138" s="482"/>
      <c r="M138" s="482"/>
      <c r="N138" s="482"/>
      <c r="O138" s="481" t="s">
        <v>1518</v>
      </c>
    </row>
    <row r="139" spans="4:15" x14ac:dyDescent="0.25">
      <c r="D139" s="482" t="s">
        <v>2800</v>
      </c>
      <c r="E139" s="481" t="s">
        <v>2654</v>
      </c>
      <c r="F139" s="482" t="s">
        <v>2036</v>
      </c>
      <c r="G139" s="481"/>
      <c r="H139" s="482"/>
      <c r="I139" s="482"/>
      <c r="J139" s="481" t="str">
        <f t="shared" si="2"/>
        <v>Malaria I-4: Malaria test positivity rate</v>
      </c>
      <c r="K139" s="482"/>
      <c r="L139" s="482"/>
      <c r="M139" s="482"/>
      <c r="N139" s="482"/>
      <c r="O139" s="481" t="s">
        <v>1500</v>
      </c>
    </row>
    <row r="140" spans="4:15" x14ac:dyDescent="0.25">
      <c r="D140" s="482" t="s">
        <v>2801</v>
      </c>
      <c r="E140" s="481" t="s">
        <v>2654</v>
      </c>
      <c r="F140" s="482" t="s">
        <v>2036</v>
      </c>
      <c r="G140" s="481"/>
      <c r="H140" s="482"/>
      <c r="I140" s="482"/>
      <c r="J140" s="481" t="str">
        <f t="shared" si="2"/>
        <v>Malaria I-4: Malaria test positivity rate</v>
      </c>
      <c r="K140" s="482"/>
      <c r="L140" s="482"/>
      <c r="M140" s="482"/>
      <c r="N140" s="482"/>
      <c r="O140" s="481" t="s">
        <v>1501</v>
      </c>
    </row>
    <row r="141" spans="4:15" x14ac:dyDescent="0.25">
      <c r="D141" s="482" t="s">
        <v>2802</v>
      </c>
      <c r="E141" s="481" t="s">
        <v>2654</v>
      </c>
      <c r="F141" s="482" t="s">
        <v>2036</v>
      </c>
      <c r="G141" s="481"/>
      <c r="H141" s="482"/>
      <c r="I141" s="482"/>
      <c r="J141" s="481" t="str">
        <f t="shared" si="2"/>
        <v>Malaria I-4: Malaria test positivity rate</v>
      </c>
      <c r="K141" s="482"/>
      <c r="L141" s="482"/>
      <c r="M141" s="482"/>
      <c r="N141" s="482"/>
      <c r="O141" s="481" t="s">
        <v>1502</v>
      </c>
    </row>
    <row r="142" spans="4:15" x14ac:dyDescent="0.25">
      <c r="D142" s="482" t="s">
        <v>2803</v>
      </c>
      <c r="E142" s="481" t="s">
        <v>2654</v>
      </c>
      <c r="F142" s="482" t="s">
        <v>2036</v>
      </c>
      <c r="G142" s="481"/>
      <c r="H142" s="482"/>
      <c r="I142" s="482"/>
      <c r="J142" s="481" t="str">
        <f t="shared" si="2"/>
        <v>Malaria I-4: Malaria test positivity rate</v>
      </c>
      <c r="K142" s="482"/>
      <c r="L142" s="482"/>
      <c r="M142" s="482"/>
      <c r="N142" s="482"/>
      <c r="O142" s="481" t="s">
        <v>1503</v>
      </c>
    </row>
    <row r="143" spans="4:15" x14ac:dyDescent="0.25">
      <c r="D143" s="482" t="s">
        <v>2804</v>
      </c>
      <c r="E143" s="481" t="s">
        <v>2654</v>
      </c>
      <c r="F143" s="482" t="s">
        <v>2036</v>
      </c>
      <c r="G143" s="481"/>
      <c r="H143" s="482"/>
      <c r="I143" s="482"/>
      <c r="J143" s="481" t="str">
        <f t="shared" si="2"/>
        <v>Malaria I-4: Malaria test positivity rate</v>
      </c>
      <c r="K143" s="482"/>
      <c r="L143" s="482"/>
      <c r="M143" s="482"/>
      <c r="N143" s="482"/>
      <c r="O143" s="481" t="s">
        <v>1504</v>
      </c>
    </row>
    <row r="144" spans="4:15" x14ac:dyDescent="0.25">
      <c r="D144" s="482" t="s">
        <v>2805</v>
      </c>
      <c r="E144" s="481" t="s">
        <v>2654</v>
      </c>
      <c r="F144" s="482" t="s">
        <v>2036</v>
      </c>
      <c r="G144" s="481"/>
      <c r="H144" s="482"/>
      <c r="I144" s="482"/>
      <c r="J144" s="481" t="str">
        <f t="shared" si="2"/>
        <v>Malaria I-4: Malaria test positivity rate</v>
      </c>
      <c r="K144" s="482"/>
      <c r="L144" s="482"/>
      <c r="M144" s="482"/>
      <c r="N144" s="482"/>
      <c r="O144" s="481" t="s">
        <v>1505</v>
      </c>
    </row>
    <row r="145" spans="4:15" x14ac:dyDescent="0.25">
      <c r="D145" s="482" t="s">
        <v>2806</v>
      </c>
      <c r="E145" s="481" t="s">
        <v>2654</v>
      </c>
      <c r="F145" s="482" t="s">
        <v>2036</v>
      </c>
      <c r="G145" s="481"/>
      <c r="H145" s="482"/>
      <c r="I145" s="482"/>
      <c r="J145" s="481" t="str">
        <f t="shared" si="2"/>
        <v>Malaria I-4: Malaria test positivity rate</v>
      </c>
      <c r="K145" s="482"/>
      <c r="L145" s="482"/>
      <c r="M145" s="482"/>
      <c r="N145" s="482"/>
      <c r="O145" s="481" t="s">
        <v>1506</v>
      </c>
    </row>
    <row r="146" spans="4:15" x14ac:dyDescent="0.25">
      <c r="D146" s="482" t="s">
        <v>2807</v>
      </c>
      <c r="E146" s="481" t="s">
        <v>2658</v>
      </c>
      <c r="F146" s="482" t="s">
        <v>2045</v>
      </c>
      <c r="G146" s="481"/>
      <c r="H146" s="482"/>
      <c r="I146" s="482"/>
      <c r="J146" s="481" t="str">
        <f t="shared" si="2"/>
        <v>Malaria I-5: Malaria parasite prevalence: Proportion of children aged 6-59 months with malaria infection</v>
      </c>
      <c r="K146" s="482"/>
      <c r="L146" s="482"/>
      <c r="M146" s="482"/>
      <c r="N146" s="482"/>
      <c r="O146" s="481" t="s">
        <v>1486</v>
      </c>
    </row>
    <row r="147" spans="4:15" x14ac:dyDescent="0.25">
      <c r="D147" s="482" t="s">
        <v>2808</v>
      </c>
      <c r="E147" s="481" t="s">
        <v>2658</v>
      </c>
      <c r="F147" s="482" t="s">
        <v>2045</v>
      </c>
      <c r="G147" s="481"/>
      <c r="H147" s="482"/>
      <c r="I147" s="482"/>
      <c r="J147" s="481" t="str">
        <f t="shared" si="2"/>
        <v>Malaria I-5: Malaria parasite prevalence: Proportion of children aged 6-59 months with malaria infection</v>
      </c>
      <c r="K147" s="482"/>
      <c r="L147" s="482"/>
      <c r="M147" s="482"/>
      <c r="N147" s="482"/>
      <c r="O147" s="481" t="s">
        <v>1487</v>
      </c>
    </row>
    <row r="148" spans="4:15" x14ac:dyDescent="0.25">
      <c r="D148" s="482" t="s">
        <v>2809</v>
      </c>
      <c r="E148" s="481" t="s">
        <v>2658</v>
      </c>
      <c r="F148" s="482" t="s">
        <v>2045</v>
      </c>
      <c r="G148" s="481"/>
      <c r="H148" s="482"/>
      <c r="I148" s="482"/>
      <c r="J148" s="481" t="str">
        <f t="shared" si="2"/>
        <v>Malaria I-5: Malaria parasite prevalence: Proportion of children aged 6-59 months with malaria infection</v>
      </c>
      <c r="K148" s="482"/>
      <c r="L148" s="482"/>
      <c r="M148" s="482"/>
      <c r="N148" s="482"/>
      <c r="O148" s="481" t="s">
        <v>1488</v>
      </c>
    </row>
    <row r="149" spans="4:15" x14ac:dyDescent="0.25">
      <c r="D149" s="482" t="s">
        <v>2810</v>
      </c>
      <c r="E149" s="481" t="s">
        <v>2658</v>
      </c>
      <c r="F149" s="482" t="s">
        <v>2045</v>
      </c>
      <c r="G149" s="481"/>
      <c r="H149" s="482"/>
      <c r="I149" s="482"/>
      <c r="J149" s="481" t="str">
        <f t="shared" si="2"/>
        <v>Malaria I-5: Malaria parasite prevalence: Proportion of children aged 6-59 months with malaria infection</v>
      </c>
      <c r="K149" s="482"/>
      <c r="L149" s="482"/>
      <c r="M149" s="482"/>
      <c r="N149" s="482"/>
      <c r="O149" s="481" t="s">
        <v>1489</v>
      </c>
    </row>
    <row r="150" spans="4:15" x14ac:dyDescent="0.25">
      <c r="D150" s="482" t="s">
        <v>2811</v>
      </c>
      <c r="E150" s="481" t="s">
        <v>2658</v>
      </c>
      <c r="F150" s="482" t="s">
        <v>2045</v>
      </c>
      <c r="G150" s="481"/>
      <c r="H150" s="482"/>
      <c r="I150" s="482"/>
      <c r="J150" s="481" t="str">
        <f t="shared" si="2"/>
        <v>Malaria I-5: Malaria parasite prevalence: Proportion of children aged 6-59 months with malaria infection</v>
      </c>
      <c r="K150" s="482"/>
      <c r="L150" s="482"/>
      <c r="M150" s="482"/>
      <c r="N150" s="482"/>
      <c r="O150" s="481" t="s">
        <v>1490</v>
      </c>
    </row>
    <row r="151" spans="4:15" x14ac:dyDescent="0.25">
      <c r="D151" s="482" t="s">
        <v>2812</v>
      </c>
      <c r="E151" s="481" t="s">
        <v>2658</v>
      </c>
      <c r="F151" s="482" t="s">
        <v>2045</v>
      </c>
      <c r="G151" s="481"/>
      <c r="H151" s="482"/>
      <c r="I151" s="482"/>
      <c r="J151" s="481" t="str">
        <f t="shared" si="2"/>
        <v>Malaria I-5: Malaria parasite prevalence: Proportion of children aged 6-59 months with malaria infection</v>
      </c>
      <c r="K151" s="482"/>
      <c r="L151" s="482"/>
      <c r="M151" s="482"/>
      <c r="N151" s="482"/>
      <c r="O151" s="481" t="s">
        <v>1491</v>
      </c>
    </row>
    <row r="152" spans="4:15" x14ac:dyDescent="0.25">
      <c r="D152" s="482" t="s">
        <v>2813</v>
      </c>
      <c r="E152" s="481" t="s">
        <v>2658</v>
      </c>
      <c r="F152" s="482" t="s">
        <v>2045</v>
      </c>
      <c r="G152" s="481"/>
      <c r="H152" s="482"/>
      <c r="I152" s="482"/>
      <c r="J152" s="481" t="str">
        <f t="shared" si="2"/>
        <v>Malaria I-5: Malaria parasite prevalence: Proportion of children aged 6-59 months with malaria infection</v>
      </c>
      <c r="K152" s="482"/>
      <c r="L152" s="482"/>
      <c r="M152" s="482"/>
      <c r="N152" s="482"/>
      <c r="O152" s="481" t="s">
        <v>1492</v>
      </c>
    </row>
    <row r="153" spans="4:15" x14ac:dyDescent="0.25">
      <c r="D153" s="482" t="s">
        <v>2814</v>
      </c>
      <c r="E153" s="481" t="s">
        <v>2658</v>
      </c>
      <c r="F153" s="482" t="s">
        <v>2045</v>
      </c>
      <c r="G153" s="481"/>
      <c r="H153" s="482"/>
      <c r="I153" s="482"/>
      <c r="J153" s="481" t="str">
        <f t="shared" si="2"/>
        <v>Malaria I-5: Malaria parasite prevalence: Proportion of children aged 6-59 months with malaria infection</v>
      </c>
      <c r="K153" s="482"/>
      <c r="L153" s="482"/>
      <c r="M153" s="482"/>
      <c r="N153" s="482"/>
      <c r="O153" s="481" t="s">
        <v>1493</v>
      </c>
    </row>
    <row r="157" spans="4:15" x14ac:dyDescent="0.25">
      <c r="D157" s="8" t="s">
        <v>222</v>
      </c>
    </row>
    <row r="158" spans="4:15" x14ac:dyDescent="0.25">
      <c r="D158" s="481" t="s">
        <v>224</v>
      </c>
      <c r="E158" s="481" t="s">
        <v>226</v>
      </c>
      <c r="F158" s="481" t="s">
        <v>71</v>
      </c>
      <c r="G158" s="481"/>
      <c r="H158" s="481" t="s">
        <v>42</v>
      </c>
      <c r="I158" s="481" t="s">
        <v>31</v>
      </c>
      <c r="J158" s="481" t="s">
        <v>219</v>
      </c>
      <c r="K158" s="481" t="s">
        <v>32</v>
      </c>
      <c r="L158" s="481" t="s">
        <v>33</v>
      </c>
      <c r="M158" s="481" t="s">
        <v>18</v>
      </c>
      <c r="N158" s="481" t="s">
        <v>9</v>
      </c>
      <c r="O158" s="481" t="s">
        <v>62</v>
      </c>
    </row>
    <row r="159" spans="4:15" hidden="1" x14ac:dyDescent="0.25">
      <c r="D159" s="482" t="s">
        <v>223</v>
      </c>
      <c r="E159" s="481" t="s">
        <v>225</v>
      </c>
      <c r="F159" s="482" t="s">
        <v>227</v>
      </c>
      <c r="G159" s="481"/>
      <c r="H159" s="482" t="s">
        <v>103</v>
      </c>
      <c r="I159" s="482" t="s">
        <v>102</v>
      </c>
      <c r="J159" s="481" t="str">
        <f>F159&amp;H159&amp;I159</f>
        <v>[Outcome Indicator Name][Category][Disaggregation]</v>
      </c>
      <c r="K159" s="482" t="s">
        <v>50</v>
      </c>
      <c r="L159" s="482" t="s">
        <v>51</v>
      </c>
      <c r="M159" s="482" t="s">
        <v>52</v>
      </c>
      <c r="N159" s="482" t="s">
        <v>91</v>
      </c>
      <c r="O159" s="481" t="s">
        <v>61</v>
      </c>
    </row>
    <row r="160" spans="4:15" ht="52.8" x14ac:dyDescent="0.25">
      <c r="D160" s="482" t="s">
        <v>2815</v>
      </c>
      <c r="E160" s="481" t="s">
        <v>2816</v>
      </c>
      <c r="F160" s="482" t="s">
        <v>2160</v>
      </c>
      <c r="G160" s="481"/>
      <c r="H160" s="482" t="s">
        <v>2046</v>
      </c>
      <c r="I160" s="482" t="s">
        <v>2047</v>
      </c>
      <c r="J160" s="481" t="str">
        <f t="shared" ref="J160:J223" si="3">F160&amp;H160&amp;I160</f>
        <v>Malaria O-3: Proportion of population using an insecticide-treated net among those with access to an insecticide-treated netGenderMale</v>
      </c>
      <c r="K160" s="482" t="s">
        <v>1669</v>
      </c>
      <c r="L160" s="482" t="s">
        <v>339</v>
      </c>
      <c r="M160" s="492" t="s">
        <v>1670</v>
      </c>
      <c r="N160" s="482" t="s">
        <v>1671</v>
      </c>
      <c r="O160" s="481" t="s">
        <v>1672</v>
      </c>
    </row>
    <row r="161" spans="4:15" ht="52.8" x14ac:dyDescent="0.25">
      <c r="D161" s="482" t="s">
        <v>2817</v>
      </c>
      <c r="E161" s="481" t="s">
        <v>2816</v>
      </c>
      <c r="F161" s="482" t="s">
        <v>2160</v>
      </c>
      <c r="G161" s="481"/>
      <c r="H161" s="482" t="s">
        <v>2046</v>
      </c>
      <c r="I161" s="482" t="s">
        <v>2049</v>
      </c>
      <c r="J161" s="481" t="str">
        <f t="shared" si="3"/>
        <v>Malaria O-3: Proportion of population using an insecticide-treated net among those with access to an insecticide-treated netGenderFemale</v>
      </c>
      <c r="K161" s="482" t="s">
        <v>1673</v>
      </c>
      <c r="L161" s="482" t="s">
        <v>339</v>
      </c>
      <c r="M161" s="492" t="s">
        <v>1670</v>
      </c>
      <c r="N161" s="482" t="s">
        <v>1671</v>
      </c>
      <c r="O161" s="481" t="s">
        <v>1674</v>
      </c>
    </row>
    <row r="162" spans="4:15" x14ac:dyDescent="0.25">
      <c r="D162" s="482" t="s">
        <v>2818</v>
      </c>
      <c r="E162" s="481" t="s">
        <v>2819</v>
      </c>
      <c r="F162" s="482"/>
      <c r="G162" s="481"/>
      <c r="H162" s="482"/>
      <c r="I162" s="482"/>
      <c r="J162" s="481" t="str">
        <f t="shared" si="3"/>
        <v/>
      </c>
      <c r="K162" s="482"/>
      <c r="L162" s="482"/>
      <c r="M162" s="482"/>
      <c r="N162" s="482"/>
      <c r="O162" s="481" t="s">
        <v>1783</v>
      </c>
    </row>
    <row r="163" spans="4:15" x14ac:dyDescent="0.25">
      <c r="D163" s="482" t="s">
        <v>2820</v>
      </c>
      <c r="E163" s="481" t="s">
        <v>2819</v>
      </c>
      <c r="F163" s="482"/>
      <c r="G163" s="481"/>
      <c r="H163" s="482"/>
      <c r="I163" s="482"/>
      <c r="J163" s="481" t="str">
        <f t="shared" si="3"/>
        <v/>
      </c>
      <c r="K163" s="482"/>
      <c r="L163" s="482"/>
      <c r="M163" s="482"/>
      <c r="N163" s="482"/>
      <c r="O163" s="481" t="s">
        <v>1784</v>
      </c>
    </row>
    <row r="164" spans="4:15" x14ac:dyDescent="0.25">
      <c r="D164" s="482" t="s">
        <v>2821</v>
      </c>
      <c r="E164" s="481" t="s">
        <v>2819</v>
      </c>
      <c r="F164" s="482"/>
      <c r="G164" s="481"/>
      <c r="H164" s="482"/>
      <c r="I164" s="482"/>
      <c r="J164" s="481" t="str">
        <f t="shared" si="3"/>
        <v/>
      </c>
      <c r="K164" s="482"/>
      <c r="L164" s="482"/>
      <c r="M164" s="482"/>
      <c r="N164" s="482"/>
      <c r="O164" s="481" t="s">
        <v>1785</v>
      </c>
    </row>
    <row r="165" spans="4:15" x14ac:dyDescent="0.25">
      <c r="D165" s="482" t="s">
        <v>2822</v>
      </c>
      <c r="E165" s="481" t="s">
        <v>2819</v>
      </c>
      <c r="F165" s="482"/>
      <c r="G165" s="481"/>
      <c r="H165" s="482"/>
      <c r="I165" s="482"/>
      <c r="J165" s="481" t="str">
        <f t="shared" si="3"/>
        <v/>
      </c>
      <c r="K165" s="482"/>
      <c r="L165" s="482"/>
      <c r="M165" s="482"/>
      <c r="N165" s="482"/>
      <c r="O165" s="481" t="s">
        <v>1786</v>
      </c>
    </row>
    <row r="166" spans="4:15" x14ac:dyDescent="0.25">
      <c r="D166" s="482" t="s">
        <v>2823</v>
      </c>
      <c r="E166" s="481" t="s">
        <v>2819</v>
      </c>
      <c r="F166" s="482"/>
      <c r="G166" s="481"/>
      <c r="H166" s="482"/>
      <c r="I166" s="482"/>
      <c r="J166" s="481" t="str">
        <f t="shared" si="3"/>
        <v/>
      </c>
      <c r="K166" s="482"/>
      <c r="L166" s="482"/>
      <c r="M166" s="482"/>
      <c r="N166" s="482"/>
      <c r="O166" s="481" t="s">
        <v>1787</v>
      </c>
    </row>
    <row r="167" spans="4:15" x14ac:dyDescent="0.25">
      <c r="D167" s="482" t="s">
        <v>2824</v>
      </c>
      <c r="E167" s="481" t="s">
        <v>2819</v>
      </c>
      <c r="F167" s="482"/>
      <c r="G167" s="481"/>
      <c r="H167" s="482"/>
      <c r="I167" s="482"/>
      <c r="J167" s="481" t="str">
        <f t="shared" si="3"/>
        <v/>
      </c>
      <c r="K167" s="482"/>
      <c r="L167" s="482"/>
      <c r="M167" s="482"/>
      <c r="N167" s="482"/>
      <c r="O167" s="481" t="s">
        <v>1788</v>
      </c>
    </row>
    <row r="168" spans="4:15" x14ac:dyDescent="0.25">
      <c r="D168" s="482" t="s">
        <v>2825</v>
      </c>
      <c r="E168" s="481" t="s">
        <v>2819</v>
      </c>
      <c r="F168" s="482"/>
      <c r="G168" s="481"/>
      <c r="H168" s="482"/>
      <c r="I168" s="482"/>
      <c r="J168" s="481" t="str">
        <f t="shared" si="3"/>
        <v/>
      </c>
      <c r="K168" s="482"/>
      <c r="L168" s="482"/>
      <c r="M168" s="482"/>
      <c r="N168" s="482"/>
      <c r="O168" s="481" t="s">
        <v>1789</v>
      </c>
    </row>
    <row r="169" spans="4:15" x14ac:dyDescent="0.25">
      <c r="D169" s="482" t="s">
        <v>2826</v>
      </c>
      <c r="E169" s="481" t="s">
        <v>2819</v>
      </c>
      <c r="F169" s="482"/>
      <c r="G169" s="481"/>
      <c r="H169" s="482"/>
      <c r="I169" s="482"/>
      <c r="J169" s="481" t="str">
        <f t="shared" si="3"/>
        <v/>
      </c>
      <c r="K169" s="482"/>
      <c r="L169" s="482"/>
      <c r="M169" s="482"/>
      <c r="N169" s="482"/>
      <c r="O169" s="481" t="s">
        <v>1790</v>
      </c>
    </row>
    <row r="170" spans="4:15" x14ac:dyDescent="0.25">
      <c r="D170" s="482" t="s">
        <v>2827</v>
      </c>
      <c r="E170" s="481" t="s">
        <v>2819</v>
      </c>
      <c r="F170" s="482"/>
      <c r="G170" s="481"/>
      <c r="H170" s="482"/>
      <c r="I170" s="482"/>
      <c r="J170" s="481" t="str">
        <f t="shared" si="3"/>
        <v/>
      </c>
      <c r="K170" s="482"/>
      <c r="L170" s="482"/>
      <c r="M170" s="482"/>
      <c r="N170" s="482"/>
      <c r="O170" s="481" t="s">
        <v>1791</v>
      </c>
    </row>
    <row r="171" spans="4:15" x14ac:dyDescent="0.25">
      <c r="D171" s="482" t="s">
        <v>2828</v>
      </c>
      <c r="E171" s="481" t="s">
        <v>2819</v>
      </c>
      <c r="F171" s="482"/>
      <c r="G171" s="481"/>
      <c r="H171" s="482"/>
      <c r="I171" s="482"/>
      <c r="J171" s="481" t="str">
        <f t="shared" si="3"/>
        <v/>
      </c>
      <c r="K171" s="482"/>
      <c r="L171" s="482"/>
      <c r="M171" s="482"/>
      <c r="N171" s="482"/>
      <c r="O171" s="481" t="s">
        <v>1792</v>
      </c>
    </row>
    <row r="172" spans="4:15" x14ac:dyDescent="0.25">
      <c r="D172" s="482" t="s">
        <v>2829</v>
      </c>
      <c r="E172" s="481" t="s">
        <v>2830</v>
      </c>
      <c r="F172" s="482"/>
      <c r="G172" s="481"/>
      <c r="H172" s="482"/>
      <c r="I172" s="482"/>
      <c r="J172" s="481" t="str">
        <f t="shared" si="3"/>
        <v/>
      </c>
      <c r="K172" s="482"/>
      <c r="L172" s="482"/>
      <c r="M172" s="482"/>
      <c r="N172" s="482"/>
      <c r="O172" s="481" t="s">
        <v>1773</v>
      </c>
    </row>
    <row r="173" spans="4:15" x14ac:dyDescent="0.25">
      <c r="D173" s="482" t="s">
        <v>2831</v>
      </c>
      <c r="E173" s="481" t="s">
        <v>2830</v>
      </c>
      <c r="F173" s="482"/>
      <c r="G173" s="481"/>
      <c r="H173" s="482"/>
      <c r="I173" s="482"/>
      <c r="J173" s="481" t="str">
        <f t="shared" si="3"/>
        <v/>
      </c>
      <c r="K173" s="482"/>
      <c r="L173" s="482"/>
      <c r="M173" s="482"/>
      <c r="N173" s="482"/>
      <c r="O173" s="481" t="s">
        <v>1774</v>
      </c>
    </row>
    <row r="174" spans="4:15" x14ac:dyDescent="0.25">
      <c r="D174" s="482" t="s">
        <v>2832</v>
      </c>
      <c r="E174" s="481" t="s">
        <v>2830</v>
      </c>
      <c r="F174" s="482"/>
      <c r="G174" s="481"/>
      <c r="H174" s="482"/>
      <c r="I174" s="482"/>
      <c r="J174" s="481" t="str">
        <f t="shared" si="3"/>
        <v/>
      </c>
      <c r="K174" s="482"/>
      <c r="L174" s="482"/>
      <c r="M174" s="482"/>
      <c r="N174" s="482"/>
      <c r="O174" s="481" t="s">
        <v>1775</v>
      </c>
    </row>
    <row r="175" spans="4:15" x14ac:dyDescent="0.25">
      <c r="D175" s="482" t="s">
        <v>2833</v>
      </c>
      <c r="E175" s="481" t="s">
        <v>2830</v>
      </c>
      <c r="F175" s="482"/>
      <c r="G175" s="481"/>
      <c r="H175" s="482"/>
      <c r="I175" s="482"/>
      <c r="J175" s="481" t="str">
        <f t="shared" si="3"/>
        <v/>
      </c>
      <c r="K175" s="482"/>
      <c r="L175" s="482"/>
      <c r="M175" s="482"/>
      <c r="N175" s="482"/>
      <c r="O175" s="481" t="s">
        <v>1776</v>
      </c>
    </row>
    <row r="176" spans="4:15" x14ac:dyDescent="0.25">
      <c r="D176" s="482" t="s">
        <v>2834</v>
      </c>
      <c r="E176" s="481" t="s">
        <v>2830</v>
      </c>
      <c r="F176" s="482"/>
      <c r="G176" s="481"/>
      <c r="H176" s="482"/>
      <c r="I176" s="482"/>
      <c r="J176" s="481" t="str">
        <f t="shared" si="3"/>
        <v/>
      </c>
      <c r="K176" s="482"/>
      <c r="L176" s="482"/>
      <c r="M176" s="482"/>
      <c r="N176" s="482"/>
      <c r="O176" s="481" t="s">
        <v>1777</v>
      </c>
    </row>
    <row r="177" spans="4:15" x14ac:dyDescent="0.25">
      <c r="D177" s="482" t="s">
        <v>2835</v>
      </c>
      <c r="E177" s="481" t="s">
        <v>2830</v>
      </c>
      <c r="F177" s="482"/>
      <c r="G177" s="481"/>
      <c r="H177" s="482"/>
      <c r="I177" s="482"/>
      <c r="J177" s="481" t="str">
        <f t="shared" si="3"/>
        <v/>
      </c>
      <c r="K177" s="482"/>
      <c r="L177" s="482"/>
      <c r="M177" s="482"/>
      <c r="N177" s="482"/>
      <c r="O177" s="481" t="s">
        <v>1778</v>
      </c>
    </row>
    <row r="178" spans="4:15" x14ac:dyDescent="0.25">
      <c r="D178" s="482" t="s">
        <v>2836</v>
      </c>
      <c r="E178" s="481" t="s">
        <v>2830</v>
      </c>
      <c r="F178" s="482"/>
      <c r="G178" s="481"/>
      <c r="H178" s="482"/>
      <c r="I178" s="482"/>
      <c r="J178" s="481" t="str">
        <f t="shared" si="3"/>
        <v/>
      </c>
      <c r="K178" s="482"/>
      <c r="L178" s="482"/>
      <c r="M178" s="482"/>
      <c r="N178" s="482"/>
      <c r="O178" s="481" t="s">
        <v>1779</v>
      </c>
    </row>
    <row r="179" spans="4:15" x14ac:dyDescent="0.25">
      <c r="D179" s="482" t="s">
        <v>2837</v>
      </c>
      <c r="E179" s="481" t="s">
        <v>2830</v>
      </c>
      <c r="F179" s="482"/>
      <c r="G179" s="481"/>
      <c r="H179" s="482"/>
      <c r="I179" s="482"/>
      <c r="J179" s="481" t="str">
        <f t="shared" si="3"/>
        <v/>
      </c>
      <c r="K179" s="482"/>
      <c r="L179" s="482"/>
      <c r="M179" s="482"/>
      <c r="N179" s="482"/>
      <c r="O179" s="481" t="s">
        <v>1780</v>
      </c>
    </row>
    <row r="180" spans="4:15" x14ac:dyDescent="0.25">
      <c r="D180" s="482" t="s">
        <v>2838</v>
      </c>
      <c r="E180" s="481" t="s">
        <v>2830</v>
      </c>
      <c r="F180" s="482"/>
      <c r="G180" s="481"/>
      <c r="H180" s="482"/>
      <c r="I180" s="482"/>
      <c r="J180" s="481" t="str">
        <f t="shared" si="3"/>
        <v/>
      </c>
      <c r="K180" s="482"/>
      <c r="L180" s="482"/>
      <c r="M180" s="482"/>
      <c r="N180" s="482"/>
      <c r="O180" s="481" t="s">
        <v>1781</v>
      </c>
    </row>
    <row r="181" spans="4:15" x14ac:dyDescent="0.25">
      <c r="D181" s="482" t="s">
        <v>2839</v>
      </c>
      <c r="E181" s="481" t="s">
        <v>2830</v>
      </c>
      <c r="F181" s="482"/>
      <c r="G181" s="481"/>
      <c r="H181" s="482"/>
      <c r="I181" s="482"/>
      <c r="J181" s="481" t="str">
        <f t="shared" si="3"/>
        <v/>
      </c>
      <c r="K181" s="482"/>
      <c r="L181" s="482"/>
      <c r="M181" s="482"/>
      <c r="N181" s="482"/>
      <c r="O181" s="481" t="s">
        <v>1782</v>
      </c>
    </row>
    <row r="182" spans="4:15" x14ac:dyDescent="0.25">
      <c r="D182" s="482" t="s">
        <v>2840</v>
      </c>
      <c r="E182" s="481" t="s">
        <v>2841</v>
      </c>
      <c r="F182" s="482"/>
      <c r="G182" s="481"/>
      <c r="H182" s="482"/>
      <c r="I182" s="482"/>
      <c r="J182" s="481" t="str">
        <f t="shared" si="3"/>
        <v/>
      </c>
      <c r="K182" s="482"/>
      <c r="L182" s="482"/>
      <c r="M182" s="482"/>
      <c r="N182" s="482"/>
      <c r="O182" s="481" t="s">
        <v>1763</v>
      </c>
    </row>
    <row r="183" spans="4:15" x14ac:dyDescent="0.25">
      <c r="D183" s="482" t="s">
        <v>2842</v>
      </c>
      <c r="E183" s="481" t="s">
        <v>2841</v>
      </c>
      <c r="F183" s="482"/>
      <c r="G183" s="481"/>
      <c r="H183" s="482"/>
      <c r="I183" s="482"/>
      <c r="J183" s="481" t="str">
        <f t="shared" si="3"/>
        <v/>
      </c>
      <c r="K183" s="482"/>
      <c r="L183" s="482"/>
      <c r="M183" s="482"/>
      <c r="N183" s="482"/>
      <c r="O183" s="481" t="s">
        <v>1764</v>
      </c>
    </row>
    <row r="184" spans="4:15" x14ac:dyDescent="0.25">
      <c r="D184" s="482" t="s">
        <v>2843</v>
      </c>
      <c r="E184" s="481" t="s">
        <v>2841</v>
      </c>
      <c r="F184" s="482"/>
      <c r="G184" s="481"/>
      <c r="H184" s="482"/>
      <c r="I184" s="482"/>
      <c r="J184" s="481" t="str">
        <f t="shared" si="3"/>
        <v/>
      </c>
      <c r="K184" s="482"/>
      <c r="L184" s="482"/>
      <c r="M184" s="482"/>
      <c r="N184" s="482"/>
      <c r="O184" s="481" t="s">
        <v>1765</v>
      </c>
    </row>
    <row r="185" spans="4:15" x14ac:dyDescent="0.25">
      <c r="D185" s="482" t="s">
        <v>2844</v>
      </c>
      <c r="E185" s="481" t="s">
        <v>2841</v>
      </c>
      <c r="F185" s="482"/>
      <c r="G185" s="481"/>
      <c r="H185" s="482"/>
      <c r="I185" s="482"/>
      <c r="J185" s="481" t="str">
        <f t="shared" si="3"/>
        <v/>
      </c>
      <c r="K185" s="482"/>
      <c r="L185" s="482"/>
      <c r="M185" s="482"/>
      <c r="N185" s="482"/>
      <c r="O185" s="481" t="s">
        <v>1766</v>
      </c>
    </row>
    <row r="186" spans="4:15" x14ac:dyDescent="0.25">
      <c r="D186" s="482" t="s">
        <v>2845</v>
      </c>
      <c r="E186" s="481" t="s">
        <v>2841</v>
      </c>
      <c r="F186" s="482"/>
      <c r="G186" s="481"/>
      <c r="H186" s="482"/>
      <c r="I186" s="482"/>
      <c r="J186" s="481" t="str">
        <f t="shared" si="3"/>
        <v/>
      </c>
      <c r="K186" s="482"/>
      <c r="L186" s="482"/>
      <c r="M186" s="482"/>
      <c r="N186" s="482"/>
      <c r="O186" s="481" t="s">
        <v>1767</v>
      </c>
    </row>
    <row r="187" spans="4:15" x14ac:dyDescent="0.25">
      <c r="D187" s="482" t="s">
        <v>2846</v>
      </c>
      <c r="E187" s="481" t="s">
        <v>2841</v>
      </c>
      <c r="F187" s="482"/>
      <c r="G187" s="481"/>
      <c r="H187" s="482"/>
      <c r="I187" s="482"/>
      <c r="J187" s="481" t="str">
        <f t="shared" si="3"/>
        <v/>
      </c>
      <c r="K187" s="482"/>
      <c r="L187" s="482"/>
      <c r="M187" s="482"/>
      <c r="N187" s="482"/>
      <c r="O187" s="481" t="s">
        <v>1768</v>
      </c>
    </row>
    <row r="188" spans="4:15" x14ac:dyDescent="0.25">
      <c r="D188" s="482" t="s">
        <v>2847</v>
      </c>
      <c r="E188" s="481" t="s">
        <v>2841</v>
      </c>
      <c r="F188" s="482"/>
      <c r="G188" s="481"/>
      <c r="H188" s="482"/>
      <c r="I188" s="482"/>
      <c r="J188" s="481" t="str">
        <f t="shared" si="3"/>
        <v/>
      </c>
      <c r="K188" s="482"/>
      <c r="L188" s="482"/>
      <c r="M188" s="482"/>
      <c r="N188" s="482"/>
      <c r="O188" s="481" t="s">
        <v>1769</v>
      </c>
    </row>
    <row r="189" spans="4:15" x14ac:dyDescent="0.25">
      <c r="D189" s="482" t="s">
        <v>2848</v>
      </c>
      <c r="E189" s="481" t="s">
        <v>2841</v>
      </c>
      <c r="F189" s="482"/>
      <c r="G189" s="481"/>
      <c r="H189" s="482"/>
      <c r="I189" s="482"/>
      <c r="J189" s="481" t="str">
        <f t="shared" si="3"/>
        <v/>
      </c>
      <c r="K189" s="482"/>
      <c r="L189" s="482"/>
      <c r="M189" s="482"/>
      <c r="N189" s="482"/>
      <c r="O189" s="481" t="s">
        <v>1770</v>
      </c>
    </row>
    <row r="190" spans="4:15" x14ac:dyDescent="0.25">
      <c r="D190" s="482" t="s">
        <v>2849</v>
      </c>
      <c r="E190" s="481" t="s">
        <v>2841</v>
      </c>
      <c r="F190" s="482"/>
      <c r="G190" s="481"/>
      <c r="H190" s="482"/>
      <c r="I190" s="482"/>
      <c r="J190" s="481" t="str">
        <f t="shared" si="3"/>
        <v/>
      </c>
      <c r="K190" s="482"/>
      <c r="L190" s="482"/>
      <c r="M190" s="482"/>
      <c r="N190" s="482"/>
      <c r="O190" s="481" t="s">
        <v>1771</v>
      </c>
    </row>
    <row r="191" spans="4:15" x14ac:dyDescent="0.25">
      <c r="D191" s="482" t="s">
        <v>2850</v>
      </c>
      <c r="E191" s="481" t="s">
        <v>2841</v>
      </c>
      <c r="F191" s="482"/>
      <c r="G191" s="481"/>
      <c r="H191" s="482"/>
      <c r="I191" s="482"/>
      <c r="J191" s="481" t="str">
        <f t="shared" si="3"/>
        <v/>
      </c>
      <c r="K191" s="482"/>
      <c r="L191" s="482"/>
      <c r="M191" s="482"/>
      <c r="N191" s="482"/>
      <c r="O191" s="481" t="s">
        <v>1772</v>
      </c>
    </row>
    <row r="192" spans="4:15" x14ac:dyDescent="0.25">
      <c r="D192" s="482" t="s">
        <v>2851</v>
      </c>
      <c r="E192" s="481" t="s">
        <v>2852</v>
      </c>
      <c r="F192" s="482"/>
      <c r="G192" s="481"/>
      <c r="H192" s="482"/>
      <c r="I192" s="482"/>
      <c r="J192" s="481" t="str">
        <f t="shared" si="3"/>
        <v/>
      </c>
      <c r="K192" s="482"/>
      <c r="L192" s="482"/>
      <c r="M192" s="482"/>
      <c r="N192" s="482"/>
      <c r="O192" s="481" t="s">
        <v>1753</v>
      </c>
    </row>
    <row r="193" spans="4:15" x14ac:dyDescent="0.25">
      <c r="D193" s="482" t="s">
        <v>2853</v>
      </c>
      <c r="E193" s="481" t="s">
        <v>2852</v>
      </c>
      <c r="F193" s="482"/>
      <c r="G193" s="481"/>
      <c r="H193" s="482"/>
      <c r="I193" s="482"/>
      <c r="J193" s="481" t="str">
        <f t="shared" si="3"/>
        <v/>
      </c>
      <c r="K193" s="482"/>
      <c r="L193" s="482"/>
      <c r="M193" s="482"/>
      <c r="N193" s="482"/>
      <c r="O193" s="481" t="s">
        <v>1754</v>
      </c>
    </row>
    <row r="194" spans="4:15" x14ac:dyDescent="0.25">
      <c r="D194" s="482" t="s">
        <v>2854</v>
      </c>
      <c r="E194" s="481" t="s">
        <v>2852</v>
      </c>
      <c r="F194" s="482"/>
      <c r="G194" s="481"/>
      <c r="H194" s="482"/>
      <c r="I194" s="482"/>
      <c r="J194" s="481" t="str">
        <f t="shared" si="3"/>
        <v/>
      </c>
      <c r="K194" s="482"/>
      <c r="L194" s="482"/>
      <c r="M194" s="482"/>
      <c r="N194" s="482"/>
      <c r="O194" s="481" t="s">
        <v>1755</v>
      </c>
    </row>
    <row r="195" spans="4:15" x14ac:dyDescent="0.25">
      <c r="D195" s="482" t="s">
        <v>2855</v>
      </c>
      <c r="E195" s="481" t="s">
        <v>2852</v>
      </c>
      <c r="F195" s="482"/>
      <c r="G195" s="481"/>
      <c r="H195" s="482"/>
      <c r="I195" s="482"/>
      <c r="J195" s="481" t="str">
        <f t="shared" si="3"/>
        <v/>
      </c>
      <c r="K195" s="482"/>
      <c r="L195" s="482"/>
      <c r="M195" s="482"/>
      <c r="N195" s="482"/>
      <c r="O195" s="481" t="s">
        <v>1756</v>
      </c>
    </row>
    <row r="196" spans="4:15" x14ac:dyDescent="0.25">
      <c r="D196" s="482" t="s">
        <v>2856</v>
      </c>
      <c r="E196" s="481" t="s">
        <v>2852</v>
      </c>
      <c r="F196" s="482"/>
      <c r="G196" s="481"/>
      <c r="H196" s="482"/>
      <c r="I196" s="482"/>
      <c r="J196" s="481" t="str">
        <f t="shared" si="3"/>
        <v/>
      </c>
      <c r="K196" s="482"/>
      <c r="L196" s="482"/>
      <c r="M196" s="482"/>
      <c r="N196" s="482"/>
      <c r="O196" s="481" t="s">
        <v>1757</v>
      </c>
    </row>
    <row r="197" spans="4:15" x14ac:dyDescent="0.25">
      <c r="D197" s="482" t="s">
        <v>2857</v>
      </c>
      <c r="E197" s="481" t="s">
        <v>2852</v>
      </c>
      <c r="F197" s="482"/>
      <c r="G197" s="481"/>
      <c r="H197" s="482"/>
      <c r="I197" s="482"/>
      <c r="J197" s="481" t="str">
        <f t="shared" si="3"/>
        <v/>
      </c>
      <c r="K197" s="482"/>
      <c r="L197" s="482"/>
      <c r="M197" s="482"/>
      <c r="N197" s="482"/>
      <c r="O197" s="481" t="s">
        <v>1758</v>
      </c>
    </row>
    <row r="198" spans="4:15" x14ac:dyDescent="0.25">
      <c r="D198" s="482" t="s">
        <v>2858</v>
      </c>
      <c r="E198" s="481" t="s">
        <v>2852</v>
      </c>
      <c r="F198" s="482"/>
      <c r="G198" s="481"/>
      <c r="H198" s="482"/>
      <c r="I198" s="482"/>
      <c r="J198" s="481" t="str">
        <f t="shared" si="3"/>
        <v/>
      </c>
      <c r="K198" s="482"/>
      <c r="L198" s="482"/>
      <c r="M198" s="482"/>
      <c r="N198" s="482"/>
      <c r="O198" s="481" t="s">
        <v>1759</v>
      </c>
    </row>
    <row r="199" spans="4:15" x14ac:dyDescent="0.25">
      <c r="D199" s="482" t="s">
        <v>2859</v>
      </c>
      <c r="E199" s="481" t="s">
        <v>2852</v>
      </c>
      <c r="F199" s="482"/>
      <c r="G199" s="481"/>
      <c r="H199" s="482"/>
      <c r="I199" s="482"/>
      <c r="J199" s="481" t="str">
        <f t="shared" si="3"/>
        <v/>
      </c>
      <c r="K199" s="482"/>
      <c r="L199" s="482"/>
      <c r="M199" s="482"/>
      <c r="N199" s="482"/>
      <c r="O199" s="481" t="s">
        <v>1760</v>
      </c>
    </row>
    <row r="200" spans="4:15" x14ac:dyDescent="0.25">
      <c r="D200" s="482" t="s">
        <v>2860</v>
      </c>
      <c r="E200" s="481" t="s">
        <v>2852</v>
      </c>
      <c r="F200" s="482"/>
      <c r="G200" s="481"/>
      <c r="H200" s="482"/>
      <c r="I200" s="482"/>
      <c r="J200" s="481" t="str">
        <f t="shared" si="3"/>
        <v/>
      </c>
      <c r="K200" s="482"/>
      <c r="L200" s="482"/>
      <c r="M200" s="482"/>
      <c r="N200" s="482"/>
      <c r="O200" s="481" t="s">
        <v>1761</v>
      </c>
    </row>
    <row r="201" spans="4:15" x14ac:dyDescent="0.25">
      <c r="D201" s="482" t="s">
        <v>2861</v>
      </c>
      <c r="E201" s="481" t="s">
        <v>2852</v>
      </c>
      <c r="F201" s="482"/>
      <c r="G201" s="481"/>
      <c r="H201" s="482"/>
      <c r="I201" s="482"/>
      <c r="J201" s="481" t="str">
        <f t="shared" si="3"/>
        <v/>
      </c>
      <c r="K201" s="482"/>
      <c r="L201" s="482"/>
      <c r="M201" s="482"/>
      <c r="N201" s="482"/>
      <c r="O201" s="481" t="s">
        <v>1762</v>
      </c>
    </row>
    <row r="202" spans="4:15" x14ac:dyDescent="0.25">
      <c r="D202" s="482" t="s">
        <v>2862</v>
      </c>
      <c r="E202" s="481" t="s">
        <v>2863</v>
      </c>
      <c r="F202" s="482"/>
      <c r="G202" s="481"/>
      <c r="H202" s="482"/>
      <c r="I202" s="482"/>
      <c r="J202" s="481" t="str">
        <f t="shared" si="3"/>
        <v/>
      </c>
      <c r="K202" s="482"/>
      <c r="L202" s="482"/>
      <c r="M202" s="482"/>
      <c r="N202" s="482"/>
      <c r="O202" s="481" t="s">
        <v>1743</v>
      </c>
    </row>
    <row r="203" spans="4:15" x14ac:dyDescent="0.25">
      <c r="D203" s="482" t="s">
        <v>2864</v>
      </c>
      <c r="E203" s="481" t="s">
        <v>2863</v>
      </c>
      <c r="F203" s="482"/>
      <c r="G203" s="481"/>
      <c r="H203" s="482"/>
      <c r="I203" s="482"/>
      <c r="J203" s="481" t="str">
        <f t="shared" si="3"/>
        <v/>
      </c>
      <c r="K203" s="482"/>
      <c r="L203" s="482"/>
      <c r="M203" s="482"/>
      <c r="N203" s="482"/>
      <c r="O203" s="481" t="s">
        <v>1744</v>
      </c>
    </row>
    <row r="204" spans="4:15" x14ac:dyDescent="0.25">
      <c r="D204" s="482" t="s">
        <v>2865</v>
      </c>
      <c r="E204" s="481" t="s">
        <v>2863</v>
      </c>
      <c r="F204" s="482"/>
      <c r="G204" s="481"/>
      <c r="H204" s="482"/>
      <c r="I204" s="482"/>
      <c r="J204" s="481" t="str">
        <f t="shared" si="3"/>
        <v/>
      </c>
      <c r="K204" s="482"/>
      <c r="L204" s="482"/>
      <c r="M204" s="482"/>
      <c r="N204" s="482"/>
      <c r="O204" s="481" t="s">
        <v>1745</v>
      </c>
    </row>
    <row r="205" spans="4:15" x14ac:dyDescent="0.25">
      <c r="D205" s="482" t="s">
        <v>2866</v>
      </c>
      <c r="E205" s="481" t="s">
        <v>2863</v>
      </c>
      <c r="F205" s="482"/>
      <c r="G205" s="481"/>
      <c r="H205" s="482"/>
      <c r="I205" s="482"/>
      <c r="J205" s="481" t="str">
        <f t="shared" si="3"/>
        <v/>
      </c>
      <c r="K205" s="482"/>
      <c r="L205" s="482"/>
      <c r="M205" s="482"/>
      <c r="N205" s="482"/>
      <c r="O205" s="481" t="s">
        <v>1746</v>
      </c>
    </row>
    <row r="206" spans="4:15" x14ac:dyDescent="0.25">
      <c r="D206" s="482" t="s">
        <v>2867</v>
      </c>
      <c r="E206" s="481" t="s">
        <v>2863</v>
      </c>
      <c r="F206" s="482"/>
      <c r="G206" s="481"/>
      <c r="H206" s="482"/>
      <c r="I206" s="482"/>
      <c r="J206" s="481" t="str">
        <f t="shared" si="3"/>
        <v/>
      </c>
      <c r="K206" s="482"/>
      <c r="L206" s="482"/>
      <c r="M206" s="482"/>
      <c r="N206" s="482"/>
      <c r="O206" s="481" t="s">
        <v>1747</v>
      </c>
    </row>
    <row r="207" spans="4:15" x14ac:dyDescent="0.25">
      <c r="D207" s="482" t="s">
        <v>2868</v>
      </c>
      <c r="E207" s="481" t="s">
        <v>2863</v>
      </c>
      <c r="F207" s="482"/>
      <c r="G207" s="481"/>
      <c r="H207" s="482"/>
      <c r="I207" s="482"/>
      <c r="J207" s="481" t="str">
        <f t="shared" si="3"/>
        <v/>
      </c>
      <c r="K207" s="482"/>
      <c r="L207" s="482"/>
      <c r="M207" s="482"/>
      <c r="N207" s="482"/>
      <c r="O207" s="481" t="s">
        <v>1748</v>
      </c>
    </row>
    <row r="208" spans="4:15" x14ac:dyDescent="0.25">
      <c r="D208" s="482" t="s">
        <v>2869</v>
      </c>
      <c r="E208" s="481" t="s">
        <v>2863</v>
      </c>
      <c r="F208" s="482"/>
      <c r="G208" s="481"/>
      <c r="H208" s="482"/>
      <c r="I208" s="482"/>
      <c r="J208" s="481" t="str">
        <f t="shared" si="3"/>
        <v/>
      </c>
      <c r="K208" s="482"/>
      <c r="L208" s="482"/>
      <c r="M208" s="482"/>
      <c r="N208" s="482"/>
      <c r="O208" s="481" t="s">
        <v>1749</v>
      </c>
    </row>
    <row r="209" spans="4:15" x14ac:dyDescent="0.25">
      <c r="D209" s="482" t="s">
        <v>2870</v>
      </c>
      <c r="E209" s="481" t="s">
        <v>2863</v>
      </c>
      <c r="F209" s="482"/>
      <c r="G209" s="481"/>
      <c r="H209" s="482"/>
      <c r="I209" s="482"/>
      <c r="J209" s="481" t="str">
        <f t="shared" si="3"/>
        <v/>
      </c>
      <c r="K209" s="482"/>
      <c r="L209" s="482"/>
      <c r="M209" s="482"/>
      <c r="N209" s="482"/>
      <c r="O209" s="481" t="s">
        <v>1750</v>
      </c>
    </row>
    <row r="210" spans="4:15" x14ac:dyDescent="0.25">
      <c r="D210" s="482" t="s">
        <v>2871</v>
      </c>
      <c r="E210" s="481" t="s">
        <v>2863</v>
      </c>
      <c r="F210" s="482"/>
      <c r="G210" s="481"/>
      <c r="H210" s="482"/>
      <c r="I210" s="482"/>
      <c r="J210" s="481" t="str">
        <f t="shared" si="3"/>
        <v/>
      </c>
      <c r="K210" s="482"/>
      <c r="L210" s="482"/>
      <c r="M210" s="482"/>
      <c r="N210" s="482"/>
      <c r="O210" s="481" t="s">
        <v>1751</v>
      </c>
    </row>
    <row r="211" spans="4:15" x14ac:dyDescent="0.25">
      <c r="D211" s="482" t="s">
        <v>2872</v>
      </c>
      <c r="E211" s="481" t="s">
        <v>2863</v>
      </c>
      <c r="F211" s="482"/>
      <c r="G211" s="481"/>
      <c r="H211" s="482"/>
      <c r="I211" s="482"/>
      <c r="J211" s="481" t="str">
        <f t="shared" si="3"/>
        <v/>
      </c>
      <c r="K211" s="482"/>
      <c r="L211" s="482"/>
      <c r="M211" s="482"/>
      <c r="N211" s="482"/>
      <c r="O211" s="481" t="s">
        <v>1752</v>
      </c>
    </row>
    <row r="212" spans="4:15" x14ac:dyDescent="0.25">
      <c r="D212" s="482" t="s">
        <v>2873</v>
      </c>
      <c r="E212" s="481" t="s">
        <v>2874</v>
      </c>
      <c r="F212" s="482"/>
      <c r="G212" s="481"/>
      <c r="H212" s="482"/>
      <c r="I212" s="482"/>
      <c r="J212" s="481" t="str">
        <f t="shared" si="3"/>
        <v/>
      </c>
      <c r="K212" s="482"/>
      <c r="L212" s="482"/>
      <c r="M212" s="482"/>
      <c r="N212" s="482"/>
      <c r="O212" s="481" t="s">
        <v>1733</v>
      </c>
    </row>
    <row r="213" spans="4:15" x14ac:dyDescent="0.25">
      <c r="D213" s="482" t="s">
        <v>2875</v>
      </c>
      <c r="E213" s="481" t="s">
        <v>2874</v>
      </c>
      <c r="F213" s="482"/>
      <c r="G213" s="481"/>
      <c r="H213" s="482"/>
      <c r="I213" s="482"/>
      <c r="J213" s="481" t="str">
        <f t="shared" si="3"/>
        <v/>
      </c>
      <c r="K213" s="482"/>
      <c r="L213" s="482"/>
      <c r="M213" s="482"/>
      <c r="N213" s="482"/>
      <c r="O213" s="481" t="s">
        <v>1734</v>
      </c>
    </row>
    <row r="214" spans="4:15" x14ac:dyDescent="0.25">
      <c r="D214" s="482" t="s">
        <v>2876</v>
      </c>
      <c r="E214" s="481" t="s">
        <v>2874</v>
      </c>
      <c r="F214" s="482"/>
      <c r="G214" s="481"/>
      <c r="H214" s="482"/>
      <c r="I214" s="482"/>
      <c r="J214" s="481" t="str">
        <f t="shared" si="3"/>
        <v/>
      </c>
      <c r="K214" s="482"/>
      <c r="L214" s="482"/>
      <c r="M214" s="482"/>
      <c r="N214" s="482"/>
      <c r="O214" s="481" t="s">
        <v>1735</v>
      </c>
    </row>
    <row r="215" spans="4:15" x14ac:dyDescent="0.25">
      <c r="D215" s="482" t="s">
        <v>2877</v>
      </c>
      <c r="E215" s="481" t="s">
        <v>2874</v>
      </c>
      <c r="F215" s="482"/>
      <c r="G215" s="481"/>
      <c r="H215" s="482"/>
      <c r="I215" s="482"/>
      <c r="J215" s="481" t="str">
        <f t="shared" si="3"/>
        <v/>
      </c>
      <c r="K215" s="482"/>
      <c r="L215" s="482"/>
      <c r="M215" s="482"/>
      <c r="N215" s="482"/>
      <c r="O215" s="481" t="s">
        <v>1736</v>
      </c>
    </row>
    <row r="216" spans="4:15" x14ac:dyDescent="0.25">
      <c r="D216" s="482" t="s">
        <v>2878</v>
      </c>
      <c r="E216" s="481" t="s">
        <v>2874</v>
      </c>
      <c r="F216" s="482"/>
      <c r="G216" s="481"/>
      <c r="H216" s="482"/>
      <c r="I216" s="482"/>
      <c r="J216" s="481" t="str">
        <f t="shared" si="3"/>
        <v/>
      </c>
      <c r="K216" s="482"/>
      <c r="L216" s="482"/>
      <c r="M216" s="482"/>
      <c r="N216" s="482"/>
      <c r="O216" s="481" t="s">
        <v>1737</v>
      </c>
    </row>
    <row r="217" spans="4:15" x14ac:dyDescent="0.25">
      <c r="D217" s="482" t="s">
        <v>2879</v>
      </c>
      <c r="E217" s="481" t="s">
        <v>2874</v>
      </c>
      <c r="F217" s="482"/>
      <c r="G217" s="481"/>
      <c r="H217" s="482"/>
      <c r="I217" s="482"/>
      <c r="J217" s="481" t="str">
        <f t="shared" si="3"/>
        <v/>
      </c>
      <c r="K217" s="482"/>
      <c r="L217" s="482"/>
      <c r="M217" s="482"/>
      <c r="N217" s="482"/>
      <c r="O217" s="481" t="s">
        <v>1738</v>
      </c>
    </row>
    <row r="218" spans="4:15" x14ac:dyDescent="0.25">
      <c r="D218" s="482" t="s">
        <v>2880</v>
      </c>
      <c r="E218" s="481" t="s">
        <v>2874</v>
      </c>
      <c r="F218" s="482"/>
      <c r="G218" s="481"/>
      <c r="H218" s="482"/>
      <c r="I218" s="482"/>
      <c r="J218" s="481" t="str">
        <f t="shared" si="3"/>
        <v/>
      </c>
      <c r="K218" s="482"/>
      <c r="L218" s="482"/>
      <c r="M218" s="482"/>
      <c r="N218" s="482"/>
      <c r="O218" s="481" t="s">
        <v>1739</v>
      </c>
    </row>
    <row r="219" spans="4:15" x14ac:dyDescent="0.25">
      <c r="D219" s="482" t="s">
        <v>2881</v>
      </c>
      <c r="E219" s="481" t="s">
        <v>2874</v>
      </c>
      <c r="F219" s="482"/>
      <c r="G219" s="481"/>
      <c r="H219" s="482"/>
      <c r="I219" s="482"/>
      <c r="J219" s="481" t="str">
        <f t="shared" si="3"/>
        <v/>
      </c>
      <c r="K219" s="482"/>
      <c r="L219" s="482"/>
      <c r="M219" s="482"/>
      <c r="N219" s="482"/>
      <c r="O219" s="481" t="s">
        <v>1740</v>
      </c>
    </row>
    <row r="220" spans="4:15" x14ac:dyDescent="0.25">
      <c r="D220" s="482" t="s">
        <v>2882</v>
      </c>
      <c r="E220" s="481" t="s">
        <v>2874</v>
      </c>
      <c r="F220" s="482"/>
      <c r="G220" s="481"/>
      <c r="H220" s="482"/>
      <c r="I220" s="482"/>
      <c r="J220" s="481" t="str">
        <f t="shared" si="3"/>
        <v/>
      </c>
      <c r="K220" s="482"/>
      <c r="L220" s="482"/>
      <c r="M220" s="482"/>
      <c r="N220" s="482"/>
      <c r="O220" s="481" t="s">
        <v>1741</v>
      </c>
    </row>
    <row r="221" spans="4:15" x14ac:dyDescent="0.25">
      <c r="D221" s="482" t="s">
        <v>2883</v>
      </c>
      <c r="E221" s="481" t="s">
        <v>2874</v>
      </c>
      <c r="F221" s="482"/>
      <c r="G221" s="481"/>
      <c r="H221" s="482"/>
      <c r="I221" s="482"/>
      <c r="J221" s="481" t="str">
        <f t="shared" si="3"/>
        <v/>
      </c>
      <c r="K221" s="482"/>
      <c r="L221" s="482"/>
      <c r="M221" s="482"/>
      <c r="N221" s="482"/>
      <c r="O221" s="481" t="s">
        <v>1742</v>
      </c>
    </row>
    <row r="222" spans="4:15" x14ac:dyDescent="0.25">
      <c r="D222" s="482" t="s">
        <v>2884</v>
      </c>
      <c r="E222" s="481" t="s">
        <v>2885</v>
      </c>
      <c r="F222" s="482"/>
      <c r="G222" s="481"/>
      <c r="H222" s="482"/>
      <c r="I222" s="482"/>
      <c r="J222" s="481" t="str">
        <f t="shared" si="3"/>
        <v/>
      </c>
      <c r="K222" s="482"/>
      <c r="L222" s="482"/>
      <c r="M222" s="482"/>
      <c r="N222" s="482"/>
      <c r="O222" s="481" t="s">
        <v>1723</v>
      </c>
    </row>
    <row r="223" spans="4:15" x14ac:dyDescent="0.25">
      <c r="D223" s="482" t="s">
        <v>2886</v>
      </c>
      <c r="E223" s="481" t="s">
        <v>2885</v>
      </c>
      <c r="F223" s="482"/>
      <c r="G223" s="481"/>
      <c r="H223" s="482"/>
      <c r="I223" s="482"/>
      <c r="J223" s="481" t="str">
        <f t="shared" si="3"/>
        <v/>
      </c>
      <c r="K223" s="482"/>
      <c r="L223" s="482"/>
      <c r="M223" s="482"/>
      <c r="N223" s="482"/>
      <c r="O223" s="481" t="s">
        <v>1724</v>
      </c>
    </row>
    <row r="224" spans="4:15" x14ac:dyDescent="0.25">
      <c r="D224" s="482" t="s">
        <v>2887</v>
      </c>
      <c r="E224" s="481" t="s">
        <v>2885</v>
      </c>
      <c r="F224" s="482"/>
      <c r="G224" s="481"/>
      <c r="H224" s="482"/>
      <c r="I224" s="482"/>
      <c r="J224" s="481" t="str">
        <f t="shared" ref="J224:J287" si="4">F224&amp;H224&amp;I224</f>
        <v/>
      </c>
      <c r="K224" s="482"/>
      <c r="L224" s="482"/>
      <c r="M224" s="482"/>
      <c r="N224" s="482"/>
      <c r="O224" s="481" t="s">
        <v>1725</v>
      </c>
    </row>
    <row r="225" spans="4:15" x14ac:dyDescent="0.25">
      <c r="D225" s="482" t="s">
        <v>2888</v>
      </c>
      <c r="E225" s="481" t="s">
        <v>2885</v>
      </c>
      <c r="F225" s="482"/>
      <c r="G225" s="481"/>
      <c r="H225" s="482"/>
      <c r="I225" s="482"/>
      <c r="J225" s="481" t="str">
        <f t="shared" si="4"/>
        <v/>
      </c>
      <c r="K225" s="482"/>
      <c r="L225" s="482"/>
      <c r="M225" s="482"/>
      <c r="N225" s="482"/>
      <c r="O225" s="481" t="s">
        <v>1726</v>
      </c>
    </row>
    <row r="226" spans="4:15" x14ac:dyDescent="0.25">
      <c r="D226" s="482" t="s">
        <v>2889</v>
      </c>
      <c r="E226" s="481" t="s">
        <v>2885</v>
      </c>
      <c r="F226" s="482"/>
      <c r="G226" s="481"/>
      <c r="H226" s="482"/>
      <c r="I226" s="482"/>
      <c r="J226" s="481" t="str">
        <f t="shared" si="4"/>
        <v/>
      </c>
      <c r="K226" s="482"/>
      <c r="L226" s="482"/>
      <c r="M226" s="482"/>
      <c r="N226" s="482"/>
      <c r="O226" s="481" t="s">
        <v>1727</v>
      </c>
    </row>
    <row r="227" spans="4:15" x14ac:dyDescent="0.25">
      <c r="D227" s="482" t="s">
        <v>2890</v>
      </c>
      <c r="E227" s="481" t="s">
        <v>2885</v>
      </c>
      <c r="F227" s="482"/>
      <c r="G227" s="481"/>
      <c r="H227" s="482"/>
      <c r="I227" s="482"/>
      <c r="J227" s="481" t="str">
        <f t="shared" si="4"/>
        <v/>
      </c>
      <c r="K227" s="482"/>
      <c r="L227" s="482"/>
      <c r="M227" s="482"/>
      <c r="N227" s="482"/>
      <c r="O227" s="481" t="s">
        <v>1728</v>
      </c>
    </row>
    <row r="228" spans="4:15" x14ac:dyDescent="0.25">
      <c r="D228" s="482" t="s">
        <v>2891</v>
      </c>
      <c r="E228" s="481" t="s">
        <v>2885</v>
      </c>
      <c r="F228" s="482"/>
      <c r="G228" s="481"/>
      <c r="H228" s="482"/>
      <c r="I228" s="482"/>
      <c r="J228" s="481" t="str">
        <f t="shared" si="4"/>
        <v/>
      </c>
      <c r="K228" s="482"/>
      <c r="L228" s="482"/>
      <c r="M228" s="482"/>
      <c r="N228" s="482"/>
      <c r="O228" s="481" t="s">
        <v>1729</v>
      </c>
    </row>
    <row r="229" spans="4:15" x14ac:dyDescent="0.25">
      <c r="D229" s="482" t="s">
        <v>2892</v>
      </c>
      <c r="E229" s="481" t="s">
        <v>2885</v>
      </c>
      <c r="F229" s="482"/>
      <c r="G229" s="481"/>
      <c r="H229" s="482"/>
      <c r="I229" s="482"/>
      <c r="J229" s="481" t="str">
        <f t="shared" si="4"/>
        <v/>
      </c>
      <c r="K229" s="482"/>
      <c r="L229" s="482"/>
      <c r="M229" s="482"/>
      <c r="N229" s="482"/>
      <c r="O229" s="481" t="s">
        <v>1730</v>
      </c>
    </row>
    <row r="230" spans="4:15" x14ac:dyDescent="0.25">
      <c r="D230" s="482" t="s">
        <v>2893</v>
      </c>
      <c r="E230" s="481" t="s">
        <v>2885</v>
      </c>
      <c r="F230" s="482"/>
      <c r="G230" s="481"/>
      <c r="H230" s="482"/>
      <c r="I230" s="482"/>
      <c r="J230" s="481" t="str">
        <f t="shared" si="4"/>
        <v/>
      </c>
      <c r="K230" s="482"/>
      <c r="L230" s="482"/>
      <c r="M230" s="482"/>
      <c r="N230" s="482"/>
      <c r="O230" s="481" t="s">
        <v>1731</v>
      </c>
    </row>
    <row r="231" spans="4:15" x14ac:dyDescent="0.25">
      <c r="D231" s="482" t="s">
        <v>2894</v>
      </c>
      <c r="E231" s="481" t="s">
        <v>2885</v>
      </c>
      <c r="F231" s="482"/>
      <c r="G231" s="481"/>
      <c r="H231" s="482"/>
      <c r="I231" s="482"/>
      <c r="J231" s="481" t="str">
        <f t="shared" si="4"/>
        <v/>
      </c>
      <c r="K231" s="482"/>
      <c r="L231" s="482"/>
      <c r="M231" s="482"/>
      <c r="N231" s="482"/>
      <c r="O231" s="481" t="s">
        <v>1732</v>
      </c>
    </row>
    <row r="232" spans="4:15" x14ac:dyDescent="0.25">
      <c r="D232" s="482" t="s">
        <v>2895</v>
      </c>
      <c r="E232" s="481" t="s">
        <v>2896</v>
      </c>
      <c r="F232" s="482"/>
      <c r="G232" s="481"/>
      <c r="H232" s="482"/>
      <c r="I232" s="482"/>
      <c r="J232" s="481" t="str">
        <f t="shared" si="4"/>
        <v/>
      </c>
      <c r="K232" s="482"/>
      <c r="L232" s="482"/>
      <c r="M232" s="482"/>
      <c r="N232" s="482"/>
      <c r="O232" s="481" t="s">
        <v>1713</v>
      </c>
    </row>
    <row r="233" spans="4:15" x14ac:dyDescent="0.25">
      <c r="D233" s="482" t="s">
        <v>2897</v>
      </c>
      <c r="E233" s="481" t="s">
        <v>2896</v>
      </c>
      <c r="F233" s="482"/>
      <c r="G233" s="481"/>
      <c r="H233" s="482"/>
      <c r="I233" s="482"/>
      <c r="J233" s="481" t="str">
        <f t="shared" si="4"/>
        <v/>
      </c>
      <c r="K233" s="482"/>
      <c r="L233" s="482"/>
      <c r="M233" s="482"/>
      <c r="N233" s="482"/>
      <c r="O233" s="481" t="s">
        <v>1714</v>
      </c>
    </row>
    <row r="234" spans="4:15" x14ac:dyDescent="0.25">
      <c r="D234" s="482" t="s">
        <v>2898</v>
      </c>
      <c r="E234" s="481" t="s">
        <v>2896</v>
      </c>
      <c r="F234" s="482"/>
      <c r="G234" s="481"/>
      <c r="H234" s="482"/>
      <c r="I234" s="482"/>
      <c r="J234" s="481" t="str">
        <f t="shared" si="4"/>
        <v/>
      </c>
      <c r="K234" s="482"/>
      <c r="L234" s="482"/>
      <c r="M234" s="482"/>
      <c r="N234" s="482"/>
      <c r="O234" s="481" t="s">
        <v>1715</v>
      </c>
    </row>
    <row r="235" spans="4:15" x14ac:dyDescent="0.25">
      <c r="D235" s="482" t="s">
        <v>2899</v>
      </c>
      <c r="E235" s="481" t="s">
        <v>2896</v>
      </c>
      <c r="F235" s="482"/>
      <c r="G235" s="481"/>
      <c r="H235" s="482"/>
      <c r="I235" s="482"/>
      <c r="J235" s="481" t="str">
        <f t="shared" si="4"/>
        <v/>
      </c>
      <c r="K235" s="482"/>
      <c r="L235" s="482"/>
      <c r="M235" s="482"/>
      <c r="N235" s="482"/>
      <c r="O235" s="481" t="s">
        <v>1716</v>
      </c>
    </row>
    <row r="236" spans="4:15" x14ac:dyDescent="0.25">
      <c r="D236" s="482" t="s">
        <v>2900</v>
      </c>
      <c r="E236" s="481" t="s">
        <v>2896</v>
      </c>
      <c r="F236" s="482"/>
      <c r="G236" s="481"/>
      <c r="H236" s="482"/>
      <c r="I236" s="482"/>
      <c r="J236" s="481" t="str">
        <f t="shared" si="4"/>
        <v/>
      </c>
      <c r="K236" s="482"/>
      <c r="L236" s="482"/>
      <c r="M236" s="482"/>
      <c r="N236" s="482"/>
      <c r="O236" s="481" t="s">
        <v>1717</v>
      </c>
    </row>
    <row r="237" spans="4:15" x14ac:dyDescent="0.25">
      <c r="D237" s="482" t="s">
        <v>2901</v>
      </c>
      <c r="E237" s="481" t="s">
        <v>2896</v>
      </c>
      <c r="F237" s="482"/>
      <c r="G237" s="481"/>
      <c r="H237" s="482"/>
      <c r="I237" s="482"/>
      <c r="J237" s="481" t="str">
        <f t="shared" si="4"/>
        <v/>
      </c>
      <c r="K237" s="482"/>
      <c r="L237" s="482"/>
      <c r="M237" s="482"/>
      <c r="N237" s="482"/>
      <c r="O237" s="481" t="s">
        <v>1718</v>
      </c>
    </row>
    <row r="238" spans="4:15" x14ac:dyDescent="0.25">
      <c r="D238" s="482" t="s">
        <v>2902</v>
      </c>
      <c r="E238" s="481" t="s">
        <v>2896</v>
      </c>
      <c r="F238" s="482"/>
      <c r="G238" s="481"/>
      <c r="H238" s="482"/>
      <c r="I238" s="482"/>
      <c r="J238" s="481" t="str">
        <f t="shared" si="4"/>
        <v/>
      </c>
      <c r="K238" s="482"/>
      <c r="L238" s="482"/>
      <c r="M238" s="482"/>
      <c r="N238" s="482"/>
      <c r="O238" s="481" t="s">
        <v>1719</v>
      </c>
    </row>
    <row r="239" spans="4:15" x14ac:dyDescent="0.25">
      <c r="D239" s="482" t="s">
        <v>2903</v>
      </c>
      <c r="E239" s="481" t="s">
        <v>2896</v>
      </c>
      <c r="F239" s="482"/>
      <c r="G239" s="481"/>
      <c r="H239" s="482"/>
      <c r="I239" s="482"/>
      <c r="J239" s="481" t="str">
        <f t="shared" si="4"/>
        <v/>
      </c>
      <c r="K239" s="482"/>
      <c r="L239" s="482"/>
      <c r="M239" s="482"/>
      <c r="N239" s="482"/>
      <c r="O239" s="481" t="s">
        <v>1720</v>
      </c>
    </row>
    <row r="240" spans="4:15" x14ac:dyDescent="0.25">
      <c r="D240" s="482" t="s">
        <v>2904</v>
      </c>
      <c r="E240" s="481" t="s">
        <v>2896</v>
      </c>
      <c r="F240" s="482"/>
      <c r="G240" s="481"/>
      <c r="H240" s="482"/>
      <c r="I240" s="482"/>
      <c r="J240" s="481" t="str">
        <f t="shared" si="4"/>
        <v/>
      </c>
      <c r="K240" s="482"/>
      <c r="L240" s="482"/>
      <c r="M240" s="482"/>
      <c r="N240" s="482"/>
      <c r="O240" s="481" t="s">
        <v>1721</v>
      </c>
    </row>
    <row r="241" spans="4:15" x14ac:dyDescent="0.25">
      <c r="D241" s="482" t="s">
        <v>2905</v>
      </c>
      <c r="E241" s="481" t="s">
        <v>2896</v>
      </c>
      <c r="F241" s="482"/>
      <c r="G241" s="481"/>
      <c r="H241" s="482"/>
      <c r="I241" s="482"/>
      <c r="J241" s="481" t="str">
        <f t="shared" si="4"/>
        <v/>
      </c>
      <c r="K241" s="482"/>
      <c r="L241" s="482"/>
      <c r="M241" s="482"/>
      <c r="N241" s="482"/>
      <c r="O241" s="481" t="s">
        <v>1722</v>
      </c>
    </row>
    <row r="242" spans="4:15" x14ac:dyDescent="0.25">
      <c r="D242" s="482" t="s">
        <v>2906</v>
      </c>
      <c r="E242" s="481" t="s">
        <v>2907</v>
      </c>
      <c r="F242" s="482" t="s">
        <v>2356</v>
      </c>
      <c r="G242" s="481"/>
      <c r="H242" s="482"/>
      <c r="I242" s="482"/>
      <c r="J242" s="481" t="str">
        <f t="shared" si="4"/>
        <v>HSS O-2: Percentage of births attended by skilled health professional</v>
      </c>
      <c r="K242" s="482"/>
      <c r="L242" s="482"/>
      <c r="M242" s="482"/>
      <c r="N242" s="482"/>
      <c r="O242" s="481" t="s">
        <v>1703</v>
      </c>
    </row>
    <row r="243" spans="4:15" x14ac:dyDescent="0.25">
      <c r="D243" s="482" t="s">
        <v>2908</v>
      </c>
      <c r="E243" s="481" t="s">
        <v>2907</v>
      </c>
      <c r="F243" s="482" t="s">
        <v>2356</v>
      </c>
      <c r="G243" s="481"/>
      <c r="H243" s="482"/>
      <c r="I243" s="482"/>
      <c r="J243" s="481" t="str">
        <f t="shared" si="4"/>
        <v>HSS O-2: Percentage of births attended by skilled health professional</v>
      </c>
      <c r="K243" s="482"/>
      <c r="L243" s="482"/>
      <c r="M243" s="482"/>
      <c r="N243" s="482"/>
      <c r="O243" s="481" t="s">
        <v>1704</v>
      </c>
    </row>
    <row r="244" spans="4:15" x14ac:dyDescent="0.25">
      <c r="D244" s="482" t="s">
        <v>2909</v>
      </c>
      <c r="E244" s="481" t="s">
        <v>2907</v>
      </c>
      <c r="F244" s="482" t="s">
        <v>2356</v>
      </c>
      <c r="G244" s="481"/>
      <c r="H244" s="482"/>
      <c r="I244" s="482"/>
      <c r="J244" s="481" t="str">
        <f t="shared" si="4"/>
        <v>HSS O-2: Percentage of births attended by skilled health professional</v>
      </c>
      <c r="K244" s="482"/>
      <c r="L244" s="482"/>
      <c r="M244" s="482"/>
      <c r="N244" s="482"/>
      <c r="O244" s="481" t="s">
        <v>1705</v>
      </c>
    </row>
    <row r="245" spans="4:15" x14ac:dyDescent="0.25">
      <c r="D245" s="482" t="s">
        <v>2910</v>
      </c>
      <c r="E245" s="481" t="s">
        <v>2907</v>
      </c>
      <c r="F245" s="482" t="s">
        <v>2356</v>
      </c>
      <c r="G245" s="481"/>
      <c r="H245" s="482"/>
      <c r="I245" s="482"/>
      <c r="J245" s="481" t="str">
        <f t="shared" si="4"/>
        <v>HSS O-2: Percentage of births attended by skilled health professional</v>
      </c>
      <c r="K245" s="482"/>
      <c r="L245" s="482"/>
      <c r="M245" s="482"/>
      <c r="N245" s="482"/>
      <c r="O245" s="481" t="s">
        <v>1706</v>
      </c>
    </row>
    <row r="246" spans="4:15" x14ac:dyDescent="0.25">
      <c r="D246" s="482" t="s">
        <v>2911</v>
      </c>
      <c r="E246" s="481" t="s">
        <v>2907</v>
      </c>
      <c r="F246" s="482" t="s">
        <v>2356</v>
      </c>
      <c r="G246" s="481"/>
      <c r="H246" s="482"/>
      <c r="I246" s="482"/>
      <c r="J246" s="481" t="str">
        <f t="shared" si="4"/>
        <v>HSS O-2: Percentage of births attended by skilled health professional</v>
      </c>
      <c r="K246" s="482"/>
      <c r="L246" s="482"/>
      <c r="M246" s="482"/>
      <c r="N246" s="482"/>
      <c r="O246" s="481" t="s">
        <v>1707</v>
      </c>
    </row>
    <row r="247" spans="4:15" x14ac:dyDescent="0.25">
      <c r="D247" s="482" t="s">
        <v>2912</v>
      </c>
      <c r="E247" s="481" t="s">
        <v>2907</v>
      </c>
      <c r="F247" s="482" t="s">
        <v>2356</v>
      </c>
      <c r="G247" s="481"/>
      <c r="H247" s="482"/>
      <c r="I247" s="482"/>
      <c r="J247" s="481" t="str">
        <f t="shared" si="4"/>
        <v>HSS O-2: Percentage of births attended by skilled health professional</v>
      </c>
      <c r="K247" s="482"/>
      <c r="L247" s="482"/>
      <c r="M247" s="482"/>
      <c r="N247" s="482"/>
      <c r="O247" s="481" t="s">
        <v>1708</v>
      </c>
    </row>
    <row r="248" spans="4:15" x14ac:dyDescent="0.25">
      <c r="D248" s="482" t="s">
        <v>2913</v>
      </c>
      <c r="E248" s="481" t="s">
        <v>2907</v>
      </c>
      <c r="F248" s="482" t="s">
        <v>2356</v>
      </c>
      <c r="G248" s="481"/>
      <c r="H248" s="482"/>
      <c r="I248" s="482"/>
      <c r="J248" s="481" t="str">
        <f t="shared" si="4"/>
        <v>HSS O-2: Percentage of births attended by skilled health professional</v>
      </c>
      <c r="K248" s="482"/>
      <c r="L248" s="482"/>
      <c r="M248" s="482"/>
      <c r="N248" s="482"/>
      <c r="O248" s="481" t="s">
        <v>1709</v>
      </c>
    </row>
    <row r="249" spans="4:15" x14ac:dyDescent="0.25">
      <c r="D249" s="482" t="s">
        <v>2914</v>
      </c>
      <c r="E249" s="481" t="s">
        <v>2907</v>
      </c>
      <c r="F249" s="482" t="s">
        <v>2356</v>
      </c>
      <c r="G249" s="481"/>
      <c r="H249" s="482"/>
      <c r="I249" s="482"/>
      <c r="J249" s="481" t="str">
        <f t="shared" si="4"/>
        <v>HSS O-2: Percentage of births attended by skilled health professional</v>
      </c>
      <c r="K249" s="482"/>
      <c r="L249" s="482"/>
      <c r="M249" s="482"/>
      <c r="N249" s="482"/>
      <c r="O249" s="481" t="s">
        <v>1710</v>
      </c>
    </row>
    <row r="250" spans="4:15" x14ac:dyDescent="0.25">
      <c r="D250" s="482" t="s">
        <v>2915</v>
      </c>
      <c r="E250" s="481" t="s">
        <v>2907</v>
      </c>
      <c r="F250" s="482" t="s">
        <v>2356</v>
      </c>
      <c r="G250" s="481"/>
      <c r="H250" s="482"/>
      <c r="I250" s="482"/>
      <c r="J250" s="481" t="str">
        <f t="shared" si="4"/>
        <v>HSS O-2: Percentage of births attended by skilled health professional</v>
      </c>
      <c r="K250" s="482"/>
      <c r="L250" s="482"/>
      <c r="M250" s="482"/>
      <c r="N250" s="482"/>
      <c r="O250" s="481" t="s">
        <v>1711</v>
      </c>
    </row>
    <row r="251" spans="4:15" x14ac:dyDescent="0.25">
      <c r="D251" s="482" t="s">
        <v>2916</v>
      </c>
      <c r="E251" s="481" t="s">
        <v>2907</v>
      </c>
      <c r="F251" s="482" t="s">
        <v>2356</v>
      </c>
      <c r="G251" s="481"/>
      <c r="H251" s="482"/>
      <c r="I251" s="482"/>
      <c r="J251" s="481" t="str">
        <f t="shared" si="4"/>
        <v>HSS O-2: Percentage of births attended by skilled health professional</v>
      </c>
      <c r="K251" s="482"/>
      <c r="L251" s="482"/>
      <c r="M251" s="482"/>
      <c r="N251" s="482"/>
      <c r="O251" s="481" t="s">
        <v>1712</v>
      </c>
    </row>
    <row r="252" spans="4:15" x14ac:dyDescent="0.25">
      <c r="D252" s="482" t="s">
        <v>2917</v>
      </c>
      <c r="E252" s="481" t="s">
        <v>2918</v>
      </c>
      <c r="F252" s="482" t="s">
        <v>2355</v>
      </c>
      <c r="G252" s="481"/>
      <c r="H252" s="482"/>
      <c r="I252" s="482"/>
      <c r="J252" s="481" t="str">
        <f t="shared" si="4"/>
        <v>HSS O-1: Percentage of women attending antenatal care</v>
      </c>
      <c r="K252" s="482"/>
      <c r="L252" s="482"/>
      <c r="M252" s="482"/>
      <c r="N252" s="482"/>
      <c r="O252" s="481" t="s">
        <v>1693</v>
      </c>
    </row>
    <row r="253" spans="4:15" x14ac:dyDescent="0.25">
      <c r="D253" s="482" t="s">
        <v>2919</v>
      </c>
      <c r="E253" s="481" t="s">
        <v>2918</v>
      </c>
      <c r="F253" s="482" t="s">
        <v>2355</v>
      </c>
      <c r="G253" s="481"/>
      <c r="H253" s="482"/>
      <c r="I253" s="482"/>
      <c r="J253" s="481" t="str">
        <f t="shared" si="4"/>
        <v>HSS O-1: Percentage of women attending antenatal care</v>
      </c>
      <c r="K253" s="482"/>
      <c r="L253" s="482"/>
      <c r="M253" s="482"/>
      <c r="N253" s="482"/>
      <c r="O253" s="481" t="s">
        <v>1694</v>
      </c>
    </row>
    <row r="254" spans="4:15" x14ac:dyDescent="0.25">
      <c r="D254" s="482" t="s">
        <v>2920</v>
      </c>
      <c r="E254" s="481" t="s">
        <v>2918</v>
      </c>
      <c r="F254" s="482" t="s">
        <v>2355</v>
      </c>
      <c r="G254" s="481"/>
      <c r="H254" s="482"/>
      <c r="I254" s="482"/>
      <c r="J254" s="481" t="str">
        <f t="shared" si="4"/>
        <v>HSS O-1: Percentage of women attending antenatal care</v>
      </c>
      <c r="K254" s="482"/>
      <c r="L254" s="482"/>
      <c r="M254" s="482"/>
      <c r="N254" s="482"/>
      <c r="O254" s="481" t="s">
        <v>1695</v>
      </c>
    </row>
    <row r="255" spans="4:15" x14ac:dyDescent="0.25">
      <c r="D255" s="482" t="s">
        <v>2921</v>
      </c>
      <c r="E255" s="481" t="s">
        <v>2918</v>
      </c>
      <c r="F255" s="482" t="s">
        <v>2355</v>
      </c>
      <c r="G255" s="481"/>
      <c r="H255" s="482"/>
      <c r="I255" s="482"/>
      <c r="J255" s="481" t="str">
        <f t="shared" si="4"/>
        <v>HSS O-1: Percentage of women attending antenatal care</v>
      </c>
      <c r="K255" s="482"/>
      <c r="L255" s="482"/>
      <c r="M255" s="482"/>
      <c r="N255" s="482"/>
      <c r="O255" s="481" t="s">
        <v>1696</v>
      </c>
    </row>
    <row r="256" spans="4:15" x14ac:dyDescent="0.25">
      <c r="D256" s="482" t="s">
        <v>2922</v>
      </c>
      <c r="E256" s="481" t="s">
        <v>2918</v>
      </c>
      <c r="F256" s="482" t="s">
        <v>2355</v>
      </c>
      <c r="G256" s="481"/>
      <c r="H256" s="482"/>
      <c r="I256" s="482"/>
      <c r="J256" s="481" t="str">
        <f t="shared" si="4"/>
        <v>HSS O-1: Percentage of women attending antenatal care</v>
      </c>
      <c r="K256" s="482"/>
      <c r="L256" s="482"/>
      <c r="M256" s="482"/>
      <c r="N256" s="482"/>
      <c r="O256" s="481" t="s">
        <v>1697</v>
      </c>
    </row>
    <row r="257" spans="4:15" x14ac:dyDescent="0.25">
      <c r="D257" s="482" t="s">
        <v>2923</v>
      </c>
      <c r="E257" s="481" t="s">
        <v>2918</v>
      </c>
      <c r="F257" s="482" t="s">
        <v>2355</v>
      </c>
      <c r="G257" s="481"/>
      <c r="H257" s="482"/>
      <c r="I257" s="482"/>
      <c r="J257" s="481" t="str">
        <f t="shared" si="4"/>
        <v>HSS O-1: Percentage of women attending antenatal care</v>
      </c>
      <c r="K257" s="482"/>
      <c r="L257" s="482"/>
      <c r="M257" s="482"/>
      <c r="N257" s="482"/>
      <c r="O257" s="481" t="s">
        <v>1698</v>
      </c>
    </row>
    <row r="258" spans="4:15" x14ac:dyDescent="0.25">
      <c r="D258" s="482" t="s">
        <v>2924</v>
      </c>
      <c r="E258" s="481" t="s">
        <v>2918</v>
      </c>
      <c r="F258" s="482" t="s">
        <v>2355</v>
      </c>
      <c r="G258" s="481"/>
      <c r="H258" s="482"/>
      <c r="I258" s="482"/>
      <c r="J258" s="481" t="str">
        <f t="shared" si="4"/>
        <v>HSS O-1: Percentage of women attending antenatal care</v>
      </c>
      <c r="K258" s="482"/>
      <c r="L258" s="482"/>
      <c r="M258" s="482"/>
      <c r="N258" s="482"/>
      <c r="O258" s="481" t="s">
        <v>1699</v>
      </c>
    </row>
    <row r="259" spans="4:15" x14ac:dyDescent="0.25">
      <c r="D259" s="482" t="s">
        <v>2925</v>
      </c>
      <c r="E259" s="481" t="s">
        <v>2918</v>
      </c>
      <c r="F259" s="482" t="s">
        <v>2355</v>
      </c>
      <c r="G259" s="481"/>
      <c r="H259" s="482"/>
      <c r="I259" s="482"/>
      <c r="J259" s="481" t="str">
        <f t="shared" si="4"/>
        <v>HSS O-1: Percentage of women attending antenatal care</v>
      </c>
      <c r="K259" s="482"/>
      <c r="L259" s="482"/>
      <c r="M259" s="482"/>
      <c r="N259" s="482"/>
      <c r="O259" s="481" t="s">
        <v>1700</v>
      </c>
    </row>
    <row r="260" spans="4:15" x14ac:dyDescent="0.25">
      <c r="D260" s="482" t="s">
        <v>2926</v>
      </c>
      <c r="E260" s="481" t="s">
        <v>2918</v>
      </c>
      <c r="F260" s="482" t="s">
        <v>2355</v>
      </c>
      <c r="G260" s="481"/>
      <c r="H260" s="482"/>
      <c r="I260" s="482"/>
      <c r="J260" s="481" t="str">
        <f t="shared" si="4"/>
        <v>HSS O-1: Percentage of women attending antenatal care</v>
      </c>
      <c r="K260" s="482"/>
      <c r="L260" s="482"/>
      <c r="M260" s="482"/>
      <c r="N260" s="482"/>
      <c r="O260" s="481" t="s">
        <v>1701</v>
      </c>
    </row>
    <row r="261" spans="4:15" x14ac:dyDescent="0.25">
      <c r="D261" s="482" t="s">
        <v>2927</v>
      </c>
      <c r="E261" s="481" t="s">
        <v>2918</v>
      </c>
      <c r="F261" s="482" t="s">
        <v>2355</v>
      </c>
      <c r="G261" s="481"/>
      <c r="H261" s="482"/>
      <c r="I261" s="482"/>
      <c r="J261" s="481" t="str">
        <f t="shared" si="4"/>
        <v>HSS O-1: Percentage of women attending antenatal care</v>
      </c>
      <c r="K261" s="482"/>
      <c r="L261" s="482"/>
      <c r="M261" s="482"/>
      <c r="N261" s="482"/>
      <c r="O261" s="481" t="s">
        <v>1702</v>
      </c>
    </row>
    <row r="262" spans="4:15" x14ac:dyDescent="0.25">
      <c r="D262" s="482" t="s">
        <v>2928</v>
      </c>
      <c r="E262" s="481" t="s">
        <v>2929</v>
      </c>
      <c r="F262" s="482" t="s">
        <v>2360</v>
      </c>
      <c r="G262" s="481"/>
      <c r="H262" s="482"/>
      <c r="I262" s="482"/>
      <c r="J262" s="481" t="str">
        <f t="shared" si="4"/>
        <v>Malaria O-8: Proportion of households sprayed by IRS within the last 12 months</v>
      </c>
      <c r="K262" s="482"/>
      <c r="L262" s="482"/>
      <c r="M262" s="482"/>
      <c r="N262" s="482"/>
      <c r="O262" s="481" t="s">
        <v>1683</v>
      </c>
    </row>
    <row r="263" spans="4:15" x14ac:dyDescent="0.25">
      <c r="D263" s="482" t="s">
        <v>2930</v>
      </c>
      <c r="E263" s="481" t="s">
        <v>2929</v>
      </c>
      <c r="F263" s="482" t="s">
        <v>2360</v>
      </c>
      <c r="G263" s="481"/>
      <c r="H263" s="482"/>
      <c r="I263" s="482"/>
      <c r="J263" s="481" t="str">
        <f t="shared" si="4"/>
        <v>Malaria O-8: Proportion of households sprayed by IRS within the last 12 months</v>
      </c>
      <c r="K263" s="482"/>
      <c r="L263" s="482"/>
      <c r="M263" s="482"/>
      <c r="N263" s="482"/>
      <c r="O263" s="481" t="s">
        <v>1684</v>
      </c>
    </row>
    <row r="264" spans="4:15" x14ac:dyDescent="0.25">
      <c r="D264" s="482" t="s">
        <v>2931</v>
      </c>
      <c r="E264" s="481" t="s">
        <v>2929</v>
      </c>
      <c r="F264" s="482" t="s">
        <v>2360</v>
      </c>
      <c r="G264" s="481"/>
      <c r="H264" s="482"/>
      <c r="I264" s="482"/>
      <c r="J264" s="481" t="str">
        <f t="shared" si="4"/>
        <v>Malaria O-8: Proportion of households sprayed by IRS within the last 12 months</v>
      </c>
      <c r="K264" s="482"/>
      <c r="L264" s="482"/>
      <c r="M264" s="482"/>
      <c r="N264" s="482"/>
      <c r="O264" s="481" t="s">
        <v>1685</v>
      </c>
    </row>
    <row r="265" spans="4:15" x14ac:dyDescent="0.25">
      <c r="D265" s="482" t="s">
        <v>2932</v>
      </c>
      <c r="E265" s="481" t="s">
        <v>2929</v>
      </c>
      <c r="F265" s="482" t="s">
        <v>2360</v>
      </c>
      <c r="G265" s="481"/>
      <c r="H265" s="482"/>
      <c r="I265" s="482"/>
      <c r="J265" s="481" t="str">
        <f t="shared" si="4"/>
        <v>Malaria O-8: Proportion of households sprayed by IRS within the last 12 months</v>
      </c>
      <c r="K265" s="482"/>
      <c r="L265" s="482"/>
      <c r="M265" s="482"/>
      <c r="N265" s="482"/>
      <c r="O265" s="481" t="s">
        <v>1686</v>
      </c>
    </row>
    <row r="266" spans="4:15" x14ac:dyDescent="0.25">
      <c r="D266" s="482" t="s">
        <v>2933</v>
      </c>
      <c r="E266" s="481" t="s">
        <v>2929</v>
      </c>
      <c r="F266" s="482" t="s">
        <v>2360</v>
      </c>
      <c r="G266" s="481"/>
      <c r="H266" s="482"/>
      <c r="I266" s="482"/>
      <c r="J266" s="481" t="str">
        <f t="shared" si="4"/>
        <v>Malaria O-8: Proportion of households sprayed by IRS within the last 12 months</v>
      </c>
      <c r="K266" s="482"/>
      <c r="L266" s="482"/>
      <c r="M266" s="482"/>
      <c r="N266" s="482"/>
      <c r="O266" s="481" t="s">
        <v>1687</v>
      </c>
    </row>
    <row r="267" spans="4:15" x14ac:dyDescent="0.25">
      <c r="D267" s="482" t="s">
        <v>2934</v>
      </c>
      <c r="E267" s="481" t="s">
        <v>2929</v>
      </c>
      <c r="F267" s="482" t="s">
        <v>2360</v>
      </c>
      <c r="G267" s="481"/>
      <c r="H267" s="482"/>
      <c r="I267" s="482"/>
      <c r="J267" s="481" t="str">
        <f t="shared" si="4"/>
        <v>Malaria O-8: Proportion of households sprayed by IRS within the last 12 months</v>
      </c>
      <c r="K267" s="482"/>
      <c r="L267" s="482"/>
      <c r="M267" s="482"/>
      <c r="N267" s="482"/>
      <c r="O267" s="481" t="s">
        <v>1688</v>
      </c>
    </row>
    <row r="268" spans="4:15" x14ac:dyDescent="0.25">
      <c r="D268" s="482" t="s">
        <v>2935</v>
      </c>
      <c r="E268" s="481" t="s">
        <v>2929</v>
      </c>
      <c r="F268" s="482" t="s">
        <v>2360</v>
      </c>
      <c r="G268" s="481"/>
      <c r="H268" s="482"/>
      <c r="I268" s="482"/>
      <c r="J268" s="481" t="str">
        <f t="shared" si="4"/>
        <v>Malaria O-8: Proportion of households sprayed by IRS within the last 12 months</v>
      </c>
      <c r="K268" s="482"/>
      <c r="L268" s="482"/>
      <c r="M268" s="482"/>
      <c r="N268" s="482"/>
      <c r="O268" s="481" t="s">
        <v>1689</v>
      </c>
    </row>
    <row r="269" spans="4:15" x14ac:dyDescent="0.25">
      <c r="D269" s="482" t="s">
        <v>2936</v>
      </c>
      <c r="E269" s="481" t="s">
        <v>2929</v>
      </c>
      <c r="F269" s="482" t="s">
        <v>2360</v>
      </c>
      <c r="G269" s="481"/>
      <c r="H269" s="482"/>
      <c r="I269" s="482"/>
      <c r="J269" s="481" t="str">
        <f t="shared" si="4"/>
        <v>Malaria O-8: Proportion of households sprayed by IRS within the last 12 months</v>
      </c>
      <c r="K269" s="482"/>
      <c r="L269" s="482"/>
      <c r="M269" s="482"/>
      <c r="N269" s="482"/>
      <c r="O269" s="481" t="s">
        <v>1690</v>
      </c>
    </row>
    <row r="270" spans="4:15" x14ac:dyDescent="0.25">
      <c r="D270" s="482" t="s">
        <v>2937</v>
      </c>
      <c r="E270" s="481" t="s">
        <v>2929</v>
      </c>
      <c r="F270" s="482" t="s">
        <v>2360</v>
      </c>
      <c r="G270" s="481"/>
      <c r="H270" s="482"/>
      <c r="I270" s="482"/>
      <c r="J270" s="481" t="str">
        <f t="shared" si="4"/>
        <v>Malaria O-8: Proportion of households sprayed by IRS within the last 12 months</v>
      </c>
      <c r="K270" s="482"/>
      <c r="L270" s="482"/>
      <c r="M270" s="482"/>
      <c r="N270" s="482"/>
      <c r="O270" s="481" t="s">
        <v>1691</v>
      </c>
    </row>
    <row r="271" spans="4:15" x14ac:dyDescent="0.25">
      <c r="D271" s="482" t="s">
        <v>2938</v>
      </c>
      <c r="E271" s="481" t="s">
        <v>2929</v>
      </c>
      <c r="F271" s="482" t="s">
        <v>2360</v>
      </c>
      <c r="G271" s="481"/>
      <c r="H271" s="482"/>
      <c r="I271" s="482"/>
      <c r="J271" s="481" t="str">
        <f t="shared" si="4"/>
        <v>Malaria O-8: Proportion of households sprayed by IRS within the last 12 months</v>
      </c>
      <c r="K271" s="482"/>
      <c r="L271" s="482"/>
      <c r="M271" s="482"/>
      <c r="N271" s="482"/>
      <c r="O271" s="481" t="s">
        <v>1692</v>
      </c>
    </row>
    <row r="272" spans="4:15" x14ac:dyDescent="0.25">
      <c r="D272" s="482" t="s">
        <v>2939</v>
      </c>
      <c r="E272" s="481" t="s">
        <v>2816</v>
      </c>
      <c r="F272" s="482" t="s">
        <v>2160</v>
      </c>
      <c r="G272" s="481"/>
      <c r="H272" s="482"/>
      <c r="I272" s="482"/>
      <c r="J272" s="481" t="str">
        <f t="shared" si="4"/>
        <v>Malaria O-3: Proportion of population using an insecticide-treated net among those with access to an insecticide-treated net</v>
      </c>
      <c r="K272" s="482"/>
      <c r="L272" s="482"/>
      <c r="M272" s="482"/>
      <c r="N272" s="482"/>
      <c r="O272" s="481" t="s">
        <v>1675</v>
      </c>
    </row>
    <row r="273" spans="4:15" x14ac:dyDescent="0.25">
      <c r="D273" s="482" t="s">
        <v>2940</v>
      </c>
      <c r="E273" s="481" t="s">
        <v>2816</v>
      </c>
      <c r="F273" s="482" t="s">
        <v>2160</v>
      </c>
      <c r="G273" s="481"/>
      <c r="H273" s="482"/>
      <c r="I273" s="482"/>
      <c r="J273" s="481" t="str">
        <f t="shared" si="4"/>
        <v>Malaria O-3: Proportion of population using an insecticide-treated net among those with access to an insecticide-treated net</v>
      </c>
      <c r="K273" s="482"/>
      <c r="L273" s="482"/>
      <c r="M273" s="482"/>
      <c r="N273" s="482"/>
      <c r="O273" s="481" t="s">
        <v>1676</v>
      </c>
    </row>
    <row r="274" spans="4:15" x14ac:dyDescent="0.25">
      <c r="D274" s="482" t="s">
        <v>2941</v>
      </c>
      <c r="E274" s="481" t="s">
        <v>2816</v>
      </c>
      <c r="F274" s="482" t="s">
        <v>2160</v>
      </c>
      <c r="G274" s="481"/>
      <c r="H274" s="482"/>
      <c r="I274" s="482"/>
      <c r="J274" s="481" t="str">
        <f t="shared" si="4"/>
        <v>Malaria O-3: Proportion of population using an insecticide-treated net among those with access to an insecticide-treated net</v>
      </c>
      <c r="K274" s="482"/>
      <c r="L274" s="482"/>
      <c r="M274" s="482"/>
      <c r="N274" s="482"/>
      <c r="O274" s="481" t="s">
        <v>1677</v>
      </c>
    </row>
    <row r="275" spans="4:15" x14ac:dyDescent="0.25">
      <c r="D275" s="482" t="s">
        <v>2942</v>
      </c>
      <c r="E275" s="481" t="s">
        <v>2816</v>
      </c>
      <c r="F275" s="482" t="s">
        <v>2160</v>
      </c>
      <c r="G275" s="481"/>
      <c r="H275" s="482"/>
      <c r="I275" s="482"/>
      <c r="J275" s="481" t="str">
        <f t="shared" si="4"/>
        <v>Malaria O-3: Proportion of population using an insecticide-treated net among those with access to an insecticide-treated net</v>
      </c>
      <c r="K275" s="482"/>
      <c r="L275" s="482"/>
      <c r="M275" s="482"/>
      <c r="N275" s="482"/>
      <c r="O275" s="481" t="s">
        <v>1678</v>
      </c>
    </row>
    <row r="276" spans="4:15" x14ac:dyDescent="0.25">
      <c r="D276" s="482" t="s">
        <v>2943</v>
      </c>
      <c r="E276" s="481" t="s">
        <v>2816</v>
      </c>
      <c r="F276" s="482" t="s">
        <v>2160</v>
      </c>
      <c r="G276" s="481"/>
      <c r="H276" s="482"/>
      <c r="I276" s="482"/>
      <c r="J276" s="481" t="str">
        <f t="shared" si="4"/>
        <v>Malaria O-3: Proportion of population using an insecticide-treated net among those with access to an insecticide-treated net</v>
      </c>
      <c r="K276" s="482"/>
      <c r="L276" s="482"/>
      <c r="M276" s="482"/>
      <c r="N276" s="482"/>
      <c r="O276" s="481" t="s">
        <v>1679</v>
      </c>
    </row>
    <row r="277" spans="4:15" x14ac:dyDescent="0.25">
      <c r="D277" s="482" t="s">
        <v>2944</v>
      </c>
      <c r="E277" s="481" t="s">
        <v>2816</v>
      </c>
      <c r="F277" s="482" t="s">
        <v>2160</v>
      </c>
      <c r="G277" s="481"/>
      <c r="H277" s="482"/>
      <c r="I277" s="482"/>
      <c r="J277" s="481" t="str">
        <f t="shared" si="4"/>
        <v>Malaria O-3: Proportion of population using an insecticide-treated net among those with access to an insecticide-treated net</v>
      </c>
      <c r="K277" s="482"/>
      <c r="L277" s="482"/>
      <c r="M277" s="482"/>
      <c r="N277" s="482"/>
      <c r="O277" s="481" t="s">
        <v>1680</v>
      </c>
    </row>
    <row r="278" spans="4:15" x14ac:dyDescent="0.25">
      <c r="D278" s="482" t="s">
        <v>2945</v>
      </c>
      <c r="E278" s="481" t="s">
        <v>2816</v>
      </c>
      <c r="F278" s="482" t="s">
        <v>2160</v>
      </c>
      <c r="G278" s="481"/>
      <c r="H278" s="482"/>
      <c r="I278" s="482"/>
      <c r="J278" s="481" t="str">
        <f t="shared" si="4"/>
        <v>Malaria O-3: Proportion of population using an insecticide-treated net among those with access to an insecticide-treated net</v>
      </c>
      <c r="K278" s="482"/>
      <c r="L278" s="482"/>
      <c r="M278" s="482"/>
      <c r="N278" s="482"/>
      <c r="O278" s="481" t="s">
        <v>1681</v>
      </c>
    </row>
    <row r="279" spans="4:15" x14ac:dyDescent="0.25">
      <c r="D279" s="482" t="s">
        <v>2946</v>
      </c>
      <c r="E279" s="481" t="s">
        <v>2816</v>
      </c>
      <c r="F279" s="482" t="s">
        <v>2160</v>
      </c>
      <c r="G279" s="481"/>
      <c r="H279" s="482"/>
      <c r="I279" s="482"/>
      <c r="J279" s="481" t="str">
        <f t="shared" si="4"/>
        <v>Malaria O-3: Proportion of population using an insecticide-treated net among those with access to an insecticide-treated net</v>
      </c>
      <c r="K279" s="482"/>
      <c r="L279" s="482"/>
      <c r="M279" s="482"/>
      <c r="N279" s="482"/>
      <c r="O279" s="481" t="s">
        <v>1682</v>
      </c>
    </row>
    <row r="280" spans="4:15" x14ac:dyDescent="0.25">
      <c r="D280" s="482" t="s">
        <v>2947</v>
      </c>
      <c r="E280" s="481" t="s">
        <v>2948</v>
      </c>
      <c r="F280" s="482" t="s">
        <v>2347</v>
      </c>
      <c r="G280" s="481"/>
      <c r="H280" s="482"/>
      <c r="I280" s="482"/>
      <c r="J280" s="481" t="str">
        <f t="shared" si="4"/>
        <v>Malaria O-1c: Proportion of pregnant women who slept under an insecticide-treated net the previous night</v>
      </c>
      <c r="K280" s="482"/>
      <c r="L280" s="482"/>
      <c r="M280" s="482"/>
      <c r="N280" s="482"/>
      <c r="O280" s="481" t="s">
        <v>1659</v>
      </c>
    </row>
    <row r="281" spans="4:15" x14ac:dyDescent="0.25">
      <c r="D281" s="482" t="s">
        <v>2949</v>
      </c>
      <c r="E281" s="481" t="s">
        <v>2948</v>
      </c>
      <c r="F281" s="482" t="s">
        <v>2347</v>
      </c>
      <c r="G281" s="481"/>
      <c r="H281" s="482"/>
      <c r="I281" s="482"/>
      <c r="J281" s="481" t="str">
        <f t="shared" si="4"/>
        <v>Malaria O-1c: Proportion of pregnant women who slept under an insecticide-treated net the previous night</v>
      </c>
      <c r="K281" s="482"/>
      <c r="L281" s="482"/>
      <c r="M281" s="482"/>
      <c r="N281" s="482"/>
      <c r="O281" s="481" t="s">
        <v>1660</v>
      </c>
    </row>
    <row r="282" spans="4:15" x14ac:dyDescent="0.25">
      <c r="D282" s="482" t="s">
        <v>2950</v>
      </c>
      <c r="E282" s="481" t="s">
        <v>2948</v>
      </c>
      <c r="F282" s="482" t="s">
        <v>2347</v>
      </c>
      <c r="G282" s="481"/>
      <c r="H282" s="482"/>
      <c r="I282" s="482"/>
      <c r="J282" s="481" t="str">
        <f t="shared" si="4"/>
        <v>Malaria O-1c: Proportion of pregnant women who slept under an insecticide-treated net the previous night</v>
      </c>
      <c r="K282" s="482"/>
      <c r="L282" s="482"/>
      <c r="M282" s="482"/>
      <c r="N282" s="482"/>
      <c r="O282" s="481" t="s">
        <v>1661</v>
      </c>
    </row>
    <row r="283" spans="4:15" x14ac:dyDescent="0.25">
      <c r="D283" s="482" t="s">
        <v>2951</v>
      </c>
      <c r="E283" s="481" t="s">
        <v>2948</v>
      </c>
      <c r="F283" s="482" t="s">
        <v>2347</v>
      </c>
      <c r="G283" s="481"/>
      <c r="H283" s="482"/>
      <c r="I283" s="482"/>
      <c r="J283" s="481" t="str">
        <f t="shared" si="4"/>
        <v>Malaria O-1c: Proportion of pregnant women who slept under an insecticide-treated net the previous night</v>
      </c>
      <c r="K283" s="482"/>
      <c r="L283" s="482"/>
      <c r="M283" s="482"/>
      <c r="N283" s="482"/>
      <c r="O283" s="481" t="s">
        <v>1662</v>
      </c>
    </row>
    <row r="284" spans="4:15" x14ac:dyDescent="0.25">
      <c r="D284" s="482" t="s">
        <v>2952</v>
      </c>
      <c r="E284" s="481" t="s">
        <v>2948</v>
      </c>
      <c r="F284" s="482" t="s">
        <v>2347</v>
      </c>
      <c r="G284" s="481"/>
      <c r="H284" s="482"/>
      <c r="I284" s="482"/>
      <c r="J284" s="481" t="str">
        <f t="shared" si="4"/>
        <v>Malaria O-1c: Proportion of pregnant women who slept under an insecticide-treated net the previous night</v>
      </c>
      <c r="K284" s="482"/>
      <c r="L284" s="482"/>
      <c r="M284" s="482"/>
      <c r="N284" s="482"/>
      <c r="O284" s="481" t="s">
        <v>1663</v>
      </c>
    </row>
    <row r="285" spans="4:15" x14ac:dyDescent="0.25">
      <c r="D285" s="482" t="s">
        <v>2953</v>
      </c>
      <c r="E285" s="481" t="s">
        <v>2948</v>
      </c>
      <c r="F285" s="482" t="s">
        <v>2347</v>
      </c>
      <c r="G285" s="481"/>
      <c r="H285" s="482"/>
      <c r="I285" s="482"/>
      <c r="J285" s="481" t="str">
        <f t="shared" si="4"/>
        <v>Malaria O-1c: Proportion of pregnant women who slept under an insecticide-treated net the previous night</v>
      </c>
      <c r="K285" s="482"/>
      <c r="L285" s="482"/>
      <c r="M285" s="482"/>
      <c r="N285" s="482"/>
      <c r="O285" s="481" t="s">
        <v>1664</v>
      </c>
    </row>
    <row r="286" spans="4:15" x14ac:dyDescent="0.25">
      <c r="D286" s="482" t="s">
        <v>2954</v>
      </c>
      <c r="E286" s="481" t="s">
        <v>2948</v>
      </c>
      <c r="F286" s="482" t="s">
        <v>2347</v>
      </c>
      <c r="G286" s="481"/>
      <c r="H286" s="482"/>
      <c r="I286" s="482"/>
      <c r="J286" s="481" t="str">
        <f t="shared" si="4"/>
        <v>Malaria O-1c: Proportion of pregnant women who slept under an insecticide-treated net the previous night</v>
      </c>
      <c r="K286" s="482"/>
      <c r="L286" s="482"/>
      <c r="M286" s="482"/>
      <c r="N286" s="482"/>
      <c r="O286" s="481" t="s">
        <v>1665</v>
      </c>
    </row>
    <row r="287" spans="4:15" x14ac:dyDescent="0.25">
      <c r="D287" s="482" t="s">
        <v>2955</v>
      </c>
      <c r="E287" s="481" t="s">
        <v>2948</v>
      </c>
      <c r="F287" s="482" t="s">
        <v>2347</v>
      </c>
      <c r="G287" s="481"/>
      <c r="H287" s="482"/>
      <c r="I287" s="482"/>
      <c r="J287" s="481" t="str">
        <f t="shared" si="4"/>
        <v>Malaria O-1c: Proportion of pregnant women who slept under an insecticide-treated net the previous night</v>
      </c>
      <c r="K287" s="482"/>
      <c r="L287" s="482"/>
      <c r="M287" s="482"/>
      <c r="N287" s="482"/>
      <c r="O287" s="481" t="s">
        <v>1666</v>
      </c>
    </row>
    <row r="288" spans="4:15" x14ac:dyDescent="0.25">
      <c r="D288" s="482" t="s">
        <v>2956</v>
      </c>
      <c r="E288" s="481" t="s">
        <v>2948</v>
      </c>
      <c r="F288" s="482" t="s">
        <v>2347</v>
      </c>
      <c r="G288" s="481"/>
      <c r="H288" s="482"/>
      <c r="I288" s="482"/>
      <c r="J288" s="481" t="str">
        <f t="shared" ref="J288:J309" si="5">F288&amp;H288&amp;I288</f>
        <v>Malaria O-1c: Proportion of pregnant women who slept under an insecticide-treated net the previous night</v>
      </c>
      <c r="K288" s="482"/>
      <c r="L288" s="482"/>
      <c r="M288" s="482"/>
      <c r="N288" s="482"/>
      <c r="O288" s="481" t="s">
        <v>1667</v>
      </c>
    </row>
    <row r="289" spans="4:15" x14ac:dyDescent="0.25">
      <c r="D289" s="482" t="s">
        <v>2957</v>
      </c>
      <c r="E289" s="481" t="s">
        <v>2948</v>
      </c>
      <c r="F289" s="482" t="s">
        <v>2347</v>
      </c>
      <c r="G289" s="481"/>
      <c r="H289" s="482"/>
      <c r="I289" s="482"/>
      <c r="J289" s="481" t="str">
        <f t="shared" si="5"/>
        <v>Malaria O-1c: Proportion of pregnant women who slept under an insecticide-treated net the previous night</v>
      </c>
      <c r="K289" s="482"/>
      <c r="L289" s="482"/>
      <c r="M289" s="482"/>
      <c r="N289" s="482"/>
      <c r="O289" s="481" t="s">
        <v>1668</v>
      </c>
    </row>
    <row r="290" spans="4:15" x14ac:dyDescent="0.25">
      <c r="D290" s="482" t="s">
        <v>2958</v>
      </c>
      <c r="E290" s="481" t="s">
        <v>2959</v>
      </c>
      <c r="F290" s="482" t="s">
        <v>2346</v>
      </c>
      <c r="G290" s="481"/>
      <c r="H290" s="482"/>
      <c r="I290" s="482"/>
      <c r="J290" s="481" t="str">
        <f t="shared" si="5"/>
        <v>Malaria O-1b: Proportion of children under five years old who slept under an insecticide-treated net the previous night</v>
      </c>
      <c r="K290" s="482"/>
      <c r="L290" s="482"/>
      <c r="M290" s="482"/>
      <c r="N290" s="482"/>
      <c r="O290" s="481" t="s">
        <v>1649</v>
      </c>
    </row>
    <row r="291" spans="4:15" x14ac:dyDescent="0.25">
      <c r="D291" s="482" t="s">
        <v>2960</v>
      </c>
      <c r="E291" s="481" t="s">
        <v>2959</v>
      </c>
      <c r="F291" s="482" t="s">
        <v>2346</v>
      </c>
      <c r="G291" s="481"/>
      <c r="H291" s="482"/>
      <c r="I291" s="482"/>
      <c r="J291" s="481" t="str">
        <f t="shared" si="5"/>
        <v>Malaria O-1b: Proportion of children under five years old who slept under an insecticide-treated net the previous night</v>
      </c>
      <c r="K291" s="482"/>
      <c r="L291" s="482"/>
      <c r="M291" s="482"/>
      <c r="N291" s="482"/>
      <c r="O291" s="481" t="s">
        <v>1650</v>
      </c>
    </row>
    <row r="292" spans="4:15" x14ac:dyDescent="0.25">
      <c r="D292" s="482" t="s">
        <v>2961</v>
      </c>
      <c r="E292" s="481" t="s">
        <v>2959</v>
      </c>
      <c r="F292" s="482" t="s">
        <v>2346</v>
      </c>
      <c r="G292" s="481"/>
      <c r="H292" s="482"/>
      <c r="I292" s="482"/>
      <c r="J292" s="481" t="str">
        <f t="shared" si="5"/>
        <v>Malaria O-1b: Proportion of children under five years old who slept under an insecticide-treated net the previous night</v>
      </c>
      <c r="K292" s="482"/>
      <c r="L292" s="482"/>
      <c r="M292" s="482"/>
      <c r="N292" s="482"/>
      <c r="O292" s="481" t="s">
        <v>1651</v>
      </c>
    </row>
    <row r="293" spans="4:15" x14ac:dyDescent="0.25">
      <c r="D293" s="482" t="s">
        <v>2962</v>
      </c>
      <c r="E293" s="481" t="s">
        <v>2959</v>
      </c>
      <c r="F293" s="482" t="s">
        <v>2346</v>
      </c>
      <c r="G293" s="481"/>
      <c r="H293" s="482"/>
      <c r="I293" s="482"/>
      <c r="J293" s="481" t="str">
        <f t="shared" si="5"/>
        <v>Malaria O-1b: Proportion of children under five years old who slept under an insecticide-treated net the previous night</v>
      </c>
      <c r="K293" s="482"/>
      <c r="L293" s="482"/>
      <c r="M293" s="482"/>
      <c r="N293" s="482"/>
      <c r="O293" s="481" t="s">
        <v>1652</v>
      </c>
    </row>
    <row r="294" spans="4:15" x14ac:dyDescent="0.25">
      <c r="D294" s="482" t="s">
        <v>2963</v>
      </c>
      <c r="E294" s="481" t="s">
        <v>2959</v>
      </c>
      <c r="F294" s="482" t="s">
        <v>2346</v>
      </c>
      <c r="G294" s="481"/>
      <c r="H294" s="482"/>
      <c r="I294" s="482"/>
      <c r="J294" s="481" t="str">
        <f t="shared" si="5"/>
        <v>Malaria O-1b: Proportion of children under five years old who slept under an insecticide-treated net the previous night</v>
      </c>
      <c r="K294" s="482"/>
      <c r="L294" s="482"/>
      <c r="M294" s="482"/>
      <c r="N294" s="482"/>
      <c r="O294" s="481" t="s">
        <v>1653</v>
      </c>
    </row>
    <row r="295" spans="4:15" x14ac:dyDescent="0.25">
      <c r="D295" s="482" t="s">
        <v>2964</v>
      </c>
      <c r="E295" s="481" t="s">
        <v>2959</v>
      </c>
      <c r="F295" s="482" t="s">
        <v>2346</v>
      </c>
      <c r="G295" s="481"/>
      <c r="H295" s="482"/>
      <c r="I295" s="482"/>
      <c r="J295" s="481" t="str">
        <f t="shared" si="5"/>
        <v>Malaria O-1b: Proportion of children under five years old who slept under an insecticide-treated net the previous night</v>
      </c>
      <c r="K295" s="482"/>
      <c r="L295" s="482"/>
      <c r="M295" s="482"/>
      <c r="N295" s="482"/>
      <c r="O295" s="481" t="s">
        <v>1654</v>
      </c>
    </row>
    <row r="296" spans="4:15" x14ac:dyDescent="0.25">
      <c r="D296" s="482" t="s">
        <v>2965</v>
      </c>
      <c r="E296" s="481" t="s">
        <v>2959</v>
      </c>
      <c r="F296" s="482" t="s">
        <v>2346</v>
      </c>
      <c r="G296" s="481"/>
      <c r="H296" s="482"/>
      <c r="I296" s="482"/>
      <c r="J296" s="481" t="str">
        <f t="shared" si="5"/>
        <v>Malaria O-1b: Proportion of children under five years old who slept under an insecticide-treated net the previous night</v>
      </c>
      <c r="K296" s="482"/>
      <c r="L296" s="482"/>
      <c r="M296" s="482"/>
      <c r="N296" s="482"/>
      <c r="O296" s="481" t="s">
        <v>1655</v>
      </c>
    </row>
    <row r="297" spans="4:15" x14ac:dyDescent="0.25">
      <c r="D297" s="482" t="s">
        <v>2966</v>
      </c>
      <c r="E297" s="481" t="s">
        <v>2959</v>
      </c>
      <c r="F297" s="482" t="s">
        <v>2346</v>
      </c>
      <c r="G297" s="481"/>
      <c r="H297" s="482"/>
      <c r="I297" s="482"/>
      <c r="J297" s="481" t="str">
        <f t="shared" si="5"/>
        <v>Malaria O-1b: Proportion of children under five years old who slept under an insecticide-treated net the previous night</v>
      </c>
      <c r="K297" s="482"/>
      <c r="L297" s="482"/>
      <c r="M297" s="482"/>
      <c r="N297" s="482"/>
      <c r="O297" s="481" t="s">
        <v>1656</v>
      </c>
    </row>
    <row r="298" spans="4:15" x14ac:dyDescent="0.25">
      <c r="D298" s="482" t="s">
        <v>2967</v>
      </c>
      <c r="E298" s="481" t="s">
        <v>2959</v>
      </c>
      <c r="F298" s="482" t="s">
        <v>2346</v>
      </c>
      <c r="G298" s="481"/>
      <c r="H298" s="482"/>
      <c r="I298" s="482"/>
      <c r="J298" s="481" t="str">
        <f t="shared" si="5"/>
        <v>Malaria O-1b: Proportion of children under five years old who slept under an insecticide-treated net the previous night</v>
      </c>
      <c r="K298" s="482"/>
      <c r="L298" s="482"/>
      <c r="M298" s="482"/>
      <c r="N298" s="482"/>
      <c r="O298" s="481" t="s">
        <v>1657</v>
      </c>
    </row>
    <row r="299" spans="4:15" x14ac:dyDescent="0.25">
      <c r="D299" s="482" t="s">
        <v>2968</v>
      </c>
      <c r="E299" s="481" t="s">
        <v>2959</v>
      </c>
      <c r="F299" s="482" t="s">
        <v>2346</v>
      </c>
      <c r="G299" s="481"/>
      <c r="H299" s="482"/>
      <c r="I299" s="482"/>
      <c r="J299" s="481" t="str">
        <f t="shared" si="5"/>
        <v>Malaria O-1b: Proportion of children under five years old who slept under an insecticide-treated net the previous night</v>
      </c>
      <c r="K299" s="482"/>
      <c r="L299" s="482"/>
      <c r="M299" s="482"/>
      <c r="N299" s="482"/>
      <c r="O299" s="481" t="s">
        <v>1658</v>
      </c>
    </row>
    <row r="300" spans="4:15" x14ac:dyDescent="0.25">
      <c r="D300" s="482" t="s">
        <v>2969</v>
      </c>
      <c r="E300" s="481" t="s">
        <v>2970</v>
      </c>
      <c r="F300" s="482" t="s">
        <v>2354</v>
      </c>
      <c r="G300" s="481"/>
      <c r="H300" s="482"/>
      <c r="I300" s="482"/>
      <c r="J300" s="481" t="str">
        <f t="shared" si="5"/>
        <v>Malaria O-6: Proportion of households with at least one insecticide-treated net for every two people</v>
      </c>
      <c r="K300" s="482"/>
      <c r="L300" s="482"/>
      <c r="M300" s="482"/>
      <c r="N300" s="482"/>
      <c r="O300" s="481" t="s">
        <v>1639</v>
      </c>
    </row>
    <row r="301" spans="4:15" x14ac:dyDescent="0.25">
      <c r="D301" s="482" t="s">
        <v>2971</v>
      </c>
      <c r="E301" s="481" t="s">
        <v>2970</v>
      </c>
      <c r="F301" s="482" t="s">
        <v>2354</v>
      </c>
      <c r="G301" s="481"/>
      <c r="H301" s="482"/>
      <c r="I301" s="482"/>
      <c r="J301" s="481" t="str">
        <f t="shared" si="5"/>
        <v>Malaria O-6: Proportion of households with at least one insecticide-treated net for every two people</v>
      </c>
      <c r="K301" s="482"/>
      <c r="L301" s="482"/>
      <c r="M301" s="482"/>
      <c r="N301" s="482"/>
      <c r="O301" s="481" t="s">
        <v>1640</v>
      </c>
    </row>
    <row r="302" spans="4:15" x14ac:dyDescent="0.25">
      <c r="D302" s="482" t="s">
        <v>2972</v>
      </c>
      <c r="E302" s="481" t="s">
        <v>2970</v>
      </c>
      <c r="F302" s="482" t="s">
        <v>2354</v>
      </c>
      <c r="G302" s="481"/>
      <c r="H302" s="482"/>
      <c r="I302" s="482"/>
      <c r="J302" s="481" t="str">
        <f t="shared" si="5"/>
        <v>Malaria O-6: Proportion of households with at least one insecticide-treated net for every two people</v>
      </c>
      <c r="K302" s="482"/>
      <c r="L302" s="482"/>
      <c r="M302" s="482"/>
      <c r="N302" s="482"/>
      <c r="O302" s="481" t="s">
        <v>1641</v>
      </c>
    </row>
    <row r="303" spans="4:15" x14ac:dyDescent="0.25">
      <c r="D303" s="482" t="s">
        <v>2973</v>
      </c>
      <c r="E303" s="481" t="s">
        <v>2970</v>
      </c>
      <c r="F303" s="482" t="s">
        <v>2354</v>
      </c>
      <c r="G303" s="481"/>
      <c r="H303" s="482"/>
      <c r="I303" s="482"/>
      <c r="J303" s="481" t="str">
        <f t="shared" si="5"/>
        <v>Malaria O-6: Proportion of households with at least one insecticide-treated net for every two people</v>
      </c>
      <c r="K303" s="482"/>
      <c r="L303" s="482"/>
      <c r="M303" s="482"/>
      <c r="N303" s="482"/>
      <c r="O303" s="481" t="s">
        <v>1642</v>
      </c>
    </row>
    <row r="304" spans="4:15" x14ac:dyDescent="0.25">
      <c r="D304" s="482" t="s">
        <v>2974</v>
      </c>
      <c r="E304" s="481" t="s">
        <v>2970</v>
      </c>
      <c r="F304" s="482" t="s">
        <v>2354</v>
      </c>
      <c r="G304" s="481"/>
      <c r="H304" s="482"/>
      <c r="I304" s="482"/>
      <c r="J304" s="481" t="str">
        <f t="shared" si="5"/>
        <v>Malaria O-6: Proportion of households with at least one insecticide-treated net for every two people</v>
      </c>
      <c r="K304" s="482"/>
      <c r="L304" s="482"/>
      <c r="M304" s="482"/>
      <c r="N304" s="482"/>
      <c r="O304" s="481" t="s">
        <v>1643</v>
      </c>
    </row>
    <row r="305" spans="4:17" x14ac:dyDescent="0.25">
      <c r="D305" s="482" t="s">
        <v>2975</v>
      </c>
      <c r="E305" s="481" t="s">
        <v>2970</v>
      </c>
      <c r="F305" s="482" t="s">
        <v>2354</v>
      </c>
      <c r="G305" s="481"/>
      <c r="H305" s="482"/>
      <c r="I305" s="482"/>
      <c r="J305" s="481" t="str">
        <f t="shared" si="5"/>
        <v>Malaria O-6: Proportion of households with at least one insecticide-treated net for every two people</v>
      </c>
      <c r="K305" s="482"/>
      <c r="L305" s="482"/>
      <c r="M305" s="482"/>
      <c r="N305" s="482"/>
      <c r="O305" s="481" t="s">
        <v>1644</v>
      </c>
    </row>
    <row r="306" spans="4:17" x14ac:dyDescent="0.25">
      <c r="D306" s="482" t="s">
        <v>2976</v>
      </c>
      <c r="E306" s="481" t="s">
        <v>2970</v>
      </c>
      <c r="F306" s="482" t="s">
        <v>2354</v>
      </c>
      <c r="G306" s="481"/>
      <c r="H306" s="482"/>
      <c r="I306" s="482"/>
      <c r="J306" s="481" t="str">
        <f t="shared" si="5"/>
        <v>Malaria O-6: Proportion of households with at least one insecticide-treated net for every two people</v>
      </c>
      <c r="K306" s="482"/>
      <c r="L306" s="482"/>
      <c r="M306" s="482"/>
      <c r="N306" s="482"/>
      <c r="O306" s="481" t="s">
        <v>1645</v>
      </c>
    </row>
    <row r="307" spans="4:17" x14ac:dyDescent="0.25">
      <c r="D307" s="482" t="s">
        <v>2977</v>
      </c>
      <c r="E307" s="481" t="s">
        <v>2970</v>
      </c>
      <c r="F307" s="482" t="s">
        <v>2354</v>
      </c>
      <c r="G307" s="481"/>
      <c r="H307" s="482"/>
      <c r="I307" s="482"/>
      <c r="J307" s="481" t="str">
        <f t="shared" si="5"/>
        <v>Malaria O-6: Proportion of households with at least one insecticide-treated net for every two people</v>
      </c>
      <c r="K307" s="482"/>
      <c r="L307" s="482"/>
      <c r="M307" s="482"/>
      <c r="N307" s="482"/>
      <c r="O307" s="481" t="s">
        <v>1646</v>
      </c>
    </row>
    <row r="308" spans="4:17" x14ac:dyDescent="0.25">
      <c r="D308" s="482" t="s">
        <v>2978</v>
      </c>
      <c r="E308" s="481" t="s">
        <v>2970</v>
      </c>
      <c r="F308" s="482" t="s">
        <v>2354</v>
      </c>
      <c r="G308" s="481"/>
      <c r="H308" s="482"/>
      <c r="I308" s="482"/>
      <c r="J308" s="481" t="str">
        <f t="shared" si="5"/>
        <v>Malaria O-6: Proportion of households with at least one insecticide-treated net for every two people</v>
      </c>
      <c r="K308" s="482"/>
      <c r="L308" s="482"/>
      <c r="M308" s="482"/>
      <c r="N308" s="482"/>
      <c r="O308" s="481" t="s">
        <v>1647</v>
      </c>
    </row>
    <row r="309" spans="4:17" x14ac:dyDescent="0.25">
      <c r="D309" s="482" t="s">
        <v>2979</v>
      </c>
      <c r="E309" s="481" t="s">
        <v>2970</v>
      </c>
      <c r="F309" s="482" t="s">
        <v>2354</v>
      </c>
      <c r="G309" s="481"/>
      <c r="H309" s="482"/>
      <c r="I309" s="482"/>
      <c r="J309" s="481" t="str">
        <f t="shared" si="5"/>
        <v>Malaria O-6: Proportion of households with at least one insecticide-treated net for every two people</v>
      </c>
      <c r="K309" s="482"/>
      <c r="L309" s="482"/>
      <c r="M309" s="482"/>
      <c r="N309" s="482"/>
      <c r="O309" s="481" t="s">
        <v>1648</v>
      </c>
    </row>
    <row r="313" spans="4:17" x14ac:dyDescent="0.25">
      <c r="D313" s="8" t="s">
        <v>228</v>
      </c>
    </row>
    <row r="314" spans="4:17" x14ac:dyDescent="0.25">
      <c r="D314" s="481" t="s">
        <v>230</v>
      </c>
      <c r="E314" s="481" t="s">
        <v>232</v>
      </c>
      <c r="F314" s="481" t="s">
        <v>127</v>
      </c>
      <c r="G314" s="481"/>
      <c r="H314" s="481" t="s">
        <v>42</v>
      </c>
      <c r="I314" s="481" t="s">
        <v>31</v>
      </c>
      <c r="J314" s="481" t="s">
        <v>219</v>
      </c>
      <c r="K314" s="481" t="s">
        <v>2</v>
      </c>
      <c r="L314" s="481" t="s">
        <v>3</v>
      </c>
      <c r="M314" s="481" t="s">
        <v>4</v>
      </c>
      <c r="N314" s="481" t="s">
        <v>206</v>
      </c>
      <c r="O314" s="481" t="s">
        <v>18</v>
      </c>
      <c r="P314" s="481" t="s">
        <v>9</v>
      </c>
      <c r="Q314" s="481" t="s">
        <v>62</v>
      </c>
    </row>
    <row r="315" spans="4:17" hidden="1" x14ac:dyDescent="0.25">
      <c r="D315" s="482" t="s">
        <v>229</v>
      </c>
      <c r="E315" s="481" t="s">
        <v>231</v>
      </c>
      <c r="F315" s="482" t="s">
        <v>238</v>
      </c>
      <c r="G315" s="481"/>
      <c r="H315" s="482" t="s">
        <v>103</v>
      </c>
      <c r="I315" s="482" t="s">
        <v>102</v>
      </c>
      <c r="J315" s="481" t="str">
        <f>F315&amp;H315&amp;I315</f>
        <v>[Coverage Indicator Name][Category][Disaggregation]</v>
      </c>
      <c r="K315" s="493" t="s">
        <v>72</v>
      </c>
      <c r="L315" s="493" t="s">
        <v>73</v>
      </c>
      <c r="M315" s="494" t="s">
        <v>233</v>
      </c>
      <c r="N315" s="482" t="s">
        <v>74</v>
      </c>
      <c r="O315" s="482" t="s">
        <v>52</v>
      </c>
      <c r="P315" s="482" t="s">
        <v>91</v>
      </c>
      <c r="Q315" s="481" t="s">
        <v>61</v>
      </c>
    </row>
    <row r="316" spans="4:17" x14ac:dyDescent="0.25">
      <c r="D316" s="482" t="s">
        <v>2980</v>
      </c>
      <c r="E316" s="481" t="s">
        <v>2981</v>
      </c>
      <c r="F316" s="482" t="s">
        <v>2201</v>
      </c>
      <c r="G316" s="481"/>
      <c r="H316" s="482" t="s">
        <v>2202</v>
      </c>
      <c r="I316" s="482" t="s">
        <v>2209</v>
      </c>
      <c r="J316" s="481" t="str">
        <f t="shared" ref="J316:J379" si="6">F316&amp;H316&amp;I316</f>
        <v>VC-3(M): Number of long-lasting insecticidal nets distributed to targeted risk groups through continuous distributionTarget / Risk population groupOther population group</v>
      </c>
      <c r="K316" s="493">
        <v>0</v>
      </c>
      <c r="L316" s="493"/>
      <c r="M316" s="494"/>
      <c r="N316" s="482"/>
      <c r="O316" s="482"/>
      <c r="P316" s="482" t="s">
        <v>1803</v>
      </c>
      <c r="Q316" s="481" t="s">
        <v>1804</v>
      </c>
    </row>
    <row r="317" spans="4:17" x14ac:dyDescent="0.25">
      <c r="D317" s="482" t="s">
        <v>2982</v>
      </c>
      <c r="E317" s="481" t="s">
        <v>2983</v>
      </c>
      <c r="F317" s="482" t="s">
        <v>2232</v>
      </c>
      <c r="G317" s="481"/>
      <c r="H317" s="482" t="s">
        <v>2019</v>
      </c>
      <c r="I317" s="482" t="s">
        <v>2070</v>
      </c>
      <c r="J317" s="481" t="str">
        <f t="shared" si="6"/>
        <v>CM-2b(M): Proportion of confirmed malaria cases that received first-line antimalarial treatment in the communityAgeU5</v>
      </c>
      <c r="K317" s="493">
        <v>654467</v>
      </c>
      <c r="L317" s="493">
        <v>1071328</v>
      </c>
      <c r="M317" s="494">
        <v>61.089320917590101</v>
      </c>
      <c r="N317" s="482"/>
      <c r="O317" s="482"/>
      <c r="P317" s="482"/>
      <c r="Q317" s="481" t="s">
        <v>1855</v>
      </c>
    </row>
    <row r="318" spans="4:17" x14ac:dyDescent="0.25">
      <c r="D318" s="482" t="s">
        <v>2984</v>
      </c>
      <c r="E318" s="481" t="s">
        <v>2985</v>
      </c>
      <c r="F318" s="482" t="s">
        <v>2218</v>
      </c>
      <c r="G318" s="481"/>
      <c r="H318" s="482" t="s">
        <v>2019</v>
      </c>
      <c r="I318" s="482" t="s">
        <v>2070</v>
      </c>
      <c r="J318" s="481" t="str">
        <f t="shared" si="6"/>
        <v>CM-1b(M): Proportion of suspected malaria cases that receive a parasitological test in the communityAgeU5</v>
      </c>
      <c r="K318" s="493">
        <v>555973</v>
      </c>
      <c r="L318" s="493">
        <v>1476792</v>
      </c>
      <c r="M318" s="494">
        <v>37.647346410327202</v>
      </c>
      <c r="N318" s="482" t="s">
        <v>341</v>
      </c>
      <c r="O318" s="482" t="s">
        <v>384</v>
      </c>
      <c r="P318" s="482"/>
      <c r="Q318" s="481" t="s">
        <v>1845</v>
      </c>
    </row>
    <row r="319" spans="4:17" x14ac:dyDescent="0.25">
      <c r="D319" s="482" t="s">
        <v>2986</v>
      </c>
      <c r="E319" s="481" t="s">
        <v>2987</v>
      </c>
      <c r="F319" s="482" t="s">
        <v>2229</v>
      </c>
      <c r="G319" s="481"/>
      <c r="H319" s="482" t="s">
        <v>2019</v>
      </c>
      <c r="I319" s="482" t="s">
        <v>2070</v>
      </c>
      <c r="J319" s="481" t="str">
        <f t="shared" si="6"/>
        <v>CM-2a(M): Proportion of confirmed malaria cases that received first-line antimalarial treatment at public sector health facilitiesAgeU5</v>
      </c>
      <c r="K319" s="493">
        <v>1540825</v>
      </c>
      <c r="L319" s="493">
        <v>3463839</v>
      </c>
      <c r="M319" s="494">
        <v>44.483158714940302</v>
      </c>
      <c r="N319" s="482"/>
      <c r="O319" s="482"/>
      <c r="P319" s="482"/>
      <c r="Q319" s="481" t="s">
        <v>1835</v>
      </c>
    </row>
    <row r="320" spans="4:17" x14ac:dyDescent="0.25">
      <c r="D320" s="482" t="s">
        <v>2988</v>
      </c>
      <c r="E320" s="481" t="s">
        <v>2989</v>
      </c>
      <c r="F320" s="482" t="s">
        <v>2213</v>
      </c>
      <c r="G320" s="481"/>
      <c r="H320" s="482" t="s">
        <v>2019</v>
      </c>
      <c r="I320" s="482" t="s">
        <v>2070</v>
      </c>
      <c r="J320" s="481" t="str">
        <f t="shared" si="6"/>
        <v>CM-1a(M): Proportion of suspected malaria cases that receive a parasitological test at public sector health facilitiesAgeU5</v>
      </c>
      <c r="K320" s="493">
        <v>721598</v>
      </c>
      <c r="L320" s="493">
        <v>6602285</v>
      </c>
      <c r="M320" s="494">
        <v>10.9295190983122</v>
      </c>
      <c r="N320" s="482" t="s">
        <v>341</v>
      </c>
      <c r="O320" s="482" t="s">
        <v>384</v>
      </c>
      <c r="P320" s="482"/>
      <c r="Q320" s="481" t="s">
        <v>1825</v>
      </c>
    </row>
    <row r="321" spans="4:17" x14ac:dyDescent="0.25">
      <c r="D321" s="482" t="s">
        <v>2990</v>
      </c>
      <c r="E321" s="481" t="s">
        <v>2983</v>
      </c>
      <c r="F321" s="482" t="s">
        <v>2232</v>
      </c>
      <c r="G321" s="481"/>
      <c r="H321" s="482" t="s">
        <v>2019</v>
      </c>
      <c r="I321" s="482" t="s">
        <v>2072</v>
      </c>
      <c r="J321" s="481" t="str">
        <f t="shared" si="6"/>
        <v>CM-2b(M): Proportion of confirmed malaria cases that received first-line antimalarial treatment in the communityAge5+</v>
      </c>
      <c r="K321" s="493">
        <v>416861</v>
      </c>
      <c r="L321" s="493">
        <v>1071328</v>
      </c>
      <c r="M321" s="494">
        <v>38.910679082409899</v>
      </c>
      <c r="N321" s="482"/>
      <c r="O321" s="482"/>
      <c r="P321" s="482"/>
      <c r="Q321" s="481" t="s">
        <v>1856</v>
      </c>
    </row>
    <row r="322" spans="4:17" x14ac:dyDescent="0.25">
      <c r="D322" s="482" t="s">
        <v>2991</v>
      </c>
      <c r="E322" s="481" t="s">
        <v>2985</v>
      </c>
      <c r="F322" s="482" t="s">
        <v>2218</v>
      </c>
      <c r="G322" s="481"/>
      <c r="H322" s="482" t="s">
        <v>2019</v>
      </c>
      <c r="I322" s="482" t="s">
        <v>2072</v>
      </c>
      <c r="J322" s="481" t="str">
        <f t="shared" si="6"/>
        <v>CM-1b(M): Proportion of suspected malaria cases that receive a parasitological test in the communityAge5+</v>
      </c>
      <c r="K322" s="493">
        <v>920819</v>
      </c>
      <c r="L322" s="493">
        <v>1476792</v>
      </c>
      <c r="M322" s="494">
        <v>62.352653589672698</v>
      </c>
      <c r="N322" s="482" t="s">
        <v>341</v>
      </c>
      <c r="O322" s="482" t="s">
        <v>384</v>
      </c>
      <c r="P322" s="482"/>
      <c r="Q322" s="481" t="s">
        <v>1846</v>
      </c>
    </row>
    <row r="323" spans="4:17" x14ac:dyDescent="0.25">
      <c r="D323" s="482" t="s">
        <v>2992</v>
      </c>
      <c r="E323" s="481" t="s">
        <v>2987</v>
      </c>
      <c r="F323" s="482" t="s">
        <v>2229</v>
      </c>
      <c r="G323" s="481"/>
      <c r="H323" s="482" t="s">
        <v>2019</v>
      </c>
      <c r="I323" s="482" t="s">
        <v>2072</v>
      </c>
      <c r="J323" s="481" t="str">
        <f t="shared" si="6"/>
        <v>CM-2a(M): Proportion of confirmed malaria cases that received first-line antimalarial treatment at public sector health facilitiesAge5+</v>
      </c>
      <c r="K323" s="493">
        <v>1923014</v>
      </c>
      <c r="L323" s="493">
        <v>3463839</v>
      </c>
      <c r="M323" s="494">
        <v>55.516841285059698</v>
      </c>
      <c r="N323" s="482"/>
      <c r="O323" s="482"/>
      <c r="P323" s="482"/>
      <c r="Q323" s="481" t="s">
        <v>1836</v>
      </c>
    </row>
    <row r="324" spans="4:17" x14ac:dyDescent="0.25">
      <c r="D324" s="482" t="s">
        <v>2993</v>
      </c>
      <c r="E324" s="481" t="s">
        <v>2989</v>
      </c>
      <c r="F324" s="482" t="s">
        <v>2213</v>
      </c>
      <c r="G324" s="481"/>
      <c r="H324" s="482" t="s">
        <v>2019</v>
      </c>
      <c r="I324" s="482" t="s">
        <v>2072</v>
      </c>
      <c r="J324" s="481" t="str">
        <f t="shared" si="6"/>
        <v>CM-1a(M): Proportion of suspected malaria cases that receive a parasitological test at public sector health facilitiesAge5+</v>
      </c>
      <c r="K324" s="493">
        <v>5880687.2999999998</v>
      </c>
      <c r="L324" s="493">
        <v>6602285</v>
      </c>
      <c r="M324" s="494">
        <v>89.070485445569204</v>
      </c>
      <c r="N324" s="482" t="s">
        <v>341</v>
      </c>
      <c r="O324" s="482" t="s">
        <v>384</v>
      </c>
      <c r="P324" s="482"/>
      <c r="Q324" s="481" t="s">
        <v>1826</v>
      </c>
    </row>
    <row r="325" spans="4:17" x14ac:dyDescent="0.25">
      <c r="D325" s="482" t="s">
        <v>2994</v>
      </c>
      <c r="E325" s="481" t="s">
        <v>2985</v>
      </c>
      <c r="F325" s="482" t="s">
        <v>2218</v>
      </c>
      <c r="G325" s="481"/>
      <c r="H325" s="482" t="s">
        <v>2040</v>
      </c>
      <c r="I325" s="482" t="s">
        <v>2041</v>
      </c>
      <c r="J325" s="481" t="str">
        <f t="shared" si="6"/>
        <v>CM-1b(M): Proportion of suspected malaria cases that receive a parasitological test in the communityType of testingMicroscopy</v>
      </c>
      <c r="K325" s="493">
        <v>0</v>
      </c>
      <c r="L325" s="493">
        <v>0</v>
      </c>
      <c r="M325" s="494"/>
      <c r="N325" s="482" t="s">
        <v>341</v>
      </c>
      <c r="O325" s="482" t="s">
        <v>384</v>
      </c>
      <c r="P325" s="482"/>
      <c r="Q325" s="481" t="s">
        <v>1847</v>
      </c>
    </row>
    <row r="326" spans="4:17" x14ac:dyDescent="0.25">
      <c r="D326" s="482" t="s">
        <v>2995</v>
      </c>
      <c r="E326" s="481" t="s">
        <v>2989</v>
      </c>
      <c r="F326" s="482" t="s">
        <v>2213</v>
      </c>
      <c r="G326" s="481"/>
      <c r="H326" s="482" t="s">
        <v>2040</v>
      </c>
      <c r="I326" s="482" t="s">
        <v>2041</v>
      </c>
      <c r="J326" s="481" t="str">
        <f t="shared" si="6"/>
        <v>CM-1a(M): Proportion of suspected malaria cases that receive a parasitological test at public sector health facilitiesType of testingMicroscopy</v>
      </c>
      <c r="K326" s="493">
        <v>2576621</v>
      </c>
      <c r="L326" s="493">
        <v>6602285</v>
      </c>
      <c r="M326" s="494">
        <v>39.026200777458101</v>
      </c>
      <c r="N326" s="482" t="s">
        <v>341</v>
      </c>
      <c r="O326" s="482" t="s">
        <v>384</v>
      </c>
      <c r="P326" s="482"/>
      <c r="Q326" s="481" t="s">
        <v>1827</v>
      </c>
    </row>
    <row r="327" spans="4:17" x14ac:dyDescent="0.25">
      <c r="D327" s="482" t="s">
        <v>2996</v>
      </c>
      <c r="E327" s="481" t="s">
        <v>2985</v>
      </c>
      <c r="F327" s="482" t="s">
        <v>2218</v>
      </c>
      <c r="G327" s="481"/>
      <c r="H327" s="482" t="s">
        <v>2040</v>
      </c>
      <c r="I327" s="482" t="s">
        <v>2043</v>
      </c>
      <c r="J327" s="481" t="str">
        <f t="shared" si="6"/>
        <v>CM-1b(M): Proportion of suspected malaria cases that receive a parasitological test in the communityType of testingRapid diagnostic test</v>
      </c>
      <c r="K327" s="493">
        <v>1476792</v>
      </c>
      <c r="L327" s="493">
        <v>1476792</v>
      </c>
      <c r="M327" s="494">
        <v>100</v>
      </c>
      <c r="N327" s="482" t="s">
        <v>341</v>
      </c>
      <c r="O327" s="482" t="s">
        <v>384</v>
      </c>
      <c r="P327" s="482"/>
      <c r="Q327" s="481" t="s">
        <v>1848</v>
      </c>
    </row>
    <row r="328" spans="4:17" x14ac:dyDescent="0.25">
      <c r="D328" s="482" t="s">
        <v>2997</v>
      </c>
      <c r="E328" s="481" t="s">
        <v>2989</v>
      </c>
      <c r="F328" s="482" t="s">
        <v>2213</v>
      </c>
      <c r="G328" s="481"/>
      <c r="H328" s="482" t="s">
        <v>2040</v>
      </c>
      <c r="I328" s="482" t="s">
        <v>2043</v>
      </c>
      <c r="J328" s="481" t="str">
        <f t="shared" si="6"/>
        <v>CM-1a(M): Proportion of suspected malaria cases that receive a parasitological test at public sector health facilitiesType of testingRapid diagnostic test</v>
      </c>
      <c r="K328" s="493">
        <v>4025664.3</v>
      </c>
      <c r="L328" s="493">
        <v>6602285</v>
      </c>
      <c r="M328" s="494">
        <v>60.973803766423302</v>
      </c>
      <c r="N328" s="482" t="s">
        <v>341</v>
      </c>
      <c r="O328" s="482" t="s">
        <v>384</v>
      </c>
      <c r="P328" s="482"/>
      <c r="Q328" s="481" t="s">
        <v>1828</v>
      </c>
    </row>
    <row r="329" spans="4:17" x14ac:dyDescent="0.25">
      <c r="D329" s="482" t="s">
        <v>2998</v>
      </c>
      <c r="E329" s="481" t="s">
        <v>2981</v>
      </c>
      <c r="F329" s="482" t="s">
        <v>2201</v>
      </c>
      <c r="G329" s="481"/>
      <c r="H329" s="482" t="s">
        <v>2202</v>
      </c>
      <c r="I329" s="482" t="s">
        <v>2203</v>
      </c>
      <c r="J329" s="481" t="str">
        <f t="shared" si="6"/>
        <v>VC-3(M): Number of long-lasting insecticidal nets distributed to targeted risk groups through continuous distributionTarget / Risk population groupPregnant women</v>
      </c>
      <c r="K329" s="493">
        <v>389766</v>
      </c>
      <c r="L329" s="493"/>
      <c r="M329" s="494"/>
      <c r="N329" s="482" t="s">
        <v>341</v>
      </c>
      <c r="O329" s="482" t="s">
        <v>384</v>
      </c>
      <c r="P329" s="482"/>
      <c r="Q329" s="481" t="s">
        <v>1805</v>
      </c>
    </row>
    <row r="330" spans="4:17" x14ac:dyDescent="0.25">
      <c r="D330" s="482" t="s">
        <v>2999</v>
      </c>
      <c r="E330" s="481" t="s">
        <v>2981</v>
      </c>
      <c r="F330" s="482" t="s">
        <v>2201</v>
      </c>
      <c r="G330" s="481"/>
      <c r="H330" s="482" t="s">
        <v>2202</v>
      </c>
      <c r="I330" s="482" t="s">
        <v>2205</v>
      </c>
      <c r="J330" s="481" t="str">
        <f t="shared" si="6"/>
        <v>VC-3(M): Number of long-lasting insecticidal nets distributed to targeted risk groups through continuous distributionTarget / Risk population groupChildren 0-5</v>
      </c>
      <c r="K330" s="493">
        <v>441435</v>
      </c>
      <c r="L330" s="493"/>
      <c r="M330" s="494"/>
      <c r="N330" s="482" t="s">
        <v>341</v>
      </c>
      <c r="O330" s="482" t="s">
        <v>384</v>
      </c>
      <c r="P330" s="482"/>
      <c r="Q330" s="481" t="s">
        <v>1806</v>
      </c>
    </row>
    <row r="331" spans="4:17" x14ac:dyDescent="0.25">
      <c r="D331" s="482" t="s">
        <v>3000</v>
      </c>
      <c r="E331" s="481" t="s">
        <v>2981</v>
      </c>
      <c r="F331" s="482" t="s">
        <v>2201</v>
      </c>
      <c r="G331" s="481"/>
      <c r="H331" s="482" t="s">
        <v>2202</v>
      </c>
      <c r="I331" s="482" t="s">
        <v>2207</v>
      </c>
      <c r="J331" s="481" t="str">
        <f t="shared" si="6"/>
        <v>VC-3(M): Number of long-lasting insecticidal nets distributed to targeted risk groups through continuous distributionTarget / Risk population groupMigrants/ refugees/ IDPs</v>
      </c>
      <c r="K331" s="493">
        <v>0</v>
      </c>
      <c r="L331" s="493"/>
      <c r="M331" s="494"/>
      <c r="N331" s="482"/>
      <c r="O331" s="482"/>
      <c r="P331" s="482" t="s">
        <v>1803</v>
      </c>
      <c r="Q331" s="481" t="s">
        <v>1807</v>
      </c>
    </row>
    <row r="332" spans="4:17" x14ac:dyDescent="0.25">
      <c r="D332" s="482" t="s">
        <v>3001</v>
      </c>
      <c r="E332" s="481" t="s">
        <v>3002</v>
      </c>
      <c r="F332" s="482" t="s">
        <v>2321</v>
      </c>
      <c r="G332" s="481"/>
      <c r="H332" s="482" t="s">
        <v>2046</v>
      </c>
      <c r="I332" s="482" t="s">
        <v>2047</v>
      </c>
      <c r="J332" s="481" t="str">
        <f t="shared" si="6"/>
        <v>SPI-2: Percentage of children aged 3–59 months who received the full number of courses of SMC (3 or 4) per  transmission season in the targeted areasGenderMale</v>
      </c>
      <c r="K332" s="493"/>
      <c r="L332" s="493"/>
      <c r="M332" s="494"/>
      <c r="N332" s="482"/>
      <c r="O332" s="482"/>
      <c r="P332" s="482" t="s">
        <v>1875</v>
      </c>
      <c r="Q332" s="481" t="s">
        <v>1876</v>
      </c>
    </row>
    <row r="333" spans="4:17" x14ac:dyDescent="0.25">
      <c r="D333" s="482" t="s">
        <v>3003</v>
      </c>
      <c r="E333" s="481" t="s">
        <v>3002</v>
      </c>
      <c r="F333" s="482" t="s">
        <v>2321</v>
      </c>
      <c r="G333" s="481"/>
      <c r="H333" s="482" t="s">
        <v>2046</v>
      </c>
      <c r="I333" s="482" t="s">
        <v>2049</v>
      </c>
      <c r="J333" s="481" t="str">
        <f t="shared" si="6"/>
        <v>SPI-2: Percentage of children aged 3–59 months who received the full number of courses of SMC (3 or 4) per  transmission season in the targeted areasGenderFemale</v>
      </c>
      <c r="K333" s="493"/>
      <c r="L333" s="493"/>
      <c r="M333" s="494"/>
      <c r="N333" s="482"/>
      <c r="O333" s="482"/>
      <c r="P333" s="482"/>
      <c r="Q333" s="481" t="s">
        <v>1877</v>
      </c>
    </row>
    <row r="334" spans="4:17" x14ac:dyDescent="0.25">
      <c r="D334" s="482" t="s">
        <v>3004</v>
      </c>
      <c r="E334" s="481" t="s">
        <v>2981</v>
      </c>
      <c r="F334" s="482" t="s">
        <v>2201</v>
      </c>
      <c r="G334" s="481"/>
      <c r="H334" s="482" t="s">
        <v>2202</v>
      </c>
      <c r="I334" s="482" t="s">
        <v>2211</v>
      </c>
      <c r="J334" s="481" t="str">
        <f t="shared" si="6"/>
        <v>VC-3(M): Number of long-lasting insecticidal nets distributed to targeted risk groups through continuous distributionTarget / Risk population groupSchool children</v>
      </c>
      <c r="K334" s="493">
        <v>936357</v>
      </c>
      <c r="L334" s="493"/>
      <c r="M334" s="494"/>
      <c r="N334" s="482" t="s">
        <v>341</v>
      </c>
      <c r="O334" s="482" t="s">
        <v>744</v>
      </c>
      <c r="P334" s="482" t="s">
        <v>1808</v>
      </c>
      <c r="Q334" s="481" t="s">
        <v>1809</v>
      </c>
    </row>
    <row r="335" spans="4:17" x14ac:dyDescent="0.25">
      <c r="D335" s="482" t="s">
        <v>3005</v>
      </c>
      <c r="E335" s="481" t="s">
        <v>3006</v>
      </c>
      <c r="F335" s="482" t="s">
        <v>2446</v>
      </c>
      <c r="G335" s="481"/>
      <c r="H335" s="482"/>
      <c r="I335" s="482"/>
      <c r="J335" s="481" t="str">
        <f t="shared" si="6"/>
        <v>M&amp;E-1: Percentage of HMIS or other routine reporting units submitting timely reports according to national guidelines</v>
      </c>
      <c r="K335" s="493"/>
      <c r="L335" s="493"/>
      <c r="M335" s="494"/>
      <c r="N335" s="482"/>
      <c r="O335" s="482"/>
      <c r="P335" s="482"/>
      <c r="Q335" s="481" t="s">
        <v>1916</v>
      </c>
    </row>
    <row r="336" spans="4:17" x14ac:dyDescent="0.25">
      <c r="D336" s="482" t="s">
        <v>3007</v>
      </c>
      <c r="E336" s="481" t="s">
        <v>3006</v>
      </c>
      <c r="F336" s="482" t="s">
        <v>2446</v>
      </c>
      <c r="G336" s="481"/>
      <c r="H336" s="482"/>
      <c r="I336" s="482"/>
      <c r="J336" s="481" t="str">
        <f t="shared" si="6"/>
        <v>M&amp;E-1: Percentage of HMIS or other routine reporting units submitting timely reports according to national guidelines</v>
      </c>
      <c r="K336" s="493"/>
      <c r="L336" s="493"/>
      <c r="M336" s="494"/>
      <c r="N336" s="482"/>
      <c r="O336" s="482"/>
      <c r="P336" s="482"/>
      <c r="Q336" s="481" t="s">
        <v>1917</v>
      </c>
    </row>
    <row r="337" spans="4:17" x14ac:dyDescent="0.25">
      <c r="D337" s="482" t="s">
        <v>3008</v>
      </c>
      <c r="E337" s="481" t="s">
        <v>3006</v>
      </c>
      <c r="F337" s="482" t="s">
        <v>2446</v>
      </c>
      <c r="G337" s="481"/>
      <c r="H337" s="482"/>
      <c r="I337" s="482"/>
      <c r="J337" s="481" t="str">
        <f t="shared" si="6"/>
        <v>M&amp;E-1: Percentage of HMIS or other routine reporting units submitting timely reports according to national guidelines</v>
      </c>
      <c r="K337" s="493"/>
      <c r="L337" s="493"/>
      <c r="M337" s="494"/>
      <c r="N337" s="482"/>
      <c r="O337" s="482"/>
      <c r="P337" s="482"/>
      <c r="Q337" s="481" t="s">
        <v>1918</v>
      </c>
    </row>
    <row r="338" spans="4:17" x14ac:dyDescent="0.25">
      <c r="D338" s="482" t="s">
        <v>3009</v>
      </c>
      <c r="E338" s="481" t="s">
        <v>3006</v>
      </c>
      <c r="F338" s="482" t="s">
        <v>2446</v>
      </c>
      <c r="G338" s="481"/>
      <c r="H338" s="482"/>
      <c r="I338" s="482"/>
      <c r="J338" s="481" t="str">
        <f t="shared" si="6"/>
        <v>M&amp;E-1: Percentage of HMIS or other routine reporting units submitting timely reports according to national guidelines</v>
      </c>
      <c r="K338" s="493"/>
      <c r="L338" s="493"/>
      <c r="M338" s="494"/>
      <c r="N338" s="482"/>
      <c r="O338" s="482"/>
      <c r="P338" s="482"/>
      <c r="Q338" s="481" t="s">
        <v>1919</v>
      </c>
    </row>
    <row r="339" spans="4:17" x14ac:dyDescent="0.25">
      <c r="D339" s="482" t="s">
        <v>3010</v>
      </c>
      <c r="E339" s="481" t="s">
        <v>3006</v>
      </c>
      <c r="F339" s="482" t="s">
        <v>2446</v>
      </c>
      <c r="G339" s="481"/>
      <c r="H339" s="482"/>
      <c r="I339" s="482"/>
      <c r="J339" s="481" t="str">
        <f t="shared" si="6"/>
        <v>M&amp;E-1: Percentage of HMIS or other routine reporting units submitting timely reports according to national guidelines</v>
      </c>
      <c r="K339" s="493"/>
      <c r="L339" s="493"/>
      <c r="M339" s="494"/>
      <c r="N339" s="482"/>
      <c r="O339" s="482"/>
      <c r="P339" s="482"/>
      <c r="Q339" s="481" t="s">
        <v>1920</v>
      </c>
    </row>
    <row r="340" spans="4:17" x14ac:dyDescent="0.25">
      <c r="D340" s="482" t="s">
        <v>3011</v>
      </c>
      <c r="E340" s="481" t="s">
        <v>3006</v>
      </c>
      <c r="F340" s="482" t="s">
        <v>2446</v>
      </c>
      <c r="G340" s="481"/>
      <c r="H340" s="482"/>
      <c r="I340" s="482"/>
      <c r="J340" s="481" t="str">
        <f t="shared" si="6"/>
        <v>M&amp;E-1: Percentage of HMIS or other routine reporting units submitting timely reports according to national guidelines</v>
      </c>
      <c r="K340" s="493"/>
      <c r="L340" s="493"/>
      <c r="M340" s="494"/>
      <c r="N340" s="482"/>
      <c r="O340" s="482"/>
      <c r="P340" s="482"/>
      <c r="Q340" s="481" t="s">
        <v>1921</v>
      </c>
    </row>
    <row r="341" spans="4:17" x14ac:dyDescent="0.25">
      <c r="D341" s="482" t="s">
        <v>3012</v>
      </c>
      <c r="E341" s="481" t="s">
        <v>3006</v>
      </c>
      <c r="F341" s="482" t="s">
        <v>2446</v>
      </c>
      <c r="G341" s="481"/>
      <c r="H341" s="482"/>
      <c r="I341" s="482"/>
      <c r="J341" s="481" t="str">
        <f t="shared" si="6"/>
        <v>M&amp;E-1: Percentage of HMIS or other routine reporting units submitting timely reports according to national guidelines</v>
      </c>
      <c r="K341" s="493"/>
      <c r="L341" s="493"/>
      <c r="M341" s="494"/>
      <c r="N341" s="482"/>
      <c r="O341" s="482"/>
      <c r="P341" s="482"/>
      <c r="Q341" s="481" t="s">
        <v>1922</v>
      </c>
    </row>
    <row r="342" spans="4:17" x14ac:dyDescent="0.25">
      <c r="D342" s="482" t="s">
        <v>3013</v>
      </c>
      <c r="E342" s="481" t="s">
        <v>3006</v>
      </c>
      <c r="F342" s="482" t="s">
        <v>2446</v>
      </c>
      <c r="G342" s="481"/>
      <c r="H342" s="482"/>
      <c r="I342" s="482"/>
      <c r="J342" s="481" t="str">
        <f t="shared" si="6"/>
        <v>M&amp;E-1: Percentage of HMIS or other routine reporting units submitting timely reports according to national guidelines</v>
      </c>
      <c r="K342" s="493"/>
      <c r="L342" s="493"/>
      <c r="M342" s="494"/>
      <c r="N342" s="482"/>
      <c r="O342" s="482"/>
      <c r="P342" s="482"/>
      <c r="Q342" s="481" t="s">
        <v>1923</v>
      </c>
    </row>
    <row r="343" spans="4:17" x14ac:dyDescent="0.25">
      <c r="D343" s="482" t="s">
        <v>3014</v>
      </c>
      <c r="E343" s="481" t="s">
        <v>3006</v>
      </c>
      <c r="F343" s="482" t="s">
        <v>2446</v>
      </c>
      <c r="G343" s="481"/>
      <c r="H343" s="482"/>
      <c r="I343" s="482"/>
      <c r="J343" s="481" t="str">
        <f t="shared" si="6"/>
        <v>M&amp;E-1: Percentage of HMIS or other routine reporting units submitting timely reports according to national guidelines</v>
      </c>
      <c r="K343" s="493"/>
      <c r="L343" s="493"/>
      <c r="M343" s="494"/>
      <c r="N343" s="482"/>
      <c r="O343" s="482"/>
      <c r="P343" s="482"/>
      <c r="Q343" s="481" t="s">
        <v>1924</v>
      </c>
    </row>
    <row r="344" spans="4:17" x14ac:dyDescent="0.25">
      <c r="D344" s="482" t="s">
        <v>3015</v>
      </c>
      <c r="E344" s="481" t="s">
        <v>3006</v>
      </c>
      <c r="F344" s="482" t="s">
        <v>2446</v>
      </c>
      <c r="G344" s="481"/>
      <c r="H344" s="482"/>
      <c r="I344" s="482"/>
      <c r="J344" s="481" t="str">
        <f t="shared" si="6"/>
        <v>M&amp;E-1: Percentage of HMIS or other routine reporting units submitting timely reports according to national guidelines</v>
      </c>
      <c r="K344" s="493"/>
      <c r="L344" s="493"/>
      <c r="M344" s="494"/>
      <c r="N344" s="482"/>
      <c r="O344" s="482"/>
      <c r="P344" s="482"/>
      <c r="Q344" s="481" t="s">
        <v>1925</v>
      </c>
    </row>
    <row r="345" spans="4:17" x14ac:dyDescent="0.25">
      <c r="D345" s="482" t="s">
        <v>3016</v>
      </c>
      <c r="E345" s="481" t="s">
        <v>3017</v>
      </c>
      <c r="F345" s="482"/>
      <c r="G345" s="481"/>
      <c r="H345" s="482"/>
      <c r="I345" s="482"/>
      <c r="J345" s="481" t="str">
        <f t="shared" si="6"/>
        <v/>
      </c>
      <c r="K345" s="493"/>
      <c r="L345" s="493"/>
      <c r="M345" s="494"/>
      <c r="N345" s="482"/>
      <c r="O345" s="482"/>
      <c r="P345" s="482"/>
      <c r="Q345" s="481" t="s">
        <v>1906</v>
      </c>
    </row>
    <row r="346" spans="4:17" x14ac:dyDescent="0.25">
      <c r="D346" s="482" t="s">
        <v>3018</v>
      </c>
      <c r="E346" s="481" t="s">
        <v>3017</v>
      </c>
      <c r="F346" s="482"/>
      <c r="G346" s="481"/>
      <c r="H346" s="482"/>
      <c r="I346" s="482"/>
      <c r="J346" s="481" t="str">
        <f t="shared" si="6"/>
        <v/>
      </c>
      <c r="K346" s="493"/>
      <c r="L346" s="493"/>
      <c r="M346" s="494"/>
      <c r="N346" s="482"/>
      <c r="O346" s="482"/>
      <c r="P346" s="482"/>
      <c r="Q346" s="481" t="s">
        <v>1907</v>
      </c>
    </row>
    <row r="347" spans="4:17" x14ac:dyDescent="0.25">
      <c r="D347" s="482" t="s">
        <v>3019</v>
      </c>
      <c r="E347" s="481" t="s">
        <v>3017</v>
      </c>
      <c r="F347" s="482"/>
      <c r="G347" s="481"/>
      <c r="H347" s="482"/>
      <c r="I347" s="482"/>
      <c r="J347" s="481" t="str">
        <f t="shared" si="6"/>
        <v/>
      </c>
      <c r="K347" s="493"/>
      <c r="L347" s="493"/>
      <c r="M347" s="494"/>
      <c r="N347" s="482"/>
      <c r="O347" s="482"/>
      <c r="P347" s="482"/>
      <c r="Q347" s="481" t="s">
        <v>1908</v>
      </c>
    </row>
    <row r="348" spans="4:17" x14ac:dyDescent="0.25">
      <c r="D348" s="482" t="s">
        <v>3020</v>
      </c>
      <c r="E348" s="481" t="s">
        <v>3017</v>
      </c>
      <c r="F348" s="482"/>
      <c r="G348" s="481"/>
      <c r="H348" s="482"/>
      <c r="I348" s="482"/>
      <c r="J348" s="481" t="str">
        <f t="shared" si="6"/>
        <v/>
      </c>
      <c r="K348" s="493"/>
      <c r="L348" s="493"/>
      <c r="M348" s="494"/>
      <c r="N348" s="482"/>
      <c r="O348" s="482"/>
      <c r="P348" s="482"/>
      <c r="Q348" s="481" t="s">
        <v>1909</v>
      </c>
    </row>
    <row r="349" spans="4:17" x14ac:dyDescent="0.25">
      <c r="D349" s="482" t="s">
        <v>3021</v>
      </c>
      <c r="E349" s="481" t="s">
        <v>3017</v>
      </c>
      <c r="F349" s="482"/>
      <c r="G349" s="481"/>
      <c r="H349" s="482"/>
      <c r="I349" s="482"/>
      <c r="J349" s="481" t="str">
        <f t="shared" si="6"/>
        <v/>
      </c>
      <c r="K349" s="493"/>
      <c r="L349" s="493"/>
      <c r="M349" s="494"/>
      <c r="N349" s="482"/>
      <c r="O349" s="482"/>
      <c r="P349" s="482"/>
      <c r="Q349" s="481" t="s">
        <v>1910</v>
      </c>
    </row>
    <row r="350" spans="4:17" x14ac:dyDescent="0.25">
      <c r="D350" s="482" t="s">
        <v>3022</v>
      </c>
      <c r="E350" s="481" t="s">
        <v>3017</v>
      </c>
      <c r="F350" s="482"/>
      <c r="G350" s="481"/>
      <c r="H350" s="482"/>
      <c r="I350" s="482"/>
      <c r="J350" s="481" t="str">
        <f t="shared" si="6"/>
        <v/>
      </c>
      <c r="K350" s="493"/>
      <c r="L350" s="493"/>
      <c r="M350" s="494"/>
      <c r="N350" s="482"/>
      <c r="O350" s="482"/>
      <c r="P350" s="482"/>
      <c r="Q350" s="481" t="s">
        <v>1911</v>
      </c>
    </row>
    <row r="351" spans="4:17" x14ac:dyDescent="0.25">
      <c r="D351" s="482" t="s">
        <v>3023</v>
      </c>
      <c r="E351" s="481" t="s">
        <v>3017</v>
      </c>
      <c r="F351" s="482"/>
      <c r="G351" s="481"/>
      <c r="H351" s="482"/>
      <c r="I351" s="482"/>
      <c r="J351" s="481" t="str">
        <f t="shared" si="6"/>
        <v/>
      </c>
      <c r="K351" s="493"/>
      <c r="L351" s="493"/>
      <c r="M351" s="494"/>
      <c r="N351" s="482"/>
      <c r="O351" s="482"/>
      <c r="P351" s="482"/>
      <c r="Q351" s="481" t="s">
        <v>1912</v>
      </c>
    </row>
    <row r="352" spans="4:17" x14ac:dyDescent="0.25">
      <c r="D352" s="482" t="s">
        <v>3024</v>
      </c>
      <c r="E352" s="481" t="s">
        <v>3017</v>
      </c>
      <c r="F352" s="482"/>
      <c r="G352" s="481"/>
      <c r="H352" s="482"/>
      <c r="I352" s="482"/>
      <c r="J352" s="481" t="str">
        <f t="shared" si="6"/>
        <v/>
      </c>
      <c r="K352" s="493"/>
      <c r="L352" s="493"/>
      <c r="M352" s="494"/>
      <c r="N352" s="482"/>
      <c r="O352" s="482"/>
      <c r="P352" s="482"/>
      <c r="Q352" s="481" t="s">
        <v>1913</v>
      </c>
    </row>
    <row r="353" spans="4:17" x14ac:dyDescent="0.25">
      <c r="D353" s="482" t="s">
        <v>3025</v>
      </c>
      <c r="E353" s="481" t="s">
        <v>3017</v>
      </c>
      <c r="F353" s="482"/>
      <c r="G353" s="481"/>
      <c r="H353" s="482"/>
      <c r="I353" s="482"/>
      <c r="J353" s="481" t="str">
        <f t="shared" si="6"/>
        <v/>
      </c>
      <c r="K353" s="493"/>
      <c r="L353" s="493"/>
      <c r="M353" s="494"/>
      <c r="N353" s="482"/>
      <c r="O353" s="482"/>
      <c r="P353" s="482"/>
      <c r="Q353" s="481" t="s">
        <v>1914</v>
      </c>
    </row>
    <row r="354" spans="4:17" x14ac:dyDescent="0.25">
      <c r="D354" s="482" t="s">
        <v>3026</v>
      </c>
      <c r="E354" s="481" t="s">
        <v>3017</v>
      </c>
      <c r="F354" s="482"/>
      <c r="G354" s="481"/>
      <c r="H354" s="482"/>
      <c r="I354" s="482"/>
      <c r="J354" s="481" t="str">
        <f t="shared" si="6"/>
        <v/>
      </c>
      <c r="K354" s="493"/>
      <c r="L354" s="493"/>
      <c r="M354" s="494"/>
      <c r="N354" s="482"/>
      <c r="O354" s="482"/>
      <c r="P354" s="482"/>
      <c r="Q354" s="481" t="s">
        <v>1915</v>
      </c>
    </row>
    <row r="355" spans="4:17" x14ac:dyDescent="0.25">
      <c r="D355" s="482" t="s">
        <v>3027</v>
      </c>
      <c r="E355" s="481" t="s">
        <v>3028</v>
      </c>
      <c r="F355" s="482"/>
      <c r="G355" s="481"/>
      <c r="H355" s="482"/>
      <c r="I355" s="482"/>
      <c r="J355" s="481" t="str">
        <f t="shared" si="6"/>
        <v/>
      </c>
      <c r="K355" s="493"/>
      <c r="L355" s="493"/>
      <c r="M355" s="494"/>
      <c r="N355" s="482"/>
      <c r="O355" s="482"/>
      <c r="P355" s="482"/>
      <c r="Q355" s="481" t="s">
        <v>1896</v>
      </c>
    </row>
    <row r="356" spans="4:17" x14ac:dyDescent="0.25">
      <c r="D356" s="482" t="s">
        <v>3029</v>
      </c>
      <c r="E356" s="481" t="s">
        <v>3028</v>
      </c>
      <c r="F356" s="482"/>
      <c r="G356" s="481"/>
      <c r="H356" s="482"/>
      <c r="I356" s="482"/>
      <c r="J356" s="481" t="str">
        <f t="shared" si="6"/>
        <v/>
      </c>
      <c r="K356" s="493"/>
      <c r="L356" s="493"/>
      <c r="M356" s="494"/>
      <c r="N356" s="482"/>
      <c r="O356" s="482"/>
      <c r="P356" s="482"/>
      <c r="Q356" s="481" t="s">
        <v>1897</v>
      </c>
    </row>
    <row r="357" spans="4:17" x14ac:dyDescent="0.25">
      <c r="D357" s="482" t="s">
        <v>3030</v>
      </c>
      <c r="E357" s="481" t="s">
        <v>3028</v>
      </c>
      <c r="F357" s="482"/>
      <c r="G357" s="481"/>
      <c r="H357" s="482"/>
      <c r="I357" s="482"/>
      <c r="J357" s="481" t="str">
        <f t="shared" si="6"/>
        <v/>
      </c>
      <c r="K357" s="493"/>
      <c r="L357" s="493"/>
      <c r="M357" s="494"/>
      <c r="N357" s="482"/>
      <c r="O357" s="482"/>
      <c r="P357" s="482"/>
      <c r="Q357" s="481" t="s">
        <v>1898</v>
      </c>
    </row>
    <row r="358" spans="4:17" x14ac:dyDescent="0.25">
      <c r="D358" s="482" t="s">
        <v>3031</v>
      </c>
      <c r="E358" s="481" t="s">
        <v>3028</v>
      </c>
      <c r="F358" s="482"/>
      <c r="G358" s="481"/>
      <c r="H358" s="482"/>
      <c r="I358" s="482"/>
      <c r="J358" s="481" t="str">
        <f t="shared" si="6"/>
        <v/>
      </c>
      <c r="K358" s="493"/>
      <c r="L358" s="493"/>
      <c r="M358" s="494"/>
      <c r="N358" s="482"/>
      <c r="O358" s="482"/>
      <c r="P358" s="482"/>
      <c r="Q358" s="481" t="s">
        <v>1899</v>
      </c>
    </row>
    <row r="359" spans="4:17" x14ac:dyDescent="0.25">
      <c r="D359" s="482" t="s">
        <v>3032</v>
      </c>
      <c r="E359" s="481" t="s">
        <v>3028</v>
      </c>
      <c r="F359" s="482"/>
      <c r="G359" s="481"/>
      <c r="H359" s="482"/>
      <c r="I359" s="482"/>
      <c r="J359" s="481" t="str">
        <f t="shared" si="6"/>
        <v/>
      </c>
      <c r="K359" s="493"/>
      <c r="L359" s="493"/>
      <c r="M359" s="494"/>
      <c r="N359" s="482"/>
      <c r="O359" s="482"/>
      <c r="P359" s="482"/>
      <c r="Q359" s="481" t="s">
        <v>1900</v>
      </c>
    </row>
    <row r="360" spans="4:17" x14ac:dyDescent="0.25">
      <c r="D360" s="482" t="s">
        <v>3033</v>
      </c>
      <c r="E360" s="481" t="s">
        <v>3028</v>
      </c>
      <c r="F360" s="482"/>
      <c r="G360" s="481"/>
      <c r="H360" s="482"/>
      <c r="I360" s="482"/>
      <c r="J360" s="481" t="str">
        <f t="shared" si="6"/>
        <v/>
      </c>
      <c r="K360" s="493"/>
      <c r="L360" s="493"/>
      <c r="M360" s="494"/>
      <c r="N360" s="482"/>
      <c r="O360" s="482"/>
      <c r="P360" s="482"/>
      <c r="Q360" s="481" t="s">
        <v>1901</v>
      </c>
    </row>
    <row r="361" spans="4:17" x14ac:dyDescent="0.25">
      <c r="D361" s="482" t="s">
        <v>3034</v>
      </c>
      <c r="E361" s="481" t="s">
        <v>3028</v>
      </c>
      <c r="F361" s="482"/>
      <c r="G361" s="481"/>
      <c r="H361" s="482"/>
      <c r="I361" s="482"/>
      <c r="J361" s="481" t="str">
        <f t="shared" si="6"/>
        <v/>
      </c>
      <c r="K361" s="493"/>
      <c r="L361" s="493"/>
      <c r="M361" s="494"/>
      <c r="N361" s="482"/>
      <c r="O361" s="482"/>
      <c r="P361" s="482"/>
      <c r="Q361" s="481" t="s">
        <v>1902</v>
      </c>
    </row>
    <row r="362" spans="4:17" x14ac:dyDescent="0.25">
      <c r="D362" s="482" t="s">
        <v>3035</v>
      </c>
      <c r="E362" s="481" t="s">
        <v>3028</v>
      </c>
      <c r="F362" s="482"/>
      <c r="G362" s="481"/>
      <c r="H362" s="482"/>
      <c r="I362" s="482"/>
      <c r="J362" s="481" t="str">
        <f t="shared" si="6"/>
        <v/>
      </c>
      <c r="K362" s="493"/>
      <c r="L362" s="493"/>
      <c r="M362" s="494"/>
      <c r="N362" s="482"/>
      <c r="O362" s="482"/>
      <c r="P362" s="482"/>
      <c r="Q362" s="481" t="s">
        <v>1903</v>
      </c>
    </row>
    <row r="363" spans="4:17" x14ac:dyDescent="0.25">
      <c r="D363" s="482" t="s">
        <v>3036</v>
      </c>
      <c r="E363" s="481" t="s">
        <v>3028</v>
      </c>
      <c r="F363" s="482"/>
      <c r="G363" s="481"/>
      <c r="H363" s="482"/>
      <c r="I363" s="482"/>
      <c r="J363" s="481" t="str">
        <f t="shared" si="6"/>
        <v/>
      </c>
      <c r="K363" s="493"/>
      <c r="L363" s="493"/>
      <c r="M363" s="494"/>
      <c r="N363" s="482"/>
      <c r="O363" s="482"/>
      <c r="P363" s="482"/>
      <c r="Q363" s="481" t="s">
        <v>1904</v>
      </c>
    </row>
    <row r="364" spans="4:17" x14ac:dyDescent="0.25">
      <c r="D364" s="482" t="s">
        <v>3037</v>
      </c>
      <c r="E364" s="481" t="s">
        <v>3028</v>
      </c>
      <c r="F364" s="482"/>
      <c r="G364" s="481"/>
      <c r="H364" s="482"/>
      <c r="I364" s="482"/>
      <c r="J364" s="481" t="str">
        <f t="shared" si="6"/>
        <v/>
      </c>
      <c r="K364" s="493"/>
      <c r="L364" s="493"/>
      <c r="M364" s="494"/>
      <c r="N364" s="482"/>
      <c r="O364" s="482"/>
      <c r="P364" s="482"/>
      <c r="Q364" s="481" t="s">
        <v>1905</v>
      </c>
    </row>
    <row r="365" spans="4:17" x14ac:dyDescent="0.25">
      <c r="D365" s="482" t="s">
        <v>3038</v>
      </c>
      <c r="E365" s="481" t="s">
        <v>3039</v>
      </c>
      <c r="F365" s="482" t="s">
        <v>2439</v>
      </c>
      <c r="G365" s="481"/>
      <c r="H365" s="482"/>
      <c r="I365" s="482"/>
      <c r="J365" s="481" t="str">
        <f t="shared" si="6"/>
        <v>PSM-2: Percentage of health facilities with essential medicines and life-saving commodities in stock</v>
      </c>
      <c r="K365" s="493"/>
      <c r="L365" s="493"/>
      <c r="M365" s="494"/>
      <c r="N365" s="482"/>
      <c r="O365" s="482"/>
      <c r="P365" s="482"/>
      <c r="Q365" s="481" t="s">
        <v>1886</v>
      </c>
    </row>
    <row r="366" spans="4:17" x14ac:dyDescent="0.25">
      <c r="D366" s="482" t="s">
        <v>3040</v>
      </c>
      <c r="E366" s="481" t="s">
        <v>3039</v>
      </c>
      <c r="F366" s="482" t="s">
        <v>2439</v>
      </c>
      <c r="G366" s="481"/>
      <c r="H366" s="482"/>
      <c r="I366" s="482"/>
      <c r="J366" s="481" t="str">
        <f t="shared" si="6"/>
        <v>PSM-2: Percentage of health facilities with essential medicines and life-saving commodities in stock</v>
      </c>
      <c r="K366" s="493"/>
      <c r="L366" s="493"/>
      <c r="M366" s="494"/>
      <c r="N366" s="482"/>
      <c r="O366" s="482"/>
      <c r="P366" s="482"/>
      <c r="Q366" s="481" t="s">
        <v>1887</v>
      </c>
    </row>
    <row r="367" spans="4:17" x14ac:dyDescent="0.25">
      <c r="D367" s="482" t="s">
        <v>3041</v>
      </c>
      <c r="E367" s="481" t="s">
        <v>3039</v>
      </c>
      <c r="F367" s="482" t="s">
        <v>2439</v>
      </c>
      <c r="G367" s="481"/>
      <c r="H367" s="482"/>
      <c r="I367" s="482"/>
      <c r="J367" s="481" t="str">
        <f t="shared" si="6"/>
        <v>PSM-2: Percentage of health facilities with essential medicines and life-saving commodities in stock</v>
      </c>
      <c r="K367" s="493"/>
      <c r="L367" s="493"/>
      <c r="M367" s="494"/>
      <c r="N367" s="482"/>
      <c r="O367" s="482"/>
      <c r="P367" s="482"/>
      <c r="Q367" s="481" t="s">
        <v>1888</v>
      </c>
    </row>
    <row r="368" spans="4:17" x14ac:dyDescent="0.25">
      <c r="D368" s="482" t="s">
        <v>3042</v>
      </c>
      <c r="E368" s="481" t="s">
        <v>3039</v>
      </c>
      <c r="F368" s="482" t="s">
        <v>2439</v>
      </c>
      <c r="G368" s="481"/>
      <c r="H368" s="482"/>
      <c r="I368" s="482"/>
      <c r="J368" s="481" t="str">
        <f t="shared" si="6"/>
        <v>PSM-2: Percentage of health facilities with essential medicines and life-saving commodities in stock</v>
      </c>
      <c r="K368" s="493"/>
      <c r="L368" s="493"/>
      <c r="M368" s="494"/>
      <c r="N368" s="482"/>
      <c r="O368" s="482"/>
      <c r="P368" s="482"/>
      <c r="Q368" s="481" t="s">
        <v>1889</v>
      </c>
    </row>
    <row r="369" spans="4:17" x14ac:dyDescent="0.25">
      <c r="D369" s="482" t="s">
        <v>3043</v>
      </c>
      <c r="E369" s="481" t="s">
        <v>3039</v>
      </c>
      <c r="F369" s="482" t="s">
        <v>2439</v>
      </c>
      <c r="G369" s="481"/>
      <c r="H369" s="482"/>
      <c r="I369" s="482"/>
      <c r="J369" s="481" t="str">
        <f t="shared" si="6"/>
        <v>PSM-2: Percentage of health facilities with essential medicines and life-saving commodities in stock</v>
      </c>
      <c r="K369" s="493"/>
      <c r="L369" s="493"/>
      <c r="M369" s="494"/>
      <c r="N369" s="482"/>
      <c r="O369" s="482"/>
      <c r="P369" s="482"/>
      <c r="Q369" s="481" t="s">
        <v>1890</v>
      </c>
    </row>
    <row r="370" spans="4:17" x14ac:dyDescent="0.25">
      <c r="D370" s="482" t="s">
        <v>3044</v>
      </c>
      <c r="E370" s="481" t="s">
        <v>3039</v>
      </c>
      <c r="F370" s="482" t="s">
        <v>2439</v>
      </c>
      <c r="G370" s="481"/>
      <c r="H370" s="482"/>
      <c r="I370" s="482"/>
      <c r="J370" s="481" t="str">
        <f t="shared" si="6"/>
        <v>PSM-2: Percentage of health facilities with essential medicines and life-saving commodities in stock</v>
      </c>
      <c r="K370" s="493"/>
      <c r="L370" s="493"/>
      <c r="M370" s="494"/>
      <c r="N370" s="482"/>
      <c r="O370" s="482"/>
      <c r="P370" s="482"/>
      <c r="Q370" s="481" t="s">
        <v>1891</v>
      </c>
    </row>
    <row r="371" spans="4:17" x14ac:dyDescent="0.25">
      <c r="D371" s="482" t="s">
        <v>3045</v>
      </c>
      <c r="E371" s="481" t="s">
        <v>3039</v>
      </c>
      <c r="F371" s="482" t="s">
        <v>2439</v>
      </c>
      <c r="G371" s="481"/>
      <c r="H371" s="482"/>
      <c r="I371" s="482"/>
      <c r="J371" s="481" t="str">
        <f t="shared" si="6"/>
        <v>PSM-2: Percentage of health facilities with essential medicines and life-saving commodities in stock</v>
      </c>
      <c r="K371" s="493"/>
      <c r="L371" s="493"/>
      <c r="M371" s="494"/>
      <c r="N371" s="482"/>
      <c r="O371" s="482"/>
      <c r="P371" s="482"/>
      <c r="Q371" s="481" t="s">
        <v>1892</v>
      </c>
    </row>
    <row r="372" spans="4:17" x14ac:dyDescent="0.25">
      <c r="D372" s="482" t="s">
        <v>3046</v>
      </c>
      <c r="E372" s="481" t="s">
        <v>3039</v>
      </c>
      <c r="F372" s="482" t="s">
        <v>2439</v>
      </c>
      <c r="G372" s="481"/>
      <c r="H372" s="482"/>
      <c r="I372" s="482"/>
      <c r="J372" s="481" t="str">
        <f t="shared" si="6"/>
        <v>PSM-2: Percentage of health facilities with essential medicines and life-saving commodities in stock</v>
      </c>
      <c r="K372" s="493"/>
      <c r="L372" s="493"/>
      <c r="M372" s="494"/>
      <c r="N372" s="482"/>
      <c r="O372" s="482"/>
      <c r="P372" s="482"/>
      <c r="Q372" s="481" t="s">
        <v>1893</v>
      </c>
    </row>
    <row r="373" spans="4:17" x14ac:dyDescent="0.25">
      <c r="D373" s="482" t="s">
        <v>3047</v>
      </c>
      <c r="E373" s="481" t="s">
        <v>3039</v>
      </c>
      <c r="F373" s="482" t="s">
        <v>2439</v>
      </c>
      <c r="G373" s="481"/>
      <c r="H373" s="482"/>
      <c r="I373" s="482"/>
      <c r="J373" s="481" t="str">
        <f t="shared" si="6"/>
        <v>PSM-2: Percentage of health facilities with essential medicines and life-saving commodities in stock</v>
      </c>
      <c r="K373" s="493"/>
      <c r="L373" s="493"/>
      <c r="M373" s="494"/>
      <c r="N373" s="482"/>
      <c r="O373" s="482"/>
      <c r="P373" s="482"/>
      <c r="Q373" s="481" t="s">
        <v>1894</v>
      </c>
    </row>
    <row r="374" spans="4:17" x14ac:dyDescent="0.25">
      <c r="D374" s="482" t="s">
        <v>3048</v>
      </c>
      <c r="E374" s="481" t="s">
        <v>3039</v>
      </c>
      <c r="F374" s="482" t="s">
        <v>2439</v>
      </c>
      <c r="G374" s="481"/>
      <c r="H374" s="482"/>
      <c r="I374" s="482"/>
      <c r="J374" s="481" t="str">
        <f t="shared" si="6"/>
        <v>PSM-2: Percentage of health facilities with essential medicines and life-saving commodities in stock</v>
      </c>
      <c r="K374" s="493"/>
      <c r="L374" s="493"/>
      <c r="M374" s="494"/>
      <c r="N374" s="482"/>
      <c r="O374" s="482"/>
      <c r="P374" s="482"/>
      <c r="Q374" s="481" t="s">
        <v>1895</v>
      </c>
    </row>
    <row r="375" spans="4:17" x14ac:dyDescent="0.25">
      <c r="D375" s="482" t="s">
        <v>3049</v>
      </c>
      <c r="E375" s="481" t="s">
        <v>3002</v>
      </c>
      <c r="F375" s="482" t="s">
        <v>2321</v>
      </c>
      <c r="G375" s="481"/>
      <c r="H375" s="482"/>
      <c r="I375" s="482"/>
      <c r="J375" s="481" t="str">
        <f t="shared" si="6"/>
        <v>SPI-2: Percentage of children aged 3–59 months who received the full number of courses of SMC (3 or 4) per  transmission season in the targeted areas</v>
      </c>
      <c r="K375" s="493"/>
      <c r="L375" s="493"/>
      <c r="M375" s="494"/>
      <c r="N375" s="482"/>
      <c r="O375" s="482"/>
      <c r="P375" s="482"/>
      <c r="Q375" s="481" t="s">
        <v>1878</v>
      </c>
    </row>
    <row r="376" spans="4:17" x14ac:dyDescent="0.25">
      <c r="D376" s="482" t="s">
        <v>3050</v>
      </c>
      <c r="E376" s="481" t="s">
        <v>3002</v>
      </c>
      <c r="F376" s="482" t="s">
        <v>2321</v>
      </c>
      <c r="G376" s="481"/>
      <c r="H376" s="482"/>
      <c r="I376" s="482"/>
      <c r="J376" s="481" t="str">
        <f t="shared" si="6"/>
        <v>SPI-2: Percentage of children aged 3–59 months who received the full number of courses of SMC (3 or 4) per  transmission season in the targeted areas</v>
      </c>
      <c r="K376" s="493"/>
      <c r="L376" s="493"/>
      <c r="M376" s="494"/>
      <c r="N376" s="482"/>
      <c r="O376" s="482"/>
      <c r="P376" s="482"/>
      <c r="Q376" s="481" t="s">
        <v>1879</v>
      </c>
    </row>
    <row r="377" spans="4:17" x14ac:dyDescent="0.25">
      <c r="D377" s="482" t="s">
        <v>3051</v>
      </c>
      <c r="E377" s="481" t="s">
        <v>3002</v>
      </c>
      <c r="F377" s="482" t="s">
        <v>2321</v>
      </c>
      <c r="G377" s="481"/>
      <c r="H377" s="482"/>
      <c r="I377" s="482"/>
      <c r="J377" s="481" t="str">
        <f t="shared" si="6"/>
        <v>SPI-2: Percentage of children aged 3–59 months who received the full number of courses of SMC (3 or 4) per  transmission season in the targeted areas</v>
      </c>
      <c r="K377" s="493"/>
      <c r="L377" s="493"/>
      <c r="M377" s="494"/>
      <c r="N377" s="482"/>
      <c r="O377" s="482"/>
      <c r="P377" s="482"/>
      <c r="Q377" s="481" t="s">
        <v>1880</v>
      </c>
    </row>
    <row r="378" spans="4:17" x14ac:dyDescent="0.25">
      <c r="D378" s="482" t="s">
        <v>3052</v>
      </c>
      <c r="E378" s="481" t="s">
        <v>3002</v>
      </c>
      <c r="F378" s="482" t="s">
        <v>2321</v>
      </c>
      <c r="G378" s="481"/>
      <c r="H378" s="482"/>
      <c r="I378" s="482"/>
      <c r="J378" s="481" t="str">
        <f t="shared" si="6"/>
        <v>SPI-2: Percentage of children aged 3–59 months who received the full number of courses of SMC (3 or 4) per  transmission season in the targeted areas</v>
      </c>
      <c r="K378" s="493"/>
      <c r="L378" s="493"/>
      <c r="M378" s="494"/>
      <c r="N378" s="482"/>
      <c r="O378" s="482"/>
      <c r="P378" s="482"/>
      <c r="Q378" s="481" t="s">
        <v>1881</v>
      </c>
    </row>
    <row r="379" spans="4:17" x14ac:dyDescent="0.25">
      <c r="D379" s="482" t="s">
        <v>3053</v>
      </c>
      <c r="E379" s="481" t="s">
        <v>3002</v>
      </c>
      <c r="F379" s="482" t="s">
        <v>2321</v>
      </c>
      <c r="G379" s="481"/>
      <c r="H379" s="482"/>
      <c r="I379" s="482"/>
      <c r="J379" s="481" t="str">
        <f t="shared" si="6"/>
        <v>SPI-2: Percentage of children aged 3–59 months who received the full number of courses of SMC (3 or 4) per  transmission season in the targeted areas</v>
      </c>
      <c r="K379" s="493"/>
      <c r="L379" s="493"/>
      <c r="M379" s="494"/>
      <c r="N379" s="482"/>
      <c r="O379" s="482"/>
      <c r="P379" s="482"/>
      <c r="Q379" s="481" t="s">
        <v>1882</v>
      </c>
    </row>
    <row r="380" spans="4:17" x14ac:dyDescent="0.25">
      <c r="D380" s="482" t="s">
        <v>3054</v>
      </c>
      <c r="E380" s="481" t="s">
        <v>3002</v>
      </c>
      <c r="F380" s="482" t="s">
        <v>2321</v>
      </c>
      <c r="G380" s="481"/>
      <c r="H380" s="482"/>
      <c r="I380" s="482"/>
      <c r="J380" s="481" t="str">
        <f t="shared" ref="J380:J443" si="7">F380&amp;H380&amp;I380</f>
        <v>SPI-2: Percentage of children aged 3–59 months who received the full number of courses of SMC (3 or 4) per  transmission season in the targeted areas</v>
      </c>
      <c r="K380" s="493"/>
      <c r="L380" s="493"/>
      <c r="M380" s="494"/>
      <c r="N380" s="482"/>
      <c r="O380" s="482"/>
      <c r="P380" s="482"/>
      <c r="Q380" s="481" t="s">
        <v>1883</v>
      </c>
    </row>
    <row r="381" spans="4:17" x14ac:dyDescent="0.25">
      <c r="D381" s="482" t="s">
        <v>3055</v>
      </c>
      <c r="E381" s="481" t="s">
        <v>3002</v>
      </c>
      <c r="F381" s="482" t="s">
        <v>2321</v>
      </c>
      <c r="G381" s="481"/>
      <c r="H381" s="482"/>
      <c r="I381" s="482"/>
      <c r="J381" s="481" t="str">
        <f t="shared" si="7"/>
        <v>SPI-2: Percentage of children aged 3–59 months who received the full number of courses of SMC (3 or 4) per  transmission season in the targeted areas</v>
      </c>
      <c r="K381" s="493"/>
      <c r="L381" s="493"/>
      <c r="M381" s="494"/>
      <c r="N381" s="482"/>
      <c r="O381" s="482"/>
      <c r="P381" s="482"/>
      <c r="Q381" s="481" t="s">
        <v>1884</v>
      </c>
    </row>
    <row r="382" spans="4:17" x14ac:dyDescent="0.25">
      <c r="D382" s="482" t="s">
        <v>3056</v>
      </c>
      <c r="E382" s="481" t="s">
        <v>3002</v>
      </c>
      <c r="F382" s="482" t="s">
        <v>2321</v>
      </c>
      <c r="G382" s="481"/>
      <c r="H382" s="482"/>
      <c r="I382" s="482"/>
      <c r="J382" s="481" t="str">
        <f t="shared" si="7"/>
        <v>SPI-2: Percentage of children aged 3–59 months who received the full number of courses of SMC (3 or 4) per  transmission season in the targeted areas</v>
      </c>
      <c r="K382" s="493"/>
      <c r="L382" s="493"/>
      <c r="M382" s="494"/>
      <c r="N382" s="482"/>
      <c r="O382" s="482"/>
      <c r="P382" s="482"/>
      <c r="Q382" s="481" t="s">
        <v>1885</v>
      </c>
    </row>
    <row r="383" spans="4:17" x14ac:dyDescent="0.25">
      <c r="D383" s="482" t="s">
        <v>3057</v>
      </c>
      <c r="E383" s="481" t="s">
        <v>3058</v>
      </c>
      <c r="F383" s="482" t="s">
        <v>2417</v>
      </c>
      <c r="G383" s="481"/>
      <c r="H383" s="482"/>
      <c r="I383" s="482"/>
      <c r="J383" s="481" t="str">
        <f t="shared" si="7"/>
        <v>SPI-1: Proportion of pregnant women attending antenatal clinics who received three or more doses of intermittent preventive treatment for malaria</v>
      </c>
      <c r="K383" s="493"/>
      <c r="L383" s="493"/>
      <c r="M383" s="494"/>
      <c r="N383" s="482"/>
      <c r="O383" s="482"/>
      <c r="P383" s="482"/>
      <c r="Q383" s="481" t="s">
        <v>1865</v>
      </c>
    </row>
    <row r="384" spans="4:17" x14ac:dyDescent="0.25">
      <c r="D384" s="482" t="s">
        <v>3059</v>
      </c>
      <c r="E384" s="481" t="s">
        <v>3058</v>
      </c>
      <c r="F384" s="482" t="s">
        <v>2417</v>
      </c>
      <c r="G384" s="481"/>
      <c r="H384" s="482"/>
      <c r="I384" s="482"/>
      <c r="J384" s="481" t="str">
        <f t="shared" si="7"/>
        <v>SPI-1: Proportion of pregnant women attending antenatal clinics who received three or more doses of intermittent preventive treatment for malaria</v>
      </c>
      <c r="K384" s="493"/>
      <c r="L384" s="493"/>
      <c r="M384" s="494"/>
      <c r="N384" s="482"/>
      <c r="O384" s="482"/>
      <c r="P384" s="482"/>
      <c r="Q384" s="481" t="s">
        <v>1866</v>
      </c>
    </row>
    <row r="385" spans="4:17" x14ac:dyDescent="0.25">
      <c r="D385" s="482" t="s">
        <v>3060</v>
      </c>
      <c r="E385" s="481" t="s">
        <v>3058</v>
      </c>
      <c r="F385" s="482" t="s">
        <v>2417</v>
      </c>
      <c r="G385" s="481"/>
      <c r="H385" s="482"/>
      <c r="I385" s="482"/>
      <c r="J385" s="481" t="str">
        <f t="shared" si="7"/>
        <v>SPI-1: Proportion of pregnant women attending antenatal clinics who received three or more doses of intermittent preventive treatment for malaria</v>
      </c>
      <c r="K385" s="493"/>
      <c r="L385" s="493"/>
      <c r="M385" s="494"/>
      <c r="N385" s="482"/>
      <c r="O385" s="482"/>
      <c r="P385" s="482"/>
      <c r="Q385" s="481" t="s">
        <v>1867</v>
      </c>
    </row>
    <row r="386" spans="4:17" x14ac:dyDescent="0.25">
      <c r="D386" s="482" t="s">
        <v>3061</v>
      </c>
      <c r="E386" s="481" t="s">
        <v>3058</v>
      </c>
      <c r="F386" s="482" t="s">
        <v>2417</v>
      </c>
      <c r="G386" s="481"/>
      <c r="H386" s="482"/>
      <c r="I386" s="482"/>
      <c r="J386" s="481" t="str">
        <f t="shared" si="7"/>
        <v>SPI-1: Proportion of pregnant women attending antenatal clinics who received three or more doses of intermittent preventive treatment for malaria</v>
      </c>
      <c r="K386" s="493"/>
      <c r="L386" s="493"/>
      <c r="M386" s="494"/>
      <c r="N386" s="482"/>
      <c r="O386" s="482"/>
      <c r="P386" s="482"/>
      <c r="Q386" s="481" t="s">
        <v>1868</v>
      </c>
    </row>
    <row r="387" spans="4:17" x14ac:dyDescent="0.25">
      <c r="D387" s="482" t="s">
        <v>3062</v>
      </c>
      <c r="E387" s="481" t="s">
        <v>3058</v>
      </c>
      <c r="F387" s="482" t="s">
        <v>2417</v>
      </c>
      <c r="G387" s="481"/>
      <c r="H387" s="482"/>
      <c r="I387" s="482"/>
      <c r="J387" s="481" t="str">
        <f t="shared" si="7"/>
        <v>SPI-1: Proportion of pregnant women attending antenatal clinics who received three or more doses of intermittent preventive treatment for malaria</v>
      </c>
      <c r="K387" s="493"/>
      <c r="L387" s="493"/>
      <c r="M387" s="494"/>
      <c r="N387" s="482"/>
      <c r="O387" s="482"/>
      <c r="P387" s="482"/>
      <c r="Q387" s="481" t="s">
        <v>1869</v>
      </c>
    </row>
    <row r="388" spans="4:17" x14ac:dyDescent="0.25">
      <c r="D388" s="482" t="s">
        <v>3063</v>
      </c>
      <c r="E388" s="481" t="s">
        <v>3058</v>
      </c>
      <c r="F388" s="482" t="s">
        <v>2417</v>
      </c>
      <c r="G388" s="481"/>
      <c r="H388" s="482"/>
      <c r="I388" s="482"/>
      <c r="J388" s="481" t="str">
        <f t="shared" si="7"/>
        <v>SPI-1: Proportion of pregnant women attending antenatal clinics who received three or more doses of intermittent preventive treatment for malaria</v>
      </c>
      <c r="K388" s="493"/>
      <c r="L388" s="493"/>
      <c r="M388" s="494"/>
      <c r="N388" s="482"/>
      <c r="O388" s="482"/>
      <c r="P388" s="482"/>
      <c r="Q388" s="481" t="s">
        <v>1870</v>
      </c>
    </row>
    <row r="389" spans="4:17" x14ac:dyDescent="0.25">
      <c r="D389" s="482" t="s">
        <v>3064</v>
      </c>
      <c r="E389" s="481" t="s">
        <v>3058</v>
      </c>
      <c r="F389" s="482" t="s">
        <v>2417</v>
      </c>
      <c r="G389" s="481"/>
      <c r="H389" s="482"/>
      <c r="I389" s="482"/>
      <c r="J389" s="481" t="str">
        <f t="shared" si="7"/>
        <v>SPI-1: Proportion of pregnant women attending antenatal clinics who received three or more doses of intermittent preventive treatment for malaria</v>
      </c>
      <c r="K389" s="493"/>
      <c r="L389" s="493"/>
      <c r="M389" s="494"/>
      <c r="N389" s="482"/>
      <c r="O389" s="482"/>
      <c r="P389" s="482"/>
      <c r="Q389" s="481" t="s">
        <v>1871</v>
      </c>
    </row>
    <row r="390" spans="4:17" x14ac:dyDescent="0.25">
      <c r="D390" s="482" t="s">
        <v>3065</v>
      </c>
      <c r="E390" s="481" t="s">
        <v>3058</v>
      </c>
      <c r="F390" s="482" t="s">
        <v>2417</v>
      </c>
      <c r="G390" s="481"/>
      <c r="H390" s="482"/>
      <c r="I390" s="482"/>
      <c r="J390" s="481" t="str">
        <f t="shared" si="7"/>
        <v>SPI-1: Proportion of pregnant women attending antenatal clinics who received three or more doses of intermittent preventive treatment for malaria</v>
      </c>
      <c r="K390" s="493"/>
      <c r="L390" s="493"/>
      <c r="M390" s="494"/>
      <c r="N390" s="482"/>
      <c r="O390" s="482"/>
      <c r="P390" s="482"/>
      <c r="Q390" s="481" t="s">
        <v>1872</v>
      </c>
    </row>
    <row r="391" spans="4:17" x14ac:dyDescent="0.25">
      <c r="D391" s="482" t="s">
        <v>3066</v>
      </c>
      <c r="E391" s="481" t="s">
        <v>3058</v>
      </c>
      <c r="F391" s="482" t="s">
        <v>2417</v>
      </c>
      <c r="G391" s="481"/>
      <c r="H391" s="482"/>
      <c r="I391" s="482"/>
      <c r="J391" s="481" t="str">
        <f t="shared" si="7"/>
        <v>SPI-1: Proportion of pregnant women attending antenatal clinics who received three or more doses of intermittent preventive treatment for malaria</v>
      </c>
      <c r="K391" s="493"/>
      <c r="L391" s="493"/>
      <c r="M391" s="494"/>
      <c r="N391" s="482"/>
      <c r="O391" s="482"/>
      <c r="P391" s="482"/>
      <c r="Q391" s="481" t="s">
        <v>1873</v>
      </c>
    </row>
    <row r="392" spans="4:17" x14ac:dyDescent="0.25">
      <c r="D392" s="482" t="s">
        <v>3067</v>
      </c>
      <c r="E392" s="481" t="s">
        <v>3058</v>
      </c>
      <c r="F392" s="482" t="s">
        <v>2417</v>
      </c>
      <c r="G392" s="481"/>
      <c r="H392" s="482"/>
      <c r="I392" s="482"/>
      <c r="J392" s="481" t="str">
        <f t="shared" si="7"/>
        <v>SPI-1: Proportion of pregnant women attending antenatal clinics who received three or more doses of intermittent preventive treatment for malaria</v>
      </c>
      <c r="K392" s="493"/>
      <c r="L392" s="493"/>
      <c r="M392" s="494"/>
      <c r="N392" s="482"/>
      <c r="O392" s="482"/>
      <c r="P392" s="482"/>
      <c r="Q392" s="481" t="s">
        <v>1874</v>
      </c>
    </row>
    <row r="393" spans="4:17" x14ac:dyDescent="0.25">
      <c r="D393" s="482" t="s">
        <v>3068</v>
      </c>
      <c r="E393" s="481" t="s">
        <v>2983</v>
      </c>
      <c r="F393" s="482" t="s">
        <v>2232</v>
      </c>
      <c r="G393" s="481"/>
      <c r="H393" s="482"/>
      <c r="I393" s="482"/>
      <c r="J393" s="481" t="str">
        <f t="shared" si="7"/>
        <v>CM-2b(M): Proportion of confirmed malaria cases that received first-line antimalarial treatment in the community</v>
      </c>
      <c r="K393" s="493"/>
      <c r="L393" s="493"/>
      <c r="M393" s="494"/>
      <c r="N393" s="482"/>
      <c r="O393" s="482"/>
      <c r="P393" s="482"/>
      <c r="Q393" s="481" t="s">
        <v>1857</v>
      </c>
    </row>
    <row r="394" spans="4:17" x14ac:dyDescent="0.25">
      <c r="D394" s="482" t="s">
        <v>3069</v>
      </c>
      <c r="E394" s="481" t="s">
        <v>2983</v>
      </c>
      <c r="F394" s="482" t="s">
        <v>2232</v>
      </c>
      <c r="G394" s="481"/>
      <c r="H394" s="482"/>
      <c r="I394" s="482"/>
      <c r="J394" s="481" t="str">
        <f t="shared" si="7"/>
        <v>CM-2b(M): Proportion of confirmed malaria cases that received first-line antimalarial treatment in the community</v>
      </c>
      <c r="K394" s="493"/>
      <c r="L394" s="493"/>
      <c r="M394" s="494"/>
      <c r="N394" s="482"/>
      <c r="O394" s="482"/>
      <c r="P394" s="482"/>
      <c r="Q394" s="481" t="s">
        <v>1858</v>
      </c>
    </row>
    <row r="395" spans="4:17" x14ac:dyDescent="0.25">
      <c r="D395" s="482" t="s">
        <v>3070</v>
      </c>
      <c r="E395" s="481" t="s">
        <v>2983</v>
      </c>
      <c r="F395" s="482" t="s">
        <v>2232</v>
      </c>
      <c r="G395" s="481"/>
      <c r="H395" s="482"/>
      <c r="I395" s="482"/>
      <c r="J395" s="481" t="str">
        <f t="shared" si="7"/>
        <v>CM-2b(M): Proportion of confirmed malaria cases that received first-line antimalarial treatment in the community</v>
      </c>
      <c r="K395" s="493"/>
      <c r="L395" s="493"/>
      <c r="M395" s="494"/>
      <c r="N395" s="482"/>
      <c r="O395" s="482"/>
      <c r="P395" s="482"/>
      <c r="Q395" s="481" t="s">
        <v>1859</v>
      </c>
    </row>
    <row r="396" spans="4:17" x14ac:dyDescent="0.25">
      <c r="D396" s="482" t="s">
        <v>3071</v>
      </c>
      <c r="E396" s="481" t="s">
        <v>2983</v>
      </c>
      <c r="F396" s="482" t="s">
        <v>2232</v>
      </c>
      <c r="G396" s="481"/>
      <c r="H396" s="482"/>
      <c r="I396" s="482"/>
      <c r="J396" s="481" t="str">
        <f t="shared" si="7"/>
        <v>CM-2b(M): Proportion of confirmed malaria cases that received first-line antimalarial treatment in the community</v>
      </c>
      <c r="K396" s="493"/>
      <c r="L396" s="493"/>
      <c r="M396" s="494"/>
      <c r="N396" s="482"/>
      <c r="O396" s="482"/>
      <c r="P396" s="482"/>
      <c r="Q396" s="481" t="s">
        <v>1860</v>
      </c>
    </row>
    <row r="397" spans="4:17" x14ac:dyDescent="0.25">
      <c r="D397" s="482" t="s">
        <v>3072</v>
      </c>
      <c r="E397" s="481" t="s">
        <v>2983</v>
      </c>
      <c r="F397" s="482" t="s">
        <v>2232</v>
      </c>
      <c r="G397" s="481"/>
      <c r="H397" s="482"/>
      <c r="I397" s="482"/>
      <c r="J397" s="481" t="str">
        <f t="shared" si="7"/>
        <v>CM-2b(M): Proportion of confirmed malaria cases that received first-line antimalarial treatment in the community</v>
      </c>
      <c r="K397" s="493"/>
      <c r="L397" s="493"/>
      <c r="M397" s="494"/>
      <c r="N397" s="482"/>
      <c r="O397" s="482"/>
      <c r="P397" s="482"/>
      <c r="Q397" s="481" t="s">
        <v>1861</v>
      </c>
    </row>
    <row r="398" spans="4:17" x14ac:dyDescent="0.25">
      <c r="D398" s="482" t="s">
        <v>3073</v>
      </c>
      <c r="E398" s="481" t="s">
        <v>2983</v>
      </c>
      <c r="F398" s="482" t="s">
        <v>2232</v>
      </c>
      <c r="G398" s="481"/>
      <c r="H398" s="482"/>
      <c r="I398" s="482"/>
      <c r="J398" s="481" t="str">
        <f t="shared" si="7"/>
        <v>CM-2b(M): Proportion of confirmed malaria cases that received first-line antimalarial treatment in the community</v>
      </c>
      <c r="K398" s="493"/>
      <c r="L398" s="493"/>
      <c r="M398" s="494"/>
      <c r="N398" s="482"/>
      <c r="O398" s="482"/>
      <c r="P398" s="482"/>
      <c r="Q398" s="481" t="s">
        <v>1862</v>
      </c>
    </row>
    <row r="399" spans="4:17" x14ac:dyDescent="0.25">
      <c r="D399" s="482" t="s">
        <v>3074</v>
      </c>
      <c r="E399" s="481" t="s">
        <v>2983</v>
      </c>
      <c r="F399" s="482" t="s">
        <v>2232</v>
      </c>
      <c r="G399" s="481"/>
      <c r="H399" s="482"/>
      <c r="I399" s="482"/>
      <c r="J399" s="481" t="str">
        <f t="shared" si="7"/>
        <v>CM-2b(M): Proportion of confirmed malaria cases that received first-line antimalarial treatment in the community</v>
      </c>
      <c r="K399" s="493"/>
      <c r="L399" s="493"/>
      <c r="M399" s="494"/>
      <c r="N399" s="482"/>
      <c r="O399" s="482"/>
      <c r="P399" s="482"/>
      <c r="Q399" s="481" t="s">
        <v>1863</v>
      </c>
    </row>
    <row r="400" spans="4:17" x14ac:dyDescent="0.25">
      <c r="D400" s="482" t="s">
        <v>3075</v>
      </c>
      <c r="E400" s="481" t="s">
        <v>2983</v>
      </c>
      <c r="F400" s="482" t="s">
        <v>2232</v>
      </c>
      <c r="G400" s="481"/>
      <c r="H400" s="482"/>
      <c r="I400" s="482"/>
      <c r="J400" s="481" t="str">
        <f t="shared" si="7"/>
        <v>CM-2b(M): Proportion of confirmed malaria cases that received first-line antimalarial treatment in the community</v>
      </c>
      <c r="K400" s="493"/>
      <c r="L400" s="493"/>
      <c r="M400" s="494"/>
      <c r="N400" s="482"/>
      <c r="O400" s="482"/>
      <c r="P400" s="482"/>
      <c r="Q400" s="481" t="s">
        <v>1864</v>
      </c>
    </row>
    <row r="401" spans="4:17" x14ac:dyDescent="0.25">
      <c r="D401" s="482" t="s">
        <v>3076</v>
      </c>
      <c r="E401" s="481" t="s">
        <v>2985</v>
      </c>
      <c r="F401" s="482" t="s">
        <v>2218</v>
      </c>
      <c r="G401" s="481"/>
      <c r="H401" s="482"/>
      <c r="I401" s="482"/>
      <c r="J401" s="481" t="str">
        <f t="shared" si="7"/>
        <v>CM-1b(M): Proportion of suspected malaria cases that receive a parasitological test in the community</v>
      </c>
      <c r="K401" s="493"/>
      <c r="L401" s="493"/>
      <c r="M401" s="494"/>
      <c r="N401" s="482"/>
      <c r="O401" s="482"/>
      <c r="P401" s="482"/>
      <c r="Q401" s="481" t="s">
        <v>1849</v>
      </c>
    </row>
    <row r="402" spans="4:17" x14ac:dyDescent="0.25">
      <c r="D402" s="482" t="s">
        <v>3077</v>
      </c>
      <c r="E402" s="481" t="s">
        <v>2985</v>
      </c>
      <c r="F402" s="482" t="s">
        <v>2218</v>
      </c>
      <c r="G402" s="481"/>
      <c r="H402" s="482"/>
      <c r="I402" s="482"/>
      <c r="J402" s="481" t="str">
        <f t="shared" si="7"/>
        <v>CM-1b(M): Proportion of suspected malaria cases that receive a parasitological test in the community</v>
      </c>
      <c r="K402" s="493"/>
      <c r="L402" s="493"/>
      <c r="M402" s="494"/>
      <c r="N402" s="482"/>
      <c r="O402" s="482"/>
      <c r="P402" s="482"/>
      <c r="Q402" s="481" t="s">
        <v>1850</v>
      </c>
    </row>
    <row r="403" spans="4:17" x14ac:dyDescent="0.25">
      <c r="D403" s="482" t="s">
        <v>3078</v>
      </c>
      <c r="E403" s="481" t="s">
        <v>2985</v>
      </c>
      <c r="F403" s="482" t="s">
        <v>2218</v>
      </c>
      <c r="G403" s="481"/>
      <c r="H403" s="482"/>
      <c r="I403" s="482"/>
      <c r="J403" s="481" t="str">
        <f t="shared" si="7"/>
        <v>CM-1b(M): Proportion of suspected malaria cases that receive a parasitological test in the community</v>
      </c>
      <c r="K403" s="493"/>
      <c r="L403" s="493"/>
      <c r="M403" s="494"/>
      <c r="N403" s="482"/>
      <c r="O403" s="482"/>
      <c r="P403" s="482"/>
      <c r="Q403" s="481" t="s">
        <v>1851</v>
      </c>
    </row>
    <row r="404" spans="4:17" x14ac:dyDescent="0.25">
      <c r="D404" s="482" t="s">
        <v>3079</v>
      </c>
      <c r="E404" s="481" t="s">
        <v>2985</v>
      </c>
      <c r="F404" s="482" t="s">
        <v>2218</v>
      </c>
      <c r="G404" s="481"/>
      <c r="H404" s="482"/>
      <c r="I404" s="482"/>
      <c r="J404" s="481" t="str">
        <f t="shared" si="7"/>
        <v>CM-1b(M): Proportion of suspected malaria cases that receive a parasitological test in the community</v>
      </c>
      <c r="K404" s="493"/>
      <c r="L404" s="493"/>
      <c r="M404" s="494"/>
      <c r="N404" s="482"/>
      <c r="O404" s="482"/>
      <c r="P404" s="482"/>
      <c r="Q404" s="481" t="s">
        <v>1852</v>
      </c>
    </row>
    <row r="405" spans="4:17" x14ac:dyDescent="0.25">
      <c r="D405" s="482" t="s">
        <v>3080</v>
      </c>
      <c r="E405" s="481" t="s">
        <v>2985</v>
      </c>
      <c r="F405" s="482" t="s">
        <v>2218</v>
      </c>
      <c r="G405" s="481"/>
      <c r="H405" s="482"/>
      <c r="I405" s="482"/>
      <c r="J405" s="481" t="str">
        <f t="shared" si="7"/>
        <v>CM-1b(M): Proportion of suspected malaria cases that receive a parasitological test in the community</v>
      </c>
      <c r="K405" s="493"/>
      <c r="L405" s="493"/>
      <c r="M405" s="494"/>
      <c r="N405" s="482"/>
      <c r="O405" s="482"/>
      <c r="P405" s="482"/>
      <c r="Q405" s="481" t="s">
        <v>1853</v>
      </c>
    </row>
    <row r="406" spans="4:17" x14ac:dyDescent="0.25">
      <c r="D406" s="482" t="s">
        <v>3081</v>
      </c>
      <c r="E406" s="481" t="s">
        <v>2985</v>
      </c>
      <c r="F406" s="482" t="s">
        <v>2218</v>
      </c>
      <c r="G406" s="481"/>
      <c r="H406" s="482"/>
      <c r="I406" s="482"/>
      <c r="J406" s="481" t="str">
        <f t="shared" si="7"/>
        <v>CM-1b(M): Proportion of suspected malaria cases that receive a parasitological test in the community</v>
      </c>
      <c r="K406" s="493"/>
      <c r="L406" s="493"/>
      <c r="M406" s="494"/>
      <c r="N406" s="482"/>
      <c r="O406" s="482"/>
      <c r="P406" s="482"/>
      <c r="Q406" s="481" t="s">
        <v>1854</v>
      </c>
    </row>
    <row r="407" spans="4:17" x14ac:dyDescent="0.25">
      <c r="D407" s="482" t="s">
        <v>3082</v>
      </c>
      <c r="E407" s="481" t="s">
        <v>2987</v>
      </c>
      <c r="F407" s="482" t="s">
        <v>2229</v>
      </c>
      <c r="G407" s="481"/>
      <c r="H407" s="482"/>
      <c r="I407" s="482"/>
      <c r="J407" s="481" t="str">
        <f t="shared" si="7"/>
        <v>CM-2a(M): Proportion of confirmed malaria cases that received first-line antimalarial treatment at public sector health facilities</v>
      </c>
      <c r="K407" s="493"/>
      <c r="L407" s="493"/>
      <c r="M407" s="494"/>
      <c r="N407" s="482"/>
      <c r="O407" s="482"/>
      <c r="P407" s="482"/>
      <c r="Q407" s="481" t="s">
        <v>1837</v>
      </c>
    </row>
    <row r="408" spans="4:17" x14ac:dyDescent="0.25">
      <c r="D408" s="482" t="s">
        <v>3083</v>
      </c>
      <c r="E408" s="481" t="s">
        <v>2987</v>
      </c>
      <c r="F408" s="482" t="s">
        <v>2229</v>
      </c>
      <c r="G408" s="481"/>
      <c r="H408" s="482"/>
      <c r="I408" s="482"/>
      <c r="J408" s="481" t="str">
        <f t="shared" si="7"/>
        <v>CM-2a(M): Proportion of confirmed malaria cases that received first-line antimalarial treatment at public sector health facilities</v>
      </c>
      <c r="K408" s="493"/>
      <c r="L408" s="493"/>
      <c r="M408" s="494"/>
      <c r="N408" s="482"/>
      <c r="O408" s="482"/>
      <c r="P408" s="482"/>
      <c r="Q408" s="481" t="s">
        <v>1838</v>
      </c>
    </row>
    <row r="409" spans="4:17" x14ac:dyDescent="0.25">
      <c r="D409" s="482" t="s">
        <v>3084</v>
      </c>
      <c r="E409" s="481" t="s">
        <v>2987</v>
      </c>
      <c r="F409" s="482" t="s">
        <v>2229</v>
      </c>
      <c r="G409" s="481"/>
      <c r="H409" s="482"/>
      <c r="I409" s="482"/>
      <c r="J409" s="481" t="str">
        <f t="shared" si="7"/>
        <v>CM-2a(M): Proportion of confirmed malaria cases that received first-line antimalarial treatment at public sector health facilities</v>
      </c>
      <c r="K409" s="493"/>
      <c r="L409" s="493"/>
      <c r="M409" s="494"/>
      <c r="N409" s="482"/>
      <c r="O409" s="482"/>
      <c r="P409" s="482"/>
      <c r="Q409" s="481" t="s">
        <v>1839</v>
      </c>
    </row>
    <row r="410" spans="4:17" x14ac:dyDescent="0.25">
      <c r="D410" s="482" t="s">
        <v>3085</v>
      </c>
      <c r="E410" s="481" t="s">
        <v>2987</v>
      </c>
      <c r="F410" s="482" t="s">
        <v>2229</v>
      </c>
      <c r="G410" s="481"/>
      <c r="H410" s="482"/>
      <c r="I410" s="482"/>
      <c r="J410" s="481" t="str">
        <f t="shared" si="7"/>
        <v>CM-2a(M): Proportion of confirmed malaria cases that received first-line antimalarial treatment at public sector health facilities</v>
      </c>
      <c r="K410" s="493"/>
      <c r="L410" s="493"/>
      <c r="M410" s="494"/>
      <c r="N410" s="482"/>
      <c r="O410" s="482"/>
      <c r="P410" s="482"/>
      <c r="Q410" s="481" t="s">
        <v>1840</v>
      </c>
    </row>
    <row r="411" spans="4:17" x14ac:dyDescent="0.25">
      <c r="D411" s="482" t="s">
        <v>3086</v>
      </c>
      <c r="E411" s="481" t="s">
        <v>2987</v>
      </c>
      <c r="F411" s="482" t="s">
        <v>2229</v>
      </c>
      <c r="G411" s="481"/>
      <c r="H411" s="482"/>
      <c r="I411" s="482"/>
      <c r="J411" s="481" t="str">
        <f t="shared" si="7"/>
        <v>CM-2a(M): Proportion of confirmed malaria cases that received first-line antimalarial treatment at public sector health facilities</v>
      </c>
      <c r="K411" s="493"/>
      <c r="L411" s="493"/>
      <c r="M411" s="494"/>
      <c r="N411" s="482"/>
      <c r="O411" s="482"/>
      <c r="P411" s="482"/>
      <c r="Q411" s="481" t="s">
        <v>1841</v>
      </c>
    </row>
    <row r="412" spans="4:17" x14ac:dyDescent="0.25">
      <c r="D412" s="482" t="s">
        <v>3087</v>
      </c>
      <c r="E412" s="481" t="s">
        <v>2987</v>
      </c>
      <c r="F412" s="482" t="s">
        <v>2229</v>
      </c>
      <c r="G412" s="481"/>
      <c r="H412" s="482"/>
      <c r="I412" s="482"/>
      <c r="J412" s="481" t="str">
        <f t="shared" si="7"/>
        <v>CM-2a(M): Proportion of confirmed malaria cases that received first-line antimalarial treatment at public sector health facilities</v>
      </c>
      <c r="K412" s="493"/>
      <c r="L412" s="493"/>
      <c r="M412" s="494"/>
      <c r="N412" s="482"/>
      <c r="O412" s="482"/>
      <c r="P412" s="482"/>
      <c r="Q412" s="481" t="s">
        <v>1842</v>
      </c>
    </row>
    <row r="413" spans="4:17" x14ac:dyDescent="0.25">
      <c r="D413" s="482" t="s">
        <v>3088</v>
      </c>
      <c r="E413" s="481" t="s">
        <v>2987</v>
      </c>
      <c r="F413" s="482" t="s">
        <v>2229</v>
      </c>
      <c r="G413" s="481"/>
      <c r="H413" s="482"/>
      <c r="I413" s="482"/>
      <c r="J413" s="481" t="str">
        <f t="shared" si="7"/>
        <v>CM-2a(M): Proportion of confirmed malaria cases that received first-line antimalarial treatment at public sector health facilities</v>
      </c>
      <c r="K413" s="493"/>
      <c r="L413" s="493"/>
      <c r="M413" s="494"/>
      <c r="N413" s="482"/>
      <c r="O413" s="482"/>
      <c r="P413" s="482"/>
      <c r="Q413" s="481" t="s">
        <v>1843</v>
      </c>
    </row>
    <row r="414" spans="4:17" x14ac:dyDescent="0.25">
      <c r="D414" s="482" t="s">
        <v>3089</v>
      </c>
      <c r="E414" s="481" t="s">
        <v>2987</v>
      </c>
      <c r="F414" s="482" t="s">
        <v>2229</v>
      </c>
      <c r="G414" s="481"/>
      <c r="H414" s="482"/>
      <c r="I414" s="482"/>
      <c r="J414" s="481" t="str">
        <f t="shared" si="7"/>
        <v>CM-2a(M): Proportion of confirmed malaria cases that received first-line antimalarial treatment at public sector health facilities</v>
      </c>
      <c r="K414" s="493"/>
      <c r="L414" s="493"/>
      <c r="M414" s="494"/>
      <c r="N414" s="482"/>
      <c r="O414" s="482"/>
      <c r="P414" s="482"/>
      <c r="Q414" s="481" t="s">
        <v>1844</v>
      </c>
    </row>
    <row r="415" spans="4:17" x14ac:dyDescent="0.25">
      <c r="D415" s="482" t="s">
        <v>3090</v>
      </c>
      <c r="E415" s="481" t="s">
        <v>2989</v>
      </c>
      <c r="F415" s="482" t="s">
        <v>2213</v>
      </c>
      <c r="G415" s="481"/>
      <c r="H415" s="482"/>
      <c r="I415" s="482"/>
      <c r="J415" s="481" t="str">
        <f t="shared" si="7"/>
        <v>CM-1a(M): Proportion of suspected malaria cases that receive a parasitological test at public sector health facilities</v>
      </c>
      <c r="K415" s="493"/>
      <c r="L415" s="493"/>
      <c r="M415" s="494"/>
      <c r="N415" s="482"/>
      <c r="O415" s="482"/>
      <c r="P415" s="482"/>
      <c r="Q415" s="481" t="s">
        <v>1829</v>
      </c>
    </row>
    <row r="416" spans="4:17" x14ac:dyDescent="0.25">
      <c r="D416" s="482" t="s">
        <v>3091</v>
      </c>
      <c r="E416" s="481" t="s">
        <v>2989</v>
      </c>
      <c r="F416" s="482" t="s">
        <v>2213</v>
      </c>
      <c r="G416" s="481"/>
      <c r="H416" s="482"/>
      <c r="I416" s="482"/>
      <c r="J416" s="481" t="str">
        <f t="shared" si="7"/>
        <v>CM-1a(M): Proportion of suspected malaria cases that receive a parasitological test at public sector health facilities</v>
      </c>
      <c r="K416" s="493"/>
      <c r="L416" s="493"/>
      <c r="M416" s="494"/>
      <c r="N416" s="482"/>
      <c r="O416" s="482"/>
      <c r="P416" s="482"/>
      <c r="Q416" s="481" t="s">
        <v>1830</v>
      </c>
    </row>
    <row r="417" spans="4:17" x14ac:dyDescent="0.25">
      <c r="D417" s="482" t="s">
        <v>3092</v>
      </c>
      <c r="E417" s="481" t="s">
        <v>2989</v>
      </c>
      <c r="F417" s="482" t="s">
        <v>2213</v>
      </c>
      <c r="G417" s="481"/>
      <c r="H417" s="482"/>
      <c r="I417" s="482"/>
      <c r="J417" s="481" t="str">
        <f t="shared" si="7"/>
        <v>CM-1a(M): Proportion of suspected malaria cases that receive a parasitological test at public sector health facilities</v>
      </c>
      <c r="K417" s="493"/>
      <c r="L417" s="493"/>
      <c r="M417" s="494"/>
      <c r="N417" s="482"/>
      <c r="O417" s="482"/>
      <c r="P417" s="482"/>
      <c r="Q417" s="481" t="s">
        <v>1831</v>
      </c>
    </row>
    <row r="418" spans="4:17" x14ac:dyDescent="0.25">
      <c r="D418" s="482" t="s">
        <v>3093</v>
      </c>
      <c r="E418" s="481" t="s">
        <v>2989</v>
      </c>
      <c r="F418" s="482" t="s">
        <v>2213</v>
      </c>
      <c r="G418" s="481"/>
      <c r="H418" s="482"/>
      <c r="I418" s="482"/>
      <c r="J418" s="481" t="str">
        <f t="shared" si="7"/>
        <v>CM-1a(M): Proportion of suspected malaria cases that receive a parasitological test at public sector health facilities</v>
      </c>
      <c r="K418" s="493"/>
      <c r="L418" s="493"/>
      <c r="M418" s="494"/>
      <c r="N418" s="482"/>
      <c r="O418" s="482"/>
      <c r="P418" s="482"/>
      <c r="Q418" s="481" t="s">
        <v>1832</v>
      </c>
    </row>
    <row r="419" spans="4:17" x14ac:dyDescent="0.25">
      <c r="D419" s="482" t="s">
        <v>3094</v>
      </c>
      <c r="E419" s="481" t="s">
        <v>2989</v>
      </c>
      <c r="F419" s="482" t="s">
        <v>2213</v>
      </c>
      <c r="G419" s="481"/>
      <c r="H419" s="482"/>
      <c r="I419" s="482"/>
      <c r="J419" s="481" t="str">
        <f t="shared" si="7"/>
        <v>CM-1a(M): Proportion of suspected malaria cases that receive a parasitological test at public sector health facilities</v>
      </c>
      <c r="K419" s="493"/>
      <c r="L419" s="493"/>
      <c r="M419" s="494"/>
      <c r="N419" s="482"/>
      <c r="O419" s="482"/>
      <c r="P419" s="482"/>
      <c r="Q419" s="481" t="s">
        <v>1833</v>
      </c>
    </row>
    <row r="420" spans="4:17" x14ac:dyDescent="0.25">
      <c r="D420" s="482" t="s">
        <v>3095</v>
      </c>
      <c r="E420" s="481" t="s">
        <v>2989</v>
      </c>
      <c r="F420" s="482" t="s">
        <v>2213</v>
      </c>
      <c r="G420" s="481"/>
      <c r="H420" s="482"/>
      <c r="I420" s="482"/>
      <c r="J420" s="481" t="str">
        <f t="shared" si="7"/>
        <v>CM-1a(M): Proportion of suspected malaria cases that receive a parasitological test at public sector health facilities</v>
      </c>
      <c r="K420" s="493"/>
      <c r="L420" s="493"/>
      <c r="M420" s="494"/>
      <c r="N420" s="482"/>
      <c r="O420" s="482"/>
      <c r="P420" s="482"/>
      <c r="Q420" s="481" t="s">
        <v>1834</v>
      </c>
    </row>
    <row r="421" spans="4:17" x14ac:dyDescent="0.25">
      <c r="D421" s="482" t="s">
        <v>3096</v>
      </c>
      <c r="E421" s="481" t="s">
        <v>3097</v>
      </c>
      <c r="F421" s="482"/>
      <c r="G421" s="481"/>
      <c r="H421" s="482"/>
      <c r="I421" s="482"/>
      <c r="J421" s="481" t="str">
        <f t="shared" si="7"/>
        <v/>
      </c>
      <c r="K421" s="493"/>
      <c r="L421" s="493"/>
      <c r="M421" s="494"/>
      <c r="N421" s="482"/>
      <c r="O421" s="482"/>
      <c r="P421" s="482"/>
      <c r="Q421" s="481" t="s">
        <v>2006</v>
      </c>
    </row>
    <row r="422" spans="4:17" x14ac:dyDescent="0.25">
      <c r="D422" s="482" t="s">
        <v>3098</v>
      </c>
      <c r="E422" s="481" t="s">
        <v>3097</v>
      </c>
      <c r="F422" s="482"/>
      <c r="G422" s="481"/>
      <c r="H422" s="482"/>
      <c r="I422" s="482"/>
      <c r="J422" s="481" t="str">
        <f t="shared" si="7"/>
        <v/>
      </c>
      <c r="K422" s="493"/>
      <c r="L422" s="493"/>
      <c r="M422" s="494"/>
      <c r="N422" s="482"/>
      <c r="O422" s="482"/>
      <c r="P422" s="482"/>
      <c r="Q422" s="481" t="s">
        <v>2007</v>
      </c>
    </row>
    <row r="423" spans="4:17" x14ac:dyDescent="0.25">
      <c r="D423" s="482" t="s">
        <v>3099</v>
      </c>
      <c r="E423" s="481" t="s">
        <v>3097</v>
      </c>
      <c r="F423" s="482"/>
      <c r="G423" s="481"/>
      <c r="H423" s="482"/>
      <c r="I423" s="482"/>
      <c r="J423" s="481" t="str">
        <f t="shared" si="7"/>
        <v/>
      </c>
      <c r="K423" s="493"/>
      <c r="L423" s="493"/>
      <c r="M423" s="494"/>
      <c r="N423" s="482"/>
      <c r="O423" s="482"/>
      <c r="P423" s="482"/>
      <c r="Q423" s="481" t="s">
        <v>2008</v>
      </c>
    </row>
    <row r="424" spans="4:17" x14ac:dyDescent="0.25">
      <c r="D424" s="482" t="s">
        <v>3100</v>
      </c>
      <c r="E424" s="481" t="s">
        <v>3097</v>
      </c>
      <c r="F424" s="482"/>
      <c r="G424" s="481"/>
      <c r="H424" s="482"/>
      <c r="I424" s="482"/>
      <c r="J424" s="481" t="str">
        <f t="shared" si="7"/>
        <v/>
      </c>
      <c r="K424" s="493"/>
      <c r="L424" s="493"/>
      <c r="M424" s="494"/>
      <c r="N424" s="482"/>
      <c r="O424" s="482"/>
      <c r="P424" s="482"/>
      <c r="Q424" s="481" t="s">
        <v>2009</v>
      </c>
    </row>
    <row r="425" spans="4:17" x14ac:dyDescent="0.25">
      <c r="D425" s="482" t="s">
        <v>3101</v>
      </c>
      <c r="E425" s="481" t="s">
        <v>3097</v>
      </c>
      <c r="F425" s="482"/>
      <c r="G425" s="481"/>
      <c r="H425" s="482"/>
      <c r="I425" s="482"/>
      <c r="J425" s="481" t="str">
        <f t="shared" si="7"/>
        <v/>
      </c>
      <c r="K425" s="493"/>
      <c r="L425" s="493"/>
      <c r="M425" s="494"/>
      <c r="N425" s="482"/>
      <c r="O425" s="482"/>
      <c r="P425" s="482"/>
      <c r="Q425" s="481" t="s">
        <v>2010</v>
      </c>
    </row>
    <row r="426" spans="4:17" x14ac:dyDescent="0.25">
      <c r="D426" s="482" t="s">
        <v>3102</v>
      </c>
      <c r="E426" s="481" t="s">
        <v>3097</v>
      </c>
      <c r="F426" s="482"/>
      <c r="G426" s="481"/>
      <c r="H426" s="482"/>
      <c r="I426" s="482"/>
      <c r="J426" s="481" t="str">
        <f t="shared" si="7"/>
        <v/>
      </c>
      <c r="K426" s="493"/>
      <c r="L426" s="493"/>
      <c r="M426" s="494"/>
      <c r="N426" s="482"/>
      <c r="O426" s="482"/>
      <c r="P426" s="482"/>
      <c r="Q426" s="481" t="s">
        <v>2011</v>
      </c>
    </row>
    <row r="427" spans="4:17" x14ac:dyDescent="0.25">
      <c r="D427" s="482" t="s">
        <v>3103</v>
      </c>
      <c r="E427" s="481" t="s">
        <v>3097</v>
      </c>
      <c r="F427" s="482"/>
      <c r="G427" s="481"/>
      <c r="H427" s="482"/>
      <c r="I427" s="482"/>
      <c r="J427" s="481" t="str">
        <f t="shared" si="7"/>
        <v/>
      </c>
      <c r="K427" s="493"/>
      <c r="L427" s="493"/>
      <c r="M427" s="494"/>
      <c r="N427" s="482"/>
      <c r="O427" s="482"/>
      <c r="P427" s="482"/>
      <c r="Q427" s="481" t="s">
        <v>2012</v>
      </c>
    </row>
    <row r="428" spans="4:17" x14ac:dyDescent="0.25">
      <c r="D428" s="482" t="s">
        <v>3104</v>
      </c>
      <c r="E428" s="481" t="s">
        <v>3097</v>
      </c>
      <c r="F428" s="482"/>
      <c r="G428" s="481"/>
      <c r="H428" s="482"/>
      <c r="I428" s="482"/>
      <c r="J428" s="481" t="str">
        <f t="shared" si="7"/>
        <v/>
      </c>
      <c r="K428" s="493"/>
      <c r="L428" s="493"/>
      <c r="M428" s="494"/>
      <c r="N428" s="482"/>
      <c r="O428" s="482"/>
      <c r="P428" s="482"/>
      <c r="Q428" s="481" t="s">
        <v>2013</v>
      </c>
    </row>
    <row r="429" spans="4:17" x14ac:dyDescent="0.25">
      <c r="D429" s="482" t="s">
        <v>3105</v>
      </c>
      <c r="E429" s="481" t="s">
        <v>3097</v>
      </c>
      <c r="F429" s="482"/>
      <c r="G429" s="481"/>
      <c r="H429" s="482"/>
      <c r="I429" s="482"/>
      <c r="J429" s="481" t="str">
        <f t="shared" si="7"/>
        <v/>
      </c>
      <c r="K429" s="493"/>
      <c r="L429" s="493"/>
      <c r="M429" s="494"/>
      <c r="N429" s="482"/>
      <c r="O429" s="482"/>
      <c r="P429" s="482"/>
      <c r="Q429" s="481" t="s">
        <v>2014</v>
      </c>
    </row>
    <row r="430" spans="4:17" x14ac:dyDescent="0.25">
      <c r="D430" s="482" t="s">
        <v>3106</v>
      </c>
      <c r="E430" s="481" t="s">
        <v>3097</v>
      </c>
      <c r="F430" s="482"/>
      <c r="G430" s="481"/>
      <c r="H430" s="482"/>
      <c r="I430" s="482"/>
      <c r="J430" s="481" t="str">
        <f t="shared" si="7"/>
        <v/>
      </c>
      <c r="K430" s="493"/>
      <c r="L430" s="493"/>
      <c r="M430" s="494"/>
      <c r="N430" s="482"/>
      <c r="O430" s="482"/>
      <c r="P430" s="482"/>
      <c r="Q430" s="481" t="s">
        <v>2015</v>
      </c>
    </row>
    <row r="431" spans="4:17" x14ac:dyDescent="0.25">
      <c r="D431" s="482" t="s">
        <v>3107</v>
      </c>
      <c r="E431" s="481" t="s">
        <v>3108</v>
      </c>
      <c r="F431" s="482"/>
      <c r="G431" s="481"/>
      <c r="H431" s="482"/>
      <c r="I431" s="482"/>
      <c r="J431" s="481" t="str">
        <f t="shared" si="7"/>
        <v/>
      </c>
      <c r="K431" s="493"/>
      <c r="L431" s="493"/>
      <c r="M431" s="494"/>
      <c r="N431" s="482"/>
      <c r="O431" s="482"/>
      <c r="P431" s="482"/>
      <c r="Q431" s="481" t="s">
        <v>1996</v>
      </c>
    </row>
    <row r="432" spans="4:17" x14ac:dyDescent="0.25">
      <c r="D432" s="482" t="s">
        <v>3109</v>
      </c>
      <c r="E432" s="481" t="s">
        <v>3108</v>
      </c>
      <c r="F432" s="482"/>
      <c r="G432" s="481"/>
      <c r="H432" s="482"/>
      <c r="I432" s="482"/>
      <c r="J432" s="481" t="str">
        <f t="shared" si="7"/>
        <v/>
      </c>
      <c r="K432" s="493"/>
      <c r="L432" s="493"/>
      <c r="M432" s="494"/>
      <c r="N432" s="482"/>
      <c r="O432" s="482"/>
      <c r="P432" s="482"/>
      <c r="Q432" s="481" t="s">
        <v>1997</v>
      </c>
    </row>
    <row r="433" spans="4:17" x14ac:dyDescent="0.25">
      <c r="D433" s="482" t="s">
        <v>3110</v>
      </c>
      <c r="E433" s="481" t="s">
        <v>3108</v>
      </c>
      <c r="F433" s="482"/>
      <c r="G433" s="481"/>
      <c r="H433" s="482"/>
      <c r="I433" s="482"/>
      <c r="J433" s="481" t="str">
        <f t="shared" si="7"/>
        <v/>
      </c>
      <c r="K433" s="493"/>
      <c r="L433" s="493"/>
      <c r="M433" s="494"/>
      <c r="N433" s="482"/>
      <c r="O433" s="482"/>
      <c r="P433" s="482"/>
      <c r="Q433" s="481" t="s">
        <v>1998</v>
      </c>
    </row>
    <row r="434" spans="4:17" x14ac:dyDescent="0.25">
      <c r="D434" s="482" t="s">
        <v>3111</v>
      </c>
      <c r="E434" s="481" t="s">
        <v>3108</v>
      </c>
      <c r="F434" s="482"/>
      <c r="G434" s="481"/>
      <c r="H434" s="482"/>
      <c r="I434" s="482"/>
      <c r="J434" s="481" t="str">
        <f t="shared" si="7"/>
        <v/>
      </c>
      <c r="K434" s="493"/>
      <c r="L434" s="493"/>
      <c r="M434" s="494"/>
      <c r="N434" s="482"/>
      <c r="O434" s="482"/>
      <c r="P434" s="482"/>
      <c r="Q434" s="481" t="s">
        <v>1999</v>
      </c>
    </row>
    <row r="435" spans="4:17" x14ac:dyDescent="0.25">
      <c r="D435" s="482" t="s">
        <v>3112</v>
      </c>
      <c r="E435" s="481" t="s">
        <v>3108</v>
      </c>
      <c r="F435" s="482"/>
      <c r="G435" s="481"/>
      <c r="H435" s="482"/>
      <c r="I435" s="482"/>
      <c r="J435" s="481" t="str">
        <f t="shared" si="7"/>
        <v/>
      </c>
      <c r="K435" s="493"/>
      <c r="L435" s="493"/>
      <c r="M435" s="494"/>
      <c r="N435" s="482"/>
      <c r="O435" s="482"/>
      <c r="P435" s="482"/>
      <c r="Q435" s="481" t="s">
        <v>2000</v>
      </c>
    </row>
    <row r="436" spans="4:17" x14ac:dyDescent="0.25">
      <c r="D436" s="482" t="s">
        <v>3113</v>
      </c>
      <c r="E436" s="481" t="s">
        <v>3108</v>
      </c>
      <c r="F436" s="482"/>
      <c r="G436" s="481"/>
      <c r="H436" s="482"/>
      <c r="I436" s="482"/>
      <c r="J436" s="481" t="str">
        <f t="shared" si="7"/>
        <v/>
      </c>
      <c r="K436" s="493"/>
      <c r="L436" s="493"/>
      <c r="M436" s="494"/>
      <c r="N436" s="482"/>
      <c r="O436" s="482"/>
      <c r="P436" s="482"/>
      <c r="Q436" s="481" t="s">
        <v>2001</v>
      </c>
    </row>
    <row r="437" spans="4:17" x14ac:dyDescent="0.25">
      <c r="D437" s="482" t="s">
        <v>3114</v>
      </c>
      <c r="E437" s="481" t="s">
        <v>3108</v>
      </c>
      <c r="F437" s="482"/>
      <c r="G437" s="481"/>
      <c r="H437" s="482"/>
      <c r="I437" s="482"/>
      <c r="J437" s="481" t="str">
        <f t="shared" si="7"/>
        <v/>
      </c>
      <c r="K437" s="493"/>
      <c r="L437" s="493"/>
      <c r="M437" s="494"/>
      <c r="N437" s="482"/>
      <c r="O437" s="482"/>
      <c r="P437" s="482"/>
      <c r="Q437" s="481" t="s">
        <v>2002</v>
      </c>
    </row>
    <row r="438" spans="4:17" x14ac:dyDescent="0.25">
      <c r="D438" s="482" t="s">
        <v>3115</v>
      </c>
      <c r="E438" s="481" t="s">
        <v>3108</v>
      </c>
      <c r="F438" s="482"/>
      <c r="G438" s="481"/>
      <c r="H438" s="482"/>
      <c r="I438" s="482"/>
      <c r="J438" s="481" t="str">
        <f t="shared" si="7"/>
        <v/>
      </c>
      <c r="K438" s="493"/>
      <c r="L438" s="493"/>
      <c r="M438" s="494"/>
      <c r="N438" s="482"/>
      <c r="O438" s="482"/>
      <c r="P438" s="482"/>
      <c r="Q438" s="481" t="s">
        <v>2003</v>
      </c>
    </row>
    <row r="439" spans="4:17" x14ac:dyDescent="0.25">
      <c r="D439" s="482" t="s">
        <v>3116</v>
      </c>
      <c r="E439" s="481" t="s">
        <v>3108</v>
      </c>
      <c r="F439" s="482"/>
      <c r="G439" s="481"/>
      <c r="H439" s="482"/>
      <c r="I439" s="482"/>
      <c r="J439" s="481" t="str">
        <f t="shared" si="7"/>
        <v/>
      </c>
      <c r="K439" s="493"/>
      <c r="L439" s="493"/>
      <c r="M439" s="494"/>
      <c r="N439" s="482"/>
      <c r="O439" s="482"/>
      <c r="P439" s="482"/>
      <c r="Q439" s="481" t="s">
        <v>2004</v>
      </c>
    </row>
    <row r="440" spans="4:17" x14ac:dyDescent="0.25">
      <c r="D440" s="482" t="s">
        <v>3117</v>
      </c>
      <c r="E440" s="481" t="s">
        <v>3108</v>
      </c>
      <c r="F440" s="482"/>
      <c r="G440" s="481"/>
      <c r="H440" s="482"/>
      <c r="I440" s="482"/>
      <c r="J440" s="481" t="str">
        <f t="shared" si="7"/>
        <v/>
      </c>
      <c r="K440" s="493"/>
      <c r="L440" s="493"/>
      <c r="M440" s="494"/>
      <c r="N440" s="482"/>
      <c r="O440" s="482"/>
      <c r="P440" s="482"/>
      <c r="Q440" s="481" t="s">
        <v>2005</v>
      </c>
    </row>
    <row r="441" spans="4:17" x14ac:dyDescent="0.25">
      <c r="D441" s="482" t="s">
        <v>3118</v>
      </c>
      <c r="E441" s="481" t="s">
        <v>3119</v>
      </c>
      <c r="F441" s="482"/>
      <c r="G441" s="481"/>
      <c r="H441" s="482"/>
      <c r="I441" s="482"/>
      <c r="J441" s="481" t="str">
        <f t="shared" si="7"/>
        <v/>
      </c>
      <c r="K441" s="493"/>
      <c r="L441" s="493"/>
      <c r="M441" s="494"/>
      <c r="N441" s="482"/>
      <c r="O441" s="482"/>
      <c r="P441" s="482"/>
      <c r="Q441" s="481" t="s">
        <v>1986</v>
      </c>
    </row>
    <row r="442" spans="4:17" x14ac:dyDescent="0.25">
      <c r="D442" s="482" t="s">
        <v>3120</v>
      </c>
      <c r="E442" s="481" t="s">
        <v>3119</v>
      </c>
      <c r="F442" s="482"/>
      <c r="G442" s="481"/>
      <c r="H442" s="482"/>
      <c r="I442" s="482"/>
      <c r="J442" s="481" t="str">
        <f t="shared" si="7"/>
        <v/>
      </c>
      <c r="K442" s="493"/>
      <c r="L442" s="493"/>
      <c r="M442" s="494"/>
      <c r="N442" s="482"/>
      <c r="O442" s="482"/>
      <c r="P442" s="482"/>
      <c r="Q442" s="481" t="s">
        <v>1987</v>
      </c>
    </row>
    <row r="443" spans="4:17" x14ac:dyDescent="0.25">
      <c r="D443" s="482" t="s">
        <v>3121</v>
      </c>
      <c r="E443" s="481" t="s">
        <v>3119</v>
      </c>
      <c r="F443" s="482"/>
      <c r="G443" s="481"/>
      <c r="H443" s="482"/>
      <c r="I443" s="482"/>
      <c r="J443" s="481" t="str">
        <f t="shared" si="7"/>
        <v/>
      </c>
      <c r="K443" s="493"/>
      <c r="L443" s="493"/>
      <c r="M443" s="494"/>
      <c r="N443" s="482"/>
      <c r="O443" s="482"/>
      <c r="P443" s="482"/>
      <c r="Q443" s="481" t="s">
        <v>1988</v>
      </c>
    </row>
    <row r="444" spans="4:17" x14ac:dyDescent="0.25">
      <c r="D444" s="482" t="s">
        <v>3122</v>
      </c>
      <c r="E444" s="481" t="s">
        <v>3119</v>
      </c>
      <c r="F444" s="482"/>
      <c r="G444" s="481"/>
      <c r="H444" s="482"/>
      <c r="I444" s="482"/>
      <c r="J444" s="481" t="str">
        <f t="shared" ref="J444:J507" si="8">F444&amp;H444&amp;I444</f>
        <v/>
      </c>
      <c r="K444" s="493"/>
      <c r="L444" s="493"/>
      <c r="M444" s="494"/>
      <c r="N444" s="482"/>
      <c r="O444" s="482"/>
      <c r="P444" s="482"/>
      <c r="Q444" s="481" t="s">
        <v>1989</v>
      </c>
    </row>
    <row r="445" spans="4:17" x14ac:dyDescent="0.25">
      <c r="D445" s="482" t="s">
        <v>3123</v>
      </c>
      <c r="E445" s="481" t="s">
        <v>3119</v>
      </c>
      <c r="F445" s="482"/>
      <c r="G445" s="481"/>
      <c r="H445" s="482"/>
      <c r="I445" s="482"/>
      <c r="J445" s="481" t="str">
        <f t="shared" si="8"/>
        <v/>
      </c>
      <c r="K445" s="493"/>
      <c r="L445" s="493"/>
      <c r="M445" s="494"/>
      <c r="N445" s="482"/>
      <c r="O445" s="482"/>
      <c r="P445" s="482"/>
      <c r="Q445" s="481" t="s">
        <v>1990</v>
      </c>
    </row>
    <row r="446" spans="4:17" x14ac:dyDescent="0.25">
      <c r="D446" s="482" t="s">
        <v>3124</v>
      </c>
      <c r="E446" s="481" t="s">
        <v>3119</v>
      </c>
      <c r="F446" s="482"/>
      <c r="G446" s="481"/>
      <c r="H446" s="482"/>
      <c r="I446" s="482"/>
      <c r="J446" s="481" t="str">
        <f t="shared" si="8"/>
        <v/>
      </c>
      <c r="K446" s="493"/>
      <c r="L446" s="493"/>
      <c r="M446" s="494"/>
      <c r="N446" s="482"/>
      <c r="O446" s="482"/>
      <c r="P446" s="482"/>
      <c r="Q446" s="481" t="s">
        <v>1991</v>
      </c>
    </row>
    <row r="447" spans="4:17" x14ac:dyDescent="0.25">
      <c r="D447" s="482" t="s">
        <v>3125</v>
      </c>
      <c r="E447" s="481" t="s">
        <v>3119</v>
      </c>
      <c r="F447" s="482"/>
      <c r="G447" s="481"/>
      <c r="H447" s="482"/>
      <c r="I447" s="482"/>
      <c r="J447" s="481" t="str">
        <f t="shared" si="8"/>
        <v/>
      </c>
      <c r="K447" s="493"/>
      <c r="L447" s="493"/>
      <c r="M447" s="494"/>
      <c r="N447" s="482"/>
      <c r="O447" s="482"/>
      <c r="P447" s="482"/>
      <c r="Q447" s="481" t="s">
        <v>1992</v>
      </c>
    </row>
    <row r="448" spans="4:17" x14ac:dyDescent="0.25">
      <c r="D448" s="482" t="s">
        <v>3126</v>
      </c>
      <c r="E448" s="481" t="s">
        <v>3119</v>
      </c>
      <c r="F448" s="482"/>
      <c r="G448" s="481"/>
      <c r="H448" s="482"/>
      <c r="I448" s="482"/>
      <c r="J448" s="481" t="str">
        <f t="shared" si="8"/>
        <v/>
      </c>
      <c r="K448" s="493"/>
      <c r="L448" s="493"/>
      <c r="M448" s="494"/>
      <c r="N448" s="482"/>
      <c r="O448" s="482"/>
      <c r="P448" s="482"/>
      <c r="Q448" s="481" t="s">
        <v>1993</v>
      </c>
    </row>
    <row r="449" spans="4:17" x14ac:dyDescent="0.25">
      <c r="D449" s="482" t="s">
        <v>3127</v>
      </c>
      <c r="E449" s="481" t="s">
        <v>3119</v>
      </c>
      <c r="F449" s="482"/>
      <c r="G449" s="481"/>
      <c r="H449" s="482"/>
      <c r="I449" s="482"/>
      <c r="J449" s="481" t="str">
        <f t="shared" si="8"/>
        <v/>
      </c>
      <c r="K449" s="493"/>
      <c r="L449" s="493"/>
      <c r="M449" s="494"/>
      <c r="N449" s="482"/>
      <c r="O449" s="482"/>
      <c r="P449" s="482"/>
      <c r="Q449" s="481" t="s">
        <v>1994</v>
      </c>
    </row>
    <row r="450" spans="4:17" x14ac:dyDescent="0.25">
      <c r="D450" s="482" t="s">
        <v>3128</v>
      </c>
      <c r="E450" s="481" t="s">
        <v>3119</v>
      </c>
      <c r="F450" s="482"/>
      <c r="G450" s="481"/>
      <c r="H450" s="482"/>
      <c r="I450" s="482"/>
      <c r="J450" s="481" t="str">
        <f t="shared" si="8"/>
        <v/>
      </c>
      <c r="K450" s="493"/>
      <c r="L450" s="493"/>
      <c r="M450" s="494"/>
      <c r="N450" s="482"/>
      <c r="O450" s="482"/>
      <c r="P450" s="482"/>
      <c r="Q450" s="481" t="s">
        <v>1995</v>
      </c>
    </row>
    <row r="451" spans="4:17" x14ac:dyDescent="0.25">
      <c r="D451" s="482" t="s">
        <v>3129</v>
      </c>
      <c r="E451" s="481" t="s">
        <v>3130</v>
      </c>
      <c r="F451" s="482"/>
      <c r="G451" s="481"/>
      <c r="H451" s="482"/>
      <c r="I451" s="482"/>
      <c r="J451" s="481" t="str">
        <f t="shared" si="8"/>
        <v/>
      </c>
      <c r="K451" s="493"/>
      <c r="L451" s="493"/>
      <c r="M451" s="494"/>
      <c r="N451" s="482"/>
      <c r="O451" s="482"/>
      <c r="P451" s="482"/>
      <c r="Q451" s="481" t="s">
        <v>1976</v>
      </c>
    </row>
    <row r="452" spans="4:17" x14ac:dyDescent="0.25">
      <c r="D452" s="482" t="s">
        <v>3131</v>
      </c>
      <c r="E452" s="481" t="s">
        <v>3130</v>
      </c>
      <c r="F452" s="482"/>
      <c r="G452" s="481"/>
      <c r="H452" s="482"/>
      <c r="I452" s="482"/>
      <c r="J452" s="481" t="str">
        <f t="shared" si="8"/>
        <v/>
      </c>
      <c r="K452" s="493"/>
      <c r="L452" s="493"/>
      <c r="M452" s="494"/>
      <c r="N452" s="482"/>
      <c r="O452" s="482"/>
      <c r="P452" s="482"/>
      <c r="Q452" s="481" t="s">
        <v>1977</v>
      </c>
    </row>
    <row r="453" spans="4:17" x14ac:dyDescent="0.25">
      <c r="D453" s="482" t="s">
        <v>3132</v>
      </c>
      <c r="E453" s="481" t="s">
        <v>3130</v>
      </c>
      <c r="F453" s="482"/>
      <c r="G453" s="481"/>
      <c r="H453" s="482"/>
      <c r="I453" s="482"/>
      <c r="J453" s="481" t="str">
        <f t="shared" si="8"/>
        <v/>
      </c>
      <c r="K453" s="493"/>
      <c r="L453" s="493"/>
      <c r="M453" s="494"/>
      <c r="N453" s="482"/>
      <c r="O453" s="482"/>
      <c r="P453" s="482"/>
      <c r="Q453" s="481" t="s">
        <v>1978</v>
      </c>
    </row>
    <row r="454" spans="4:17" x14ac:dyDescent="0.25">
      <c r="D454" s="482" t="s">
        <v>3133</v>
      </c>
      <c r="E454" s="481" t="s">
        <v>3130</v>
      </c>
      <c r="F454" s="482"/>
      <c r="G454" s="481"/>
      <c r="H454" s="482"/>
      <c r="I454" s="482"/>
      <c r="J454" s="481" t="str">
        <f t="shared" si="8"/>
        <v/>
      </c>
      <c r="K454" s="493"/>
      <c r="L454" s="493"/>
      <c r="M454" s="494"/>
      <c r="N454" s="482"/>
      <c r="O454" s="482"/>
      <c r="P454" s="482"/>
      <c r="Q454" s="481" t="s">
        <v>1979</v>
      </c>
    </row>
    <row r="455" spans="4:17" x14ac:dyDescent="0.25">
      <c r="D455" s="482" t="s">
        <v>3134</v>
      </c>
      <c r="E455" s="481" t="s">
        <v>3130</v>
      </c>
      <c r="F455" s="482"/>
      <c r="G455" s="481"/>
      <c r="H455" s="482"/>
      <c r="I455" s="482"/>
      <c r="J455" s="481" t="str">
        <f t="shared" si="8"/>
        <v/>
      </c>
      <c r="K455" s="493"/>
      <c r="L455" s="493"/>
      <c r="M455" s="494"/>
      <c r="N455" s="482"/>
      <c r="O455" s="482"/>
      <c r="P455" s="482"/>
      <c r="Q455" s="481" t="s">
        <v>1980</v>
      </c>
    </row>
    <row r="456" spans="4:17" x14ac:dyDescent="0.25">
      <c r="D456" s="482" t="s">
        <v>3135</v>
      </c>
      <c r="E456" s="481" t="s">
        <v>3130</v>
      </c>
      <c r="F456" s="482"/>
      <c r="G456" s="481"/>
      <c r="H456" s="482"/>
      <c r="I456" s="482"/>
      <c r="J456" s="481" t="str">
        <f t="shared" si="8"/>
        <v/>
      </c>
      <c r="K456" s="493"/>
      <c r="L456" s="493"/>
      <c r="M456" s="494"/>
      <c r="N456" s="482"/>
      <c r="O456" s="482"/>
      <c r="P456" s="482"/>
      <c r="Q456" s="481" t="s">
        <v>1981</v>
      </c>
    </row>
    <row r="457" spans="4:17" x14ac:dyDescent="0.25">
      <c r="D457" s="482" t="s">
        <v>3136</v>
      </c>
      <c r="E457" s="481" t="s">
        <v>3130</v>
      </c>
      <c r="F457" s="482"/>
      <c r="G457" s="481"/>
      <c r="H457" s="482"/>
      <c r="I457" s="482"/>
      <c r="J457" s="481" t="str">
        <f t="shared" si="8"/>
        <v/>
      </c>
      <c r="K457" s="493"/>
      <c r="L457" s="493"/>
      <c r="M457" s="494"/>
      <c r="N457" s="482"/>
      <c r="O457" s="482"/>
      <c r="P457" s="482"/>
      <c r="Q457" s="481" t="s">
        <v>1982</v>
      </c>
    </row>
    <row r="458" spans="4:17" x14ac:dyDescent="0.25">
      <c r="D458" s="482" t="s">
        <v>3137</v>
      </c>
      <c r="E458" s="481" t="s">
        <v>3130</v>
      </c>
      <c r="F458" s="482"/>
      <c r="G458" s="481"/>
      <c r="H458" s="482"/>
      <c r="I458" s="482"/>
      <c r="J458" s="481" t="str">
        <f t="shared" si="8"/>
        <v/>
      </c>
      <c r="K458" s="493"/>
      <c r="L458" s="493"/>
      <c r="M458" s="494"/>
      <c r="N458" s="482"/>
      <c r="O458" s="482"/>
      <c r="P458" s="482"/>
      <c r="Q458" s="481" t="s">
        <v>1983</v>
      </c>
    </row>
    <row r="459" spans="4:17" x14ac:dyDescent="0.25">
      <c r="D459" s="482" t="s">
        <v>3138</v>
      </c>
      <c r="E459" s="481" t="s">
        <v>3130</v>
      </c>
      <c r="F459" s="482"/>
      <c r="G459" s="481"/>
      <c r="H459" s="482"/>
      <c r="I459" s="482"/>
      <c r="J459" s="481" t="str">
        <f t="shared" si="8"/>
        <v/>
      </c>
      <c r="K459" s="493"/>
      <c r="L459" s="493"/>
      <c r="M459" s="494"/>
      <c r="N459" s="482"/>
      <c r="O459" s="482"/>
      <c r="P459" s="482"/>
      <c r="Q459" s="481" t="s">
        <v>1984</v>
      </c>
    </row>
    <row r="460" spans="4:17" x14ac:dyDescent="0.25">
      <c r="D460" s="482" t="s">
        <v>3139</v>
      </c>
      <c r="E460" s="481" t="s">
        <v>3130</v>
      </c>
      <c r="F460" s="482"/>
      <c r="G460" s="481"/>
      <c r="H460" s="482"/>
      <c r="I460" s="482"/>
      <c r="J460" s="481" t="str">
        <f t="shared" si="8"/>
        <v/>
      </c>
      <c r="K460" s="493"/>
      <c r="L460" s="493"/>
      <c r="M460" s="494"/>
      <c r="N460" s="482"/>
      <c r="O460" s="482"/>
      <c r="P460" s="482"/>
      <c r="Q460" s="481" t="s">
        <v>1985</v>
      </c>
    </row>
    <row r="461" spans="4:17" x14ac:dyDescent="0.25">
      <c r="D461" s="482" t="s">
        <v>3140</v>
      </c>
      <c r="E461" s="481" t="s">
        <v>3141</v>
      </c>
      <c r="F461" s="482"/>
      <c r="G461" s="481"/>
      <c r="H461" s="482"/>
      <c r="I461" s="482"/>
      <c r="J461" s="481" t="str">
        <f t="shared" si="8"/>
        <v/>
      </c>
      <c r="K461" s="493"/>
      <c r="L461" s="493"/>
      <c r="M461" s="494"/>
      <c r="N461" s="482"/>
      <c r="O461" s="482"/>
      <c r="P461" s="482"/>
      <c r="Q461" s="481" t="s">
        <v>1966</v>
      </c>
    </row>
    <row r="462" spans="4:17" x14ac:dyDescent="0.25">
      <c r="D462" s="482" t="s">
        <v>3142</v>
      </c>
      <c r="E462" s="481" t="s">
        <v>3141</v>
      </c>
      <c r="F462" s="482"/>
      <c r="G462" s="481"/>
      <c r="H462" s="482"/>
      <c r="I462" s="482"/>
      <c r="J462" s="481" t="str">
        <f t="shared" si="8"/>
        <v/>
      </c>
      <c r="K462" s="493"/>
      <c r="L462" s="493"/>
      <c r="M462" s="494"/>
      <c r="N462" s="482"/>
      <c r="O462" s="482"/>
      <c r="P462" s="482"/>
      <c r="Q462" s="481" t="s">
        <v>1967</v>
      </c>
    </row>
    <row r="463" spans="4:17" x14ac:dyDescent="0.25">
      <c r="D463" s="482" t="s">
        <v>3143</v>
      </c>
      <c r="E463" s="481" t="s">
        <v>3141</v>
      </c>
      <c r="F463" s="482"/>
      <c r="G463" s="481"/>
      <c r="H463" s="482"/>
      <c r="I463" s="482"/>
      <c r="J463" s="481" t="str">
        <f t="shared" si="8"/>
        <v/>
      </c>
      <c r="K463" s="493"/>
      <c r="L463" s="493"/>
      <c r="M463" s="494"/>
      <c r="N463" s="482"/>
      <c r="O463" s="482"/>
      <c r="P463" s="482"/>
      <c r="Q463" s="481" t="s">
        <v>1968</v>
      </c>
    </row>
    <row r="464" spans="4:17" x14ac:dyDescent="0.25">
      <c r="D464" s="482" t="s">
        <v>3144</v>
      </c>
      <c r="E464" s="481" t="s">
        <v>3141</v>
      </c>
      <c r="F464" s="482"/>
      <c r="G464" s="481"/>
      <c r="H464" s="482"/>
      <c r="I464" s="482"/>
      <c r="J464" s="481" t="str">
        <f t="shared" si="8"/>
        <v/>
      </c>
      <c r="K464" s="493"/>
      <c r="L464" s="493"/>
      <c r="M464" s="494"/>
      <c r="N464" s="482"/>
      <c r="O464" s="482"/>
      <c r="P464" s="482"/>
      <c r="Q464" s="481" t="s">
        <v>1969</v>
      </c>
    </row>
    <row r="465" spans="4:17" x14ac:dyDescent="0.25">
      <c r="D465" s="482" t="s">
        <v>3145</v>
      </c>
      <c r="E465" s="481" t="s">
        <v>3141</v>
      </c>
      <c r="F465" s="482"/>
      <c r="G465" s="481"/>
      <c r="H465" s="482"/>
      <c r="I465" s="482"/>
      <c r="J465" s="481" t="str">
        <f t="shared" si="8"/>
        <v/>
      </c>
      <c r="K465" s="493"/>
      <c r="L465" s="493"/>
      <c r="M465" s="494"/>
      <c r="N465" s="482"/>
      <c r="O465" s="482"/>
      <c r="P465" s="482"/>
      <c r="Q465" s="481" t="s">
        <v>1970</v>
      </c>
    </row>
    <row r="466" spans="4:17" x14ac:dyDescent="0.25">
      <c r="D466" s="482" t="s">
        <v>3146</v>
      </c>
      <c r="E466" s="481" t="s">
        <v>3141</v>
      </c>
      <c r="F466" s="482"/>
      <c r="G466" s="481"/>
      <c r="H466" s="482"/>
      <c r="I466" s="482"/>
      <c r="J466" s="481" t="str">
        <f t="shared" si="8"/>
        <v/>
      </c>
      <c r="K466" s="493"/>
      <c r="L466" s="493"/>
      <c r="M466" s="494"/>
      <c r="N466" s="482"/>
      <c r="O466" s="482"/>
      <c r="P466" s="482"/>
      <c r="Q466" s="481" t="s">
        <v>1971</v>
      </c>
    </row>
    <row r="467" spans="4:17" x14ac:dyDescent="0.25">
      <c r="D467" s="482" t="s">
        <v>3147</v>
      </c>
      <c r="E467" s="481" t="s">
        <v>3141</v>
      </c>
      <c r="F467" s="482"/>
      <c r="G467" s="481"/>
      <c r="H467" s="482"/>
      <c r="I467" s="482"/>
      <c r="J467" s="481" t="str">
        <f t="shared" si="8"/>
        <v/>
      </c>
      <c r="K467" s="493"/>
      <c r="L467" s="493"/>
      <c r="M467" s="494"/>
      <c r="N467" s="482"/>
      <c r="O467" s="482"/>
      <c r="P467" s="482"/>
      <c r="Q467" s="481" t="s">
        <v>1972</v>
      </c>
    </row>
    <row r="468" spans="4:17" x14ac:dyDescent="0.25">
      <c r="D468" s="482" t="s">
        <v>3148</v>
      </c>
      <c r="E468" s="481" t="s">
        <v>3141</v>
      </c>
      <c r="F468" s="482"/>
      <c r="G468" s="481"/>
      <c r="H468" s="482"/>
      <c r="I468" s="482"/>
      <c r="J468" s="481" t="str">
        <f t="shared" si="8"/>
        <v/>
      </c>
      <c r="K468" s="493"/>
      <c r="L468" s="493"/>
      <c r="M468" s="494"/>
      <c r="N468" s="482"/>
      <c r="O468" s="482"/>
      <c r="P468" s="482"/>
      <c r="Q468" s="481" t="s">
        <v>1973</v>
      </c>
    </row>
    <row r="469" spans="4:17" x14ac:dyDescent="0.25">
      <c r="D469" s="482" t="s">
        <v>3149</v>
      </c>
      <c r="E469" s="481" t="s">
        <v>3141</v>
      </c>
      <c r="F469" s="482"/>
      <c r="G469" s="481"/>
      <c r="H469" s="482"/>
      <c r="I469" s="482"/>
      <c r="J469" s="481" t="str">
        <f t="shared" si="8"/>
        <v/>
      </c>
      <c r="K469" s="493"/>
      <c r="L469" s="493"/>
      <c r="M469" s="494"/>
      <c r="N469" s="482"/>
      <c r="O469" s="482"/>
      <c r="P469" s="482"/>
      <c r="Q469" s="481" t="s">
        <v>1974</v>
      </c>
    </row>
    <row r="470" spans="4:17" x14ac:dyDescent="0.25">
      <c r="D470" s="482" t="s">
        <v>3150</v>
      </c>
      <c r="E470" s="481" t="s">
        <v>3141</v>
      </c>
      <c r="F470" s="482"/>
      <c r="G470" s="481"/>
      <c r="H470" s="482"/>
      <c r="I470" s="482"/>
      <c r="J470" s="481" t="str">
        <f t="shared" si="8"/>
        <v/>
      </c>
      <c r="K470" s="493"/>
      <c r="L470" s="493"/>
      <c r="M470" s="494"/>
      <c r="N470" s="482"/>
      <c r="O470" s="482"/>
      <c r="P470" s="482"/>
      <c r="Q470" s="481" t="s">
        <v>1975</v>
      </c>
    </row>
    <row r="471" spans="4:17" x14ac:dyDescent="0.25">
      <c r="D471" s="482" t="s">
        <v>3151</v>
      </c>
      <c r="E471" s="481" t="s">
        <v>3152</v>
      </c>
      <c r="F471" s="482"/>
      <c r="G471" s="481"/>
      <c r="H471" s="482"/>
      <c r="I471" s="482"/>
      <c r="J471" s="481" t="str">
        <f t="shared" si="8"/>
        <v/>
      </c>
      <c r="K471" s="493"/>
      <c r="L471" s="493"/>
      <c r="M471" s="494"/>
      <c r="N471" s="482"/>
      <c r="O471" s="482"/>
      <c r="P471" s="482"/>
      <c r="Q471" s="481" t="s">
        <v>1956</v>
      </c>
    </row>
    <row r="472" spans="4:17" x14ac:dyDescent="0.25">
      <c r="D472" s="482" t="s">
        <v>3153</v>
      </c>
      <c r="E472" s="481" t="s">
        <v>3152</v>
      </c>
      <c r="F472" s="482"/>
      <c r="G472" s="481"/>
      <c r="H472" s="482"/>
      <c r="I472" s="482"/>
      <c r="J472" s="481" t="str">
        <f t="shared" si="8"/>
        <v/>
      </c>
      <c r="K472" s="493"/>
      <c r="L472" s="493"/>
      <c r="M472" s="494"/>
      <c r="N472" s="482"/>
      <c r="O472" s="482"/>
      <c r="P472" s="482"/>
      <c r="Q472" s="481" t="s">
        <v>1957</v>
      </c>
    </row>
    <row r="473" spans="4:17" x14ac:dyDescent="0.25">
      <c r="D473" s="482" t="s">
        <v>3154</v>
      </c>
      <c r="E473" s="481" t="s">
        <v>3152</v>
      </c>
      <c r="F473" s="482"/>
      <c r="G473" s="481"/>
      <c r="H473" s="482"/>
      <c r="I473" s="482"/>
      <c r="J473" s="481" t="str">
        <f t="shared" si="8"/>
        <v/>
      </c>
      <c r="K473" s="493"/>
      <c r="L473" s="493"/>
      <c r="M473" s="494"/>
      <c r="N473" s="482"/>
      <c r="O473" s="482"/>
      <c r="P473" s="482"/>
      <c r="Q473" s="481" t="s">
        <v>1958</v>
      </c>
    </row>
    <row r="474" spans="4:17" x14ac:dyDescent="0.25">
      <c r="D474" s="482" t="s">
        <v>3155</v>
      </c>
      <c r="E474" s="481" t="s">
        <v>3152</v>
      </c>
      <c r="F474" s="482"/>
      <c r="G474" s="481"/>
      <c r="H474" s="482"/>
      <c r="I474" s="482"/>
      <c r="J474" s="481" t="str">
        <f t="shared" si="8"/>
        <v/>
      </c>
      <c r="K474" s="493"/>
      <c r="L474" s="493"/>
      <c r="M474" s="494"/>
      <c r="N474" s="482"/>
      <c r="O474" s="482"/>
      <c r="P474" s="482"/>
      <c r="Q474" s="481" t="s">
        <v>1959</v>
      </c>
    </row>
    <row r="475" spans="4:17" x14ac:dyDescent="0.25">
      <c r="D475" s="482" t="s">
        <v>3156</v>
      </c>
      <c r="E475" s="481" t="s">
        <v>3152</v>
      </c>
      <c r="F475" s="482"/>
      <c r="G475" s="481"/>
      <c r="H475" s="482"/>
      <c r="I475" s="482"/>
      <c r="J475" s="481" t="str">
        <f t="shared" si="8"/>
        <v/>
      </c>
      <c r="K475" s="493"/>
      <c r="L475" s="493"/>
      <c r="M475" s="494"/>
      <c r="N475" s="482"/>
      <c r="O475" s="482"/>
      <c r="P475" s="482"/>
      <c r="Q475" s="481" t="s">
        <v>1960</v>
      </c>
    </row>
    <row r="476" spans="4:17" x14ac:dyDescent="0.25">
      <c r="D476" s="482" t="s">
        <v>3157</v>
      </c>
      <c r="E476" s="481" t="s">
        <v>3152</v>
      </c>
      <c r="F476" s="482"/>
      <c r="G476" s="481"/>
      <c r="H476" s="482"/>
      <c r="I476" s="482"/>
      <c r="J476" s="481" t="str">
        <f t="shared" si="8"/>
        <v/>
      </c>
      <c r="K476" s="493"/>
      <c r="L476" s="493"/>
      <c r="M476" s="494"/>
      <c r="N476" s="482"/>
      <c r="O476" s="482"/>
      <c r="P476" s="482"/>
      <c r="Q476" s="481" t="s">
        <v>1961</v>
      </c>
    </row>
    <row r="477" spans="4:17" x14ac:dyDescent="0.25">
      <c r="D477" s="482" t="s">
        <v>3158</v>
      </c>
      <c r="E477" s="481" t="s">
        <v>3152</v>
      </c>
      <c r="F477" s="482"/>
      <c r="G477" s="481"/>
      <c r="H477" s="482"/>
      <c r="I477" s="482"/>
      <c r="J477" s="481" t="str">
        <f t="shared" si="8"/>
        <v/>
      </c>
      <c r="K477" s="493"/>
      <c r="L477" s="493"/>
      <c r="M477" s="494"/>
      <c r="N477" s="482"/>
      <c r="O477" s="482"/>
      <c r="P477" s="482"/>
      <c r="Q477" s="481" t="s">
        <v>1962</v>
      </c>
    </row>
    <row r="478" spans="4:17" x14ac:dyDescent="0.25">
      <c r="D478" s="482" t="s">
        <v>3159</v>
      </c>
      <c r="E478" s="481" t="s">
        <v>3152</v>
      </c>
      <c r="F478" s="482"/>
      <c r="G478" s="481"/>
      <c r="H478" s="482"/>
      <c r="I478" s="482"/>
      <c r="J478" s="481" t="str">
        <f t="shared" si="8"/>
        <v/>
      </c>
      <c r="K478" s="493"/>
      <c r="L478" s="493"/>
      <c r="M478" s="494"/>
      <c r="N478" s="482"/>
      <c r="O478" s="482"/>
      <c r="P478" s="482"/>
      <c r="Q478" s="481" t="s">
        <v>1963</v>
      </c>
    </row>
    <row r="479" spans="4:17" x14ac:dyDescent="0.25">
      <c r="D479" s="482" t="s">
        <v>3160</v>
      </c>
      <c r="E479" s="481" t="s">
        <v>3152</v>
      </c>
      <c r="F479" s="482"/>
      <c r="G479" s="481"/>
      <c r="H479" s="482"/>
      <c r="I479" s="482"/>
      <c r="J479" s="481" t="str">
        <f t="shared" si="8"/>
        <v/>
      </c>
      <c r="K479" s="493"/>
      <c r="L479" s="493"/>
      <c r="M479" s="494"/>
      <c r="N479" s="482"/>
      <c r="O479" s="482"/>
      <c r="P479" s="482"/>
      <c r="Q479" s="481" t="s">
        <v>1964</v>
      </c>
    </row>
    <row r="480" spans="4:17" x14ac:dyDescent="0.25">
      <c r="D480" s="482" t="s">
        <v>3161</v>
      </c>
      <c r="E480" s="481" t="s">
        <v>3152</v>
      </c>
      <c r="F480" s="482"/>
      <c r="G480" s="481"/>
      <c r="H480" s="482"/>
      <c r="I480" s="482"/>
      <c r="J480" s="481" t="str">
        <f t="shared" si="8"/>
        <v/>
      </c>
      <c r="K480" s="493"/>
      <c r="L480" s="493"/>
      <c r="M480" s="494"/>
      <c r="N480" s="482"/>
      <c r="O480" s="482"/>
      <c r="P480" s="482"/>
      <c r="Q480" s="481" t="s">
        <v>1965</v>
      </c>
    </row>
    <row r="481" spans="4:17" x14ac:dyDescent="0.25">
      <c r="D481" s="482" t="s">
        <v>3162</v>
      </c>
      <c r="E481" s="481" t="s">
        <v>3163</v>
      </c>
      <c r="F481" s="482"/>
      <c r="G481" s="481"/>
      <c r="H481" s="482"/>
      <c r="I481" s="482"/>
      <c r="J481" s="481" t="str">
        <f t="shared" si="8"/>
        <v/>
      </c>
      <c r="K481" s="493"/>
      <c r="L481" s="493"/>
      <c r="M481" s="494"/>
      <c r="N481" s="482"/>
      <c r="O481" s="482"/>
      <c r="P481" s="482"/>
      <c r="Q481" s="481" t="s">
        <v>1946</v>
      </c>
    </row>
    <row r="482" spans="4:17" x14ac:dyDescent="0.25">
      <c r="D482" s="482" t="s">
        <v>3164</v>
      </c>
      <c r="E482" s="481" t="s">
        <v>3163</v>
      </c>
      <c r="F482" s="482"/>
      <c r="G482" s="481"/>
      <c r="H482" s="482"/>
      <c r="I482" s="482"/>
      <c r="J482" s="481" t="str">
        <f t="shared" si="8"/>
        <v/>
      </c>
      <c r="K482" s="493"/>
      <c r="L482" s="493"/>
      <c r="M482" s="494"/>
      <c r="N482" s="482"/>
      <c r="O482" s="482"/>
      <c r="P482" s="482"/>
      <c r="Q482" s="481" t="s">
        <v>1947</v>
      </c>
    </row>
    <row r="483" spans="4:17" x14ac:dyDescent="0.25">
      <c r="D483" s="482" t="s">
        <v>3165</v>
      </c>
      <c r="E483" s="481" t="s">
        <v>3163</v>
      </c>
      <c r="F483" s="482"/>
      <c r="G483" s="481"/>
      <c r="H483" s="482"/>
      <c r="I483" s="482"/>
      <c r="J483" s="481" t="str">
        <f t="shared" si="8"/>
        <v/>
      </c>
      <c r="K483" s="493"/>
      <c r="L483" s="493"/>
      <c r="M483" s="494"/>
      <c r="N483" s="482"/>
      <c r="O483" s="482"/>
      <c r="P483" s="482"/>
      <c r="Q483" s="481" t="s">
        <v>1948</v>
      </c>
    </row>
    <row r="484" spans="4:17" x14ac:dyDescent="0.25">
      <c r="D484" s="482" t="s">
        <v>3166</v>
      </c>
      <c r="E484" s="481" t="s">
        <v>3163</v>
      </c>
      <c r="F484" s="482"/>
      <c r="G484" s="481"/>
      <c r="H484" s="482"/>
      <c r="I484" s="482"/>
      <c r="J484" s="481" t="str">
        <f t="shared" si="8"/>
        <v/>
      </c>
      <c r="K484" s="493"/>
      <c r="L484" s="493"/>
      <c r="M484" s="494"/>
      <c r="N484" s="482"/>
      <c r="O484" s="482"/>
      <c r="P484" s="482"/>
      <c r="Q484" s="481" t="s">
        <v>1949</v>
      </c>
    </row>
    <row r="485" spans="4:17" x14ac:dyDescent="0.25">
      <c r="D485" s="482" t="s">
        <v>3167</v>
      </c>
      <c r="E485" s="481" t="s">
        <v>3163</v>
      </c>
      <c r="F485" s="482"/>
      <c r="G485" s="481"/>
      <c r="H485" s="482"/>
      <c r="I485" s="482"/>
      <c r="J485" s="481" t="str">
        <f t="shared" si="8"/>
        <v/>
      </c>
      <c r="K485" s="493"/>
      <c r="L485" s="493"/>
      <c r="M485" s="494"/>
      <c r="N485" s="482"/>
      <c r="O485" s="482"/>
      <c r="P485" s="482"/>
      <c r="Q485" s="481" t="s">
        <v>1950</v>
      </c>
    </row>
    <row r="486" spans="4:17" x14ac:dyDescent="0.25">
      <c r="D486" s="482" t="s">
        <v>3168</v>
      </c>
      <c r="E486" s="481" t="s">
        <v>3163</v>
      </c>
      <c r="F486" s="482"/>
      <c r="G486" s="481"/>
      <c r="H486" s="482"/>
      <c r="I486" s="482"/>
      <c r="J486" s="481" t="str">
        <f t="shared" si="8"/>
        <v/>
      </c>
      <c r="K486" s="493"/>
      <c r="L486" s="493"/>
      <c r="M486" s="494"/>
      <c r="N486" s="482"/>
      <c r="O486" s="482"/>
      <c r="P486" s="482"/>
      <c r="Q486" s="481" t="s">
        <v>1951</v>
      </c>
    </row>
    <row r="487" spans="4:17" x14ac:dyDescent="0.25">
      <c r="D487" s="482" t="s">
        <v>3169</v>
      </c>
      <c r="E487" s="481" t="s">
        <v>3163</v>
      </c>
      <c r="F487" s="482"/>
      <c r="G487" s="481"/>
      <c r="H487" s="482"/>
      <c r="I487" s="482"/>
      <c r="J487" s="481" t="str">
        <f t="shared" si="8"/>
        <v/>
      </c>
      <c r="K487" s="493"/>
      <c r="L487" s="493"/>
      <c r="M487" s="494"/>
      <c r="N487" s="482"/>
      <c r="O487" s="482"/>
      <c r="P487" s="482"/>
      <c r="Q487" s="481" t="s">
        <v>1952</v>
      </c>
    </row>
    <row r="488" spans="4:17" x14ac:dyDescent="0.25">
      <c r="D488" s="482" t="s">
        <v>3170</v>
      </c>
      <c r="E488" s="481" t="s">
        <v>3163</v>
      </c>
      <c r="F488" s="482"/>
      <c r="G488" s="481"/>
      <c r="H488" s="482"/>
      <c r="I488" s="482"/>
      <c r="J488" s="481" t="str">
        <f t="shared" si="8"/>
        <v/>
      </c>
      <c r="K488" s="493"/>
      <c r="L488" s="493"/>
      <c r="M488" s="494"/>
      <c r="N488" s="482"/>
      <c r="O488" s="482"/>
      <c r="P488" s="482"/>
      <c r="Q488" s="481" t="s">
        <v>1953</v>
      </c>
    </row>
    <row r="489" spans="4:17" x14ac:dyDescent="0.25">
      <c r="D489" s="482" t="s">
        <v>3171</v>
      </c>
      <c r="E489" s="481" t="s">
        <v>3163</v>
      </c>
      <c r="F489" s="482"/>
      <c r="G489" s="481"/>
      <c r="H489" s="482"/>
      <c r="I489" s="482"/>
      <c r="J489" s="481" t="str">
        <f t="shared" si="8"/>
        <v/>
      </c>
      <c r="K489" s="493"/>
      <c r="L489" s="493"/>
      <c r="M489" s="494"/>
      <c r="N489" s="482"/>
      <c r="O489" s="482"/>
      <c r="P489" s="482"/>
      <c r="Q489" s="481" t="s">
        <v>1954</v>
      </c>
    </row>
    <row r="490" spans="4:17" x14ac:dyDescent="0.25">
      <c r="D490" s="482" t="s">
        <v>3172</v>
      </c>
      <c r="E490" s="481" t="s">
        <v>3163</v>
      </c>
      <c r="F490" s="482"/>
      <c r="G490" s="481"/>
      <c r="H490" s="482"/>
      <c r="I490" s="482"/>
      <c r="J490" s="481" t="str">
        <f t="shared" si="8"/>
        <v/>
      </c>
      <c r="K490" s="493"/>
      <c r="L490" s="493"/>
      <c r="M490" s="494"/>
      <c r="N490" s="482"/>
      <c r="O490" s="482"/>
      <c r="P490" s="482"/>
      <c r="Q490" s="481" t="s">
        <v>1955</v>
      </c>
    </row>
    <row r="491" spans="4:17" x14ac:dyDescent="0.25">
      <c r="D491" s="482" t="s">
        <v>3173</v>
      </c>
      <c r="E491" s="481" t="s">
        <v>3174</v>
      </c>
      <c r="F491" s="482"/>
      <c r="G491" s="481"/>
      <c r="H491" s="482"/>
      <c r="I491" s="482"/>
      <c r="J491" s="481" t="str">
        <f t="shared" si="8"/>
        <v/>
      </c>
      <c r="K491" s="493"/>
      <c r="L491" s="493"/>
      <c r="M491" s="494"/>
      <c r="N491" s="482"/>
      <c r="O491" s="482"/>
      <c r="P491" s="482"/>
      <c r="Q491" s="481" t="s">
        <v>1936</v>
      </c>
    </row>
    <row r="492" spans="4:17" x14ac:dyDescent="0.25">
      <c r="D492" s="482" t="s">
        <v>3175</v>
      </c>
      <c r="E492" s="481" t="s">
        <v>3174</v>
      </c>
      <c r="F492" s="482"/>
      <c r="G492" s="481"/>
      <c r="H492" s="482"/>
      <c r="I492" s="482"/>
      <c r="J492" s="481" t="str">
        <f t="shared" si="8"/>
        <v/>
      </c>
      <c r="K492" s="493"/>
      <c r="L492" s="493"/>
      <c r="M492" s="494"/>
      <c r="N492" s="482"/>
      <c r="O492" s="482"/>
      <c r="P492" s="482"/>
      <c r="Q492" s="481" t="s">
        <v>1937</v>
      </c>
    </row>
    <row r="493" spans="4:17" x14ac:dyDescent="0.25">
      <c r="D493" s="482" t="s">
        <v>3176</v>
      </c>
      <c r="E493" s="481" t="s">
        <v>3174</v>
      </c>
      <c r="F493" s="482"/>
      <c r="G493" s="481"/>
      <c r="H493" s="482"/>
      <c r="I493" s="482"/>
      <c r="J493" s="481" t="str">
        <f t="shared" si="8"/>
        <v/>
      </c>
      <c r="K493" s="493"/>
      <c r="L493" s="493"/>
      <c r="M493" s="494"/>
      <c r="N493" s="482"/>
      <c r="O493" s="482"/>
      <c r="P493" s="482"/>
      <c r="Q493" s="481" t="s">
        <v>1938</v>
      </c>
    </row>
    <row r="494" spans="4:17" x14ac:dyDescent="0.25">
      <c r="D494" s="482" t="s">
        <v>3177</v>
      </c>
      <c r="E494" s="481" t="s">
        <v>3174</v>
      </c>
      <c r="F494" s="482"/>
      <c r="G494" s="481"/>
      <c r="H494" s="482"/>
      <c r="I494" s="482"/>
      <c r="J494" s="481" t="str">
        <f t="shared" si="8"/>
        <v/>
      </c>
      <c r="K494" s="493"/>
      <c r="L494" s="493"/>
      <c r="M494" s="494"/>
      <c r="N494" s="482"/>
      <c r="O494" s="482"/>
      <c r="P494" s="482"/>
      <c r="Q494" s="481" t="s">
        <v>1939</v>
      </c>
    </row>
    <row r="495" spans="4:17" x14ac:dyDescent="0.25">
      <c r="D495" s="482" t="s">
        <v>3178</v>
      </c>
      <c r="E495" s="481" t="s">
        <v>3174</v>
      </c>
      <c r="F495" s="482"/>
      <c r="G495" s="481"/>
      <c r="H495" s="482"/>
      <c r="I495" s="482"/>
      <c r="J495" s="481" t="str">
        <f t="shared" si="8"/>
        <v/>
      </c>
      <c r="K495" s="493"/>
      <c r="L495" s="493"/>
      <c r="M495" s="494"/>
      <c r="N495" s="482"/>
      <c r="O495" s="482"/>
      <c r="P495" s="482"/>
      <c r="Q495" s="481" t="s">
        <v>1940</v>
      </c>
    </row>
    <row r="496" spans="4:17" x14ac:dyDescent="0.25">
      <c r="D496" s="482" t="s">
        <v>3179</v>
      </c>
      <c r="E496" s="481" t="s">
        <v>3174</v>
      </c>
      <c r="F496" s="482"/>
      <c r="G496" s="481"/>
      <c r="H496" s="482"/>
      <c r="I496" s="482"/>
      <c r="J496" s="481" t="str">
        <f t="shared" si="8"/>
        <v/>
      </c>
      <c r="K496" s="493"/>
      <c r="L496" s="493"/>
      <c r="M496" s="494"/>
      <c r="N496" s="482"/>
      <c r="O496" s="482"/>
      <c r="P496" s="482"/>
      <c r="Q496" s="481" t="s">
        <v>1941</v>
      </c>
    </row>
    <row r="497" spans="4:17" x14ac:dyDescent="0.25">
      <c r="D497" s="482" t="s">
        <v>3180</v>
      </c>
      <c r="E497" s="481" t="s">
        <v>3174</v>
      </c>
      <c r="F497" s="482"/>
      <c r="G497" s="481"/>
      <c r="H497" s="482"/>
      <c r="I497" s="482"/>
      <c r="J497" s="481" t="str">
        <f t="shared" si="8"/>
        <v/>
      </c>
      <c r="K497" s="493"/>
      <c r="L497" s="493"/>
      <c r="M497" s="494"/>
      <c r="N497" s="482"/>
      <c r="O497" s="482"/>
      <c r="P497" s="482"/>
      <c r="Q497" s="481" t="s">
        <v>1942</v>
      </c>
    </row>
    <row r="498" spans="4:17" x14ac:dyDescent="0.25">
      <c r="D498" s="482" t="s">
        <v>3181</v>
      </c>
      <c r="E498" s="481" t="s">
        <v>3174</v>
      </c>
      <c r="F498" s="482"/>
      <c r="G498" s="481"/>
      <c r="H498" s="482"/>
      <c r="I498" s="482"/>
      <c r="J498" s="481" t="str">
        <f t="shared" si="8"/>
        <v/>
      </c>
      <c r="K498" s="493"/>
      <c r="L498" s="493"/>
      <c r="M498" s="494"/>
      <c r="N498" s="482"/>
      <c r="O498" s="482"/>
      <c r="P498" s="482"/>
      <c r="Q498" s="481" t="s">
        <v>1943</v>
      </c>
    </row>
    <row r="499" spans="4:17" x14ac:dyDescent="0.25">
      <c r="D499" s="482" t="s">
        <v>3182</v>
      </c>
      <c r="E499" s="481" t="s">
        <v>3174</v>
      </c>
      <c r="F499" s="482"/>
      <c r="G499" s="481"/>
      <c r="H499" s="482"/>
      <c r="I499" s="482"/>
      <c r="J499" s="481" t="str">
        <f t="shared" si="8"/>
        <v/>
      </c>
      <c r="K499" s="493"/>
      <c r="L499" s="493"/>
      <c r="M499" s="494"/>
      <c r="N499" s="482"/>
      <c r="O499" s="482"/>
      <c r="P499" s="482"/>
      <c r="Q499" s="481" t="s">
        <v>1944</v>
      </c>
    </row>
    <row r="500" spans="4:17" x14ac:dyDescent="0.25">
      <c r="D500" s="482" t="s">
        <v>3183</v>
      </c>
      <c r="E500" s="481" t="s">
        <v>3174</v>
      </c>
      <c r="F500" s="482"/>
      <c r="G500" s="481"/>
      <c r="H500" s="482"/>
      <c r="I500" s="482"/>
      <c r="J500" s="481" t="str">
        <f t="shared" si="8"/>
        <v/>
      </c>
      <c r="K500" s="493"/>
      <c r="L500" s="493"/>
      <c r="M500" s="494"/>
      <c r="N500" s="482"/>
      <c r="O500" s="482"/>
      <c r="P500" s="482"/>
      <c r="Q500" s="481" t="s">
        <v>1945</v>
      </c>
    </row>
    <row r="501" spans="4:17" x14ac:dyDescent="0.25">
      <c r="D501" s="482" t="s">
        <v>3184</v>
      </c>
      <c r="E501" s="481" t="s">
        <v>3185</v>
      </c>
      <c r="F501" s="482"/>
      <c r="G501" s="481"/>
      <c r="H501" s="482"/>
      <c r="I501" s="482"/>
      <c r="J501" s="481" t="str">
        <f t="shared" si="8"/>
        <v/>
      </c>
      <c r="K501" s="493"/>
      <c r="L501" s="493"/>
      <c r="M501" s="494"/>
      <c r="N501" s="482"/>
      <c r="O501" s="482"/>
      <c r="P501" s="482"/>
      <c r="Q501" s="481" t="s">
        <v>1926</v>
      </c>
    </row>
    <row r="502" spans="4:17" x14ac:dyDescent="0.25">
      <c r="D502" s="482" t="s">
        <v>3186</v>
      </c>
      <c r="E502" s="481" t="s">
        <v>3185</v>
      </c>
      <c r="F502" s="482"/>
      <c r="G502" s="481"/>
      <c r="H502" s="482"/>
      <c r="I502" s="482"/>
      <c r="J502" s="481" t="str">
        <f t="shared" si="8"/>
        <v/>
      </c>
      <c r="K502" s="493"/>
      <c r="L502" s="493"/>
      <c r="M502" s="494"/>
      <c r="N502" s="482"/>
      <c r="O502" s="482"/>
      <c r="P502" s="482"/>
      <c r="Q502" s="481" t="s">
        <v>1927</v>
      </c>
    </row>
    <row r="503" spans="4:17" x14ac:dyDescent="0.25">
      <c r="D503" s="482" t="s">
        <v>3187</v>
      </c>
      <c r="E503" s="481" t="s">
        <v>3185</v>
      </c>
      <c r="F503" s="482"/>
      <c r="G503" s="481"/>
      <c r="H503" s="482"/>
      <c r="I503" s="482"/>
      <c r="J503" s="481" t="str">
        <f t="shared" si="8"/>
        <v/>
      </c>
      <c r="K503" s="493"/>
      <c r="L503" s="493"/>
      <c r="M503" s="494"/>
      <c r="N503" s="482"/>
      <c r="O503" s="482"/>
      <c r="P503" s="482"/>
      <c r="Q503" s="481" t="s">
        <v>1928</v>
      </c>
    </row>
    <row r="504" spans="4:17" x14ac:dyDescent="0.25">
      <c r="D504" s="482" t="s">
        <v>3188</v>
      </c>
      <c r="E504" s="481" t="s">
        <v>3185</v>
      </c>
      <c r="F504" s="482"/>
      <c r="G504" s="481"/>
      <c r="H504" s="482"/>
      <c r="I504" s="482"/>
      <c r="J504" s="481" t="str">
        <f t="shared" si="8"/>
        <v/>
      </c>
      <c r="K504" s="493"/>
      <c r="L504" s="493"/>
      <c r="M504" s="494"/>
      <c r="N504" s="482"/>
      <c r="O504" s="482"/>
      <c r="P504" s="482"/>
      <c r="Q504" s="481" t="s">
        <v>1929</v>
      </c>
    </row>
    <row r="505" spans="4:17" x14ac:dyDescent="0.25">
      <c r="D505" s="482" t="s">
        <v>3189</v>
      </c>
      <c r="E505" s="481" t="s">
        <v>3185</v>
      </c>
      <c r="F505" s="482"/>
      <c r="G505" s="481"/>
      <c r="H505" s="482"/>
      <c r="I505" s="482"/>
      <c r="J505" s="481" t="str">
        <f t="shared" si="8"/>
        <v/>
      </c>
      <c r="K505" s="493"/>
      <c r="L505" s="493"/>
      <c r="M505" s="494"/>
      <c r="N505" s="482"/>
      <c r="O505" s="482"/>
      <c r="P505" s="482"/>
      <c r="Q505" s="481" t="s">
        <v>1930</v>
      </c>
    </row>
    <row r="506" spans="4:17" x14ac:dyDescent="0.25">
      <c r="D506" s="482" t="s">
        <v>3190</v>
      </c>
      <c r="E506" s="481" t="s">
        <v>3185</v>
      </c>
      <c r="F506" s="482"/>
      <c r="G506" s="481"/>
      <c r="H506" s="482"/>
      <c r="I506" s="482"/>
      <c r="J506" s="481" t="str">
        <f t="shared" si="8"/>
        <v/>
      </c>
      <c r="K506" s="493"/>
      <c r="L506" s="493"/>
      <c r="M506" s="494"/>
      <c r="N506" s="482"/>
      <c r="O506" s="482"/>
      <c r="P506" s="482"/>
      <c r="Q506" s="481" t="s">
        <v>1931</v>
      </c>
    </row>
    <row r="507" spans="4:17" x14ac:dyDescent="0.25">
      <c r="D507" s="482" t="s">
        <v>3191</v>
      </c>
      <c r="E507" s="481" t="s">
        <v>3185</v>
      </c>
      <c r="F507" s="482"/>
      <c r="G507" s="481"/>
      <c r="H507" s="482"/>
      <c r="I507" s="482"/>
      <c r="J507" s="481" t="str">
        <f t="shared" si="8"/>
        <v/>
      </c>
      <c r="K507" s="493"/>
      <c r="L507" s="493"/>
      <c r="M507" s="494"/>
      <c r="N507" s="482"/>
      <c r="O507" s="482"/>
      <c r="P507" s="482"/>
      <c r="Q507" s="481" t="s">
        <v>1932</v>
      </c>
    </row>
    <row r="508" spans="4:17" x14ac:dyDescent="0.25">
      <c r="D508" s="482" t="s">
        <v>3192</v>
      </c>
      <c r="E508" s="481" t="s">
        <v>3185</v>
      </c>
      <c r="F508" s="482"/>
      <c r="G508" s="481"/>
      <c r="H508" s="482"/>
      <c r="I508" s="482"/>
      <c r="J508" s="481" t="str">
        <f t="shared" ref="J508:J535" si="9">F508&amp;H508&amp;I508</f>
        <v/>
      </c>
      <c r="K508" s="493"/>
      <c r="L508" s="493"/>
      <c r="M508" s="494"/>
      <c r="N508" s="482"/>
      <c r="O508" s="482"/>
      <c r="P508" s="482"/>
      <c r="Q508" s="481" t="s">
        <v>1933</v>
      </c>
    </row>
    <row r="509" spans="4:17" x14ac:dyDescent="0.25">
      <c r="D509" s="482" t="s">
        <v>3193</v>
      </c>
      <c r="E509" s="481" t="s">
        <v>3185</v>
      </c>
      <c r="F509" s="482"/>
      <c r="G509" s="481"/>
      <c r="H509" s="482"/>
      <c r="I509" s="482"/>
      <c r="J509" s="481" t="str">
        <f t="shared" si="9"/>
        <v/>
      </c>
      <c r="K509" s="493"/>
      <c r="L509" s="493"/>
      <c r="M509" s="494"/>
      <c r="N509" s="482"/>
      <c r="O509" s="482"/>
      <c r="P509" s="482"/>
      <c r="Q509" s="481" t="s">
        <v>1934</v>
      </c>
    </row>
    <row r="510" spans="4:17" x14ac:dyDescent="0.25">
      <c r="D510" s="482" t="s">
        <v>3194</v>
      </c>
      <c r="E510" s="481" t="s">
        <v>3185</v>
      </c>
      <c r="F510" s="482"/>
      <c r="G510" s="481"/>
      <c r="H510" s="482"/>
      <c r="I510" s="482"/>
      <c r="J510" s="481" t="str">
        <f t="shared" si="9"/>
        <v/>
      </c>
      <c r="K510" s="493"/>
      <c r="L510" s="493"/>
      <c r="M510" s="494"/>
      <c r="N510" s="482"/>
      <c r="O510" s="482"/>
      <c r="P510" s="482"/>
      <c r="Q510" s="481" t="s">
        <v>1935</v>
      </c>
    </row>
    <row r="511" spans="4:17" x14ac:dyDescent="0.25">
      <c r="D511" s="482" t="s">
        <v>3195</v>
      </c>
      <c r="E511" s="481" t="s">
        <v>3196</v>
      </c>
      <c r="F511" s="482" t="s">
        <v>2400</v>
      </c>
      <c r="G511" s="481"/>
      <c r="H511" s="482"/>
      <c r="I511" s="482"/>
      <c r="J511" s="481" t="str">
        <f t="shared" si="9"/>
        <v>VC-6.1: Proportion of population protected by IRS within the last 12 months in areas targeted for IRS</v>
      </c>
      <c r="K511" s="493"/>
      <c r="L511" s="493"/>
      <c r="M511" s="494"/>
      <c r="N511" s="482"/>
      <c r="O511" s="482"/>
      <c r="P511" s="482"/>
      <c r="Q511" s="481" t="s">
        <v>1815</v>
      </c>
    </row>
    <row r="512" spans="4:17" x14ac:dyDescent="0.25">
      <c r="D512" s="482" t="s">
        <v>3197</v>
      </c>
      <c r="E512" s="481" t="s">
        <v>3196</v>
      </c>
      <c r="F512" s="482" t="s">
        <v>2400</v>
      </c>
      <c r="G512" s="481"/>
      <c r="H512" s="482"/>
      <c r="I512" s="482"/>
      <c r="J512" s="481" t="str">
        <f t="shared" si="9"/>
        <v>VC-6.1: Proportion of population protected by IRS within the last 12 months in areas targeted for IRS</v>
      </c>
      <c r="K512" s="493"/>
      <c r="L512" s="493"/>
      <c r="M512" s="494"/>
      <c r="N512" s="482"/>
      <c r="O512" s="482"/>
      <c r="P512" s="482"/>
      <c r="Q512" s="481" t="s">
        <v>1816</v>
      </c>
    </row>
    <row r="513" spans="4:17" x14ac:dyDescent="0.25">
      <c r="D513" s="482" t="s">
        <v>3198</v>
      </c>
      <c r="E513" s="481" t="s">
        <v>3196</v>
      </c>
      <c r="F513" s="482" t="s">
        <v>2400</v>
      </c>
      <c r="G513" s="481"/>
      <c r="H513" s="482"/>
      <c r="I513" s="482"/>
      <c r="J513" s="481" t="str">
        <f t="shared" si="9"/>
        <v>VC-6.1: Proportion of population protected by IRS within the last 12 months in areas targeted for IRS</v>
      </c>
      <c r="K513" s="493"/>
      <c r="L513" s="493"/>
      <c r="M513" s="494"/>
      <c r="N513" s="482"/>
      <c r="O513" s="482"/>
      <c r="P513" s="482"/>
      <c r="Q513" s="481" t="s">
        <v>1817</v>
      </c>
    </row>
    <row r="514" spans="4:17" x14ac:dyDescent="0.25">
      <c r="D514" s="482" t="s">
        <v>3199</v>
      </c>
      <c r="E514" s="481" t="s">
        <v>3196</v>
      </c>
      <c r="F514" s="482" t="s">
        <v>2400</v>
      </c>
      <c r="G514" s="481"/>
      <c r="H514" s="482"/>
      <c r="I514" s="482"/>
      <c r="J514" s="481" t="str">
        <f t="shared" si="9"/>
        <v>VC-6.1: Proportion of population protected by IRS within the last 12 months in areas targeted for IRS</v>
      </c>
      <c r="K514" s="493"/>
      <c r="L514" s="493"/>
      <c r="M514" s="494"/>
      <c r="N514" s="482"/>
      <c r="O514" s="482"/>
      <c r="P514" s="482"/>
      <c r="Q514" s="481" t="s">
        <v>1818</v>
      </c>
    </row>
    <row r="515" spans="4:17" x14ac:dyDescent="0.25">
      <c r="D515" s="482" t="s">
        <v>3200</v>
      </c>
      <c r="E515" s="481" t="s">
        <v>3196</v>
      </c>
      <c r="F515" s="482" t="s">
        <v>2400</v>
      </c>
      <c r="G515" s="481"/>
      <c r="H515" s="482"/>
      <c r="I515" s="482"/>
      <c r="J515" s="481" t="str">
        <f t="shared" si="9"/>
        <v>VC-6.1: Proportion of population protected by IRS within the last 12 months in areas targeted for IRS</v>
      </c>
      <c r="K515" s="493"/>
      <c r="L515" s="493"/>
      <c r="M515" s="494"/>
      <c r="N515" s="482"/>
      <c r="O515" s="482"/>
      <c r="P515" s="482"/>
      <c r="Q515" s="481" t="s">
        <v>1819</v>
      </c>
    </row>
    <row r="516" spans="4:17" x14ac:dyDescent="0.25">
      <c r="D516" s="482" t="s">
        <v>3201</v>
      </c>
      <c r="E516" s="481" t="s">
        <v>3196</v>
      </c>
      <c r="F516" s="482" t="s">
        <v>2400</v>
      </c>
      <c r="G516" s="481"/>
      <c r="H516" s="482"/>
      <c r="I516" s="482"/>
      <c r="J516" s="481" t="str">
        <f t="shared" si="9"/>
        <v>VC-6.1: Proportion of population protected by IRS within the last 12 months in areas targeted for IRS</v>
      </c>
      <c r="K516" s="493"/>
      <c r="L516" s="493"/>
      <c r="M516" s="494"/>
      <c r="N516" s="482"/>
      <c r="O516" s="482"/>
      <c r="P516" s="482"/>
      <c r="Q516" s="481" t="s">
        <v>1820</v>
      </c>
    </row>
    <row r="517" spans="4:17" x14ac:dyDescent="0.25">
      <c r="D517" s="482" t="s">
        <v>3202</v>
      </c>
      <c r="E517" s="481" t="s">
        <v>3196</v>
      </c>
      <c r="F517" s="482" t="s">
        <v>2400</v>
      </c>
      <c r="G517" s="481"/>
      <c r="H517" s="482"/>
      <c r="I517" s="482"/>
      <c r="J517" s="481" t="str">
        <f t="shared" si="9"/>
        <v>VC-6.1: Proportion of population protected by IRS within the last 12 months in areas targeted for IRS</v>
      </c>
      <c r="K517" s="493"/>
      <c r="L517" s="493"/>
      <c r="M517" s="494"/>
      <c r="N517" s="482"/>
      <c r="O517" s="482"/>
      <c r="P517" s="482"/>
      <c r="Q517" s="481" t="s">
        <v>1821</v>
      </c>
    </row>
    <row r="518" spans="4:17" x14ac:dyDescent="0.25">
      <c r="D518" s="482" t="s">
        <v>3203</v>
      </c>
      <c r="E518" s="481" t="s">
        <v>3196</v>
      </c>
      <c r="F518" s="482" t="s">
        <v>2400</v>
      </c>
      <c r="G518" s="481"/>
      <c r="H518" s="482"/>
      <c r="I518" s="482"/>
      <c r="J518" s="481" t="str">
        <f t="shared" si="9"/>
        <v>VC-6.1: Proportion of population protected by IRS within the last 12 months in areas targeted for IRS</v>
      </c>
      <c r="K518" s="493"/>
      <c r="L518" s="493"/>
      <c r="M518" s="494"/>
      <c r="N518" s="482"/>
      <c r="O518" s="482"/>
      <c r="P518" s="482"/>
      <c r="Q518" s="481" t="s">
        <v>1822</v>
      </c>
    </row>
    <row r="519" spans="4:17" x14ac:dyDescent="0.25">
      <c r="D519" s="482" t="s">
        <v>3204</v>
      </c>
      <c r="E519" s="481" t="s">
        <v>3196</v>
      </c>
      <c r="F519" s="482" t="s">
        <v>2400</v>
      </c>
      <c r="G519" s="481"/>
      <c r="H519" s="482"/>
      <c r="I519" s="482"/>
      <c r="J519" s="481" t="str">
        <f t="shared" si="9"/>
        <v>VC-6.1: Proportion of population protected by IRS within the last 12 months in areas targeted for IRS</v>
      </c>
      <c r="K519" s="493"/>
      <c r="L519" s="493"/>
      <c r="M519" s="494"/>
      <c r="N519" s="482"/>
      <c r="O519" s="482"/>
      <c r="P519" s="482"/>
      <c r="Q519" s="481" t="s">
        <v>1823</v>
      </c>
    </row>
    <row r="520" spans="4:17" x14ac:dyDescent="0.25">
      <c r="D520" s="482" t="s">
        <v>3205</v>
      </c>
      <c r="E520" s="481" t="s">
        <v>3196</v>
      </c>
      <c r="F520" s="482" t="s">
        <v>2400</v>
      </c>
      <c r="G520" s="481"/>
      <c r="H520" s="482"/>
      <c r="I520" s="482"/>
      <c r="J520" s="481" t="str">
        <f t="shared" si="9"/>
        <v>VC-6.1: Proportion of population protected by IRS within the last 12 months in areas targeted for IRS</v>
      </c>
      <c r="K520" s="493"/>
      <c r="L520" s="493"/>
      <c r="M520" s="494"/>
      <c r="N520" s="482"/>
      <c r="O520" s="482"/>
      <c r="P520" s="482"/>
      <c r="Q520" s="481" t="s">
        <v>1824</v>
      </c>
    </row>
    <row r="521" spans="4:17" x14ac:dyDescent="0.25">
      <c r="D521" s="482" t="s">
        <v>3206</v>
      </c>
      <c r="E521" s="481" t="s">
        <v>2981</v>
      </c>
      <c r="F521" s="482" t="s">
        <v>2201</v>
      </c>
      <c r="G521" s="481"/>
      <c r="H521" s="482"/>
      <c r="I521" s="482"/>
      <c r="J521" s="481" t="str">
        <f t="shared" si="9"/>
        <v>VC-3(M): Number of long-lasting insecticidal nets distributed to targeted risk groups through continuous distribution</v>
      </c>
      <c r="K521" s="493"/>
      <c r="L521" s="493"/>
      <c r="M521" s="494"/>
      <c r="N521" s="482"/>
      <c r="O521" s="482"/>
      <c r="P521" s="482"/>
      <c r="Q521" s="481" t="s">
        <v>1810</v>
      </c>
    </row>
    <row r="522" spans="4:17" x14ac:dyDescent="0.25">
      <c r="D522" s="482" t="s">
        <v>3207</v>
      </c>
      <c r="E522" s="481" t="s">
        <v>2981</v>
      </c>
      <c r="F522" s="482" t="s">
        <v>2201</v>
      </c>
      <c r="G522" s="481"/>
      <c r="H522" s="482"/>
      <c r="I522" s="482"/>
      <c r="J522" s="481" t="str">
        <f t="shared" si="9"/>
        <v>VC-3(M): Number of long-lasting insecticidal nets distributed to targeted risk groups through continuous distribution</v>
      </c>
      <c r="K522" s="493"/>
      <c r="L522" s="493"/>
      <c r="M522" s="494"/>
      <c r="N522" s="482"/>
      <c r="O522" s="482"/>
      <c r="P522" s="482"/>
      <c r="Q522" s="481" t="s">
        <v>1811</v>
      </c>
    </row>
    <row r="523" spans="4:17" x14ac:dyDescent="0.25">
      <c r="D523" s="482" t="s">
        <v>3208</v>
      </c>
      <c r="E523" s="481" t="s">
        <v>2981</v>
      </c>
      <c r="F523" s="482" t="s">
        <v>2201</v>
      </c>
      <c r="G523" s="481"/>
      <c r="H523" s="482"/>
      <c r="I523" s="482"/>
      <c r="J523" s="481" t="str">
        <f t="shared" si="9"/>
        <v>VC-3(M): Number of long-lasting insecticidal nets distributed to targeted risk groups through continuous distribution</v>
      </c>
      <c r="K523" s="493"/>
      <c r="L523" s="493"/>
      <c r="M523" s="494"/>
      <c r="N523" s="482"/>
      <c r="O523" s="482"/>
      <c r="P523" s="482"/>
      <c r="Q523" s="481" t="s">
        <v>1812</v>
      </c>
    </row>
    <row r="524" spans="4:17" x14ac:dyDescent="0.25">
      <c r="D524" s="482" t="s">
        <v>3209</v>
      </c>
      <c r="E524" s="481" t="s">
        <v>2981</v>
      </c>
      <c r="F524" s="482" t="s">
        <v>2201</v>
      </c>
      <c r="G524" s="481"/>
      <c r="H524" s="482"/>
      <c r="I524" s="482"/>
      <c r="J524" s="481" t="str">
        <f t="shared" si="9"/>
        <v>VC-3(M): Number of long-lasting insecticidal nets distributed to targeted risk groups through continuous distribution</v>
      </c>
      <c r="K524" s="493"/>
      <c r="L524" s="493"/>
      <c r="M524" s="494"/>
      <c r="N524" s="482"/>
      <c r="O524" s="482"/>
      <c r="P524" s="482"/>
      <c r="Q524" s="481" t="s">
        <v>1813</v>
      </c>
    </row>
    <row r="525" spans="4:17" x14ac:dyDescent="0.25">
      <c r="D525" s="482" t="s">
        <v>3210</v>
      </c>
      <c r="E525" s="481" t="s">
        <v>2981</v>
      </c>
      <c r="F525" s="482" t="s">
        <v>2201</v>
      </c>
      <c r="G525" s="481"/>
      <c r="H525" s="482"/>
      <c r="I525" s="482"/>
      <c r="J525" s="481" t="str">
        <f t="shared" si="9"/>
        <v>VC-3(M): Number of long-lasting insecticidal nets distributed to targeted risk groups through continuous distribution</v>
      </c>
      <c r="K525" s="493"/>
      <c r="L525" s="493"/>
      <c r="M525" s="494"/>
      <c r="N525" s="482"/>
      <c r="O525" s="482"/>
      <c r="P525" s="482"/>
      <c r="Q525" s="481" t="s">
        <v>1814</v>
      </c>
    </row>
    <row r="526" spans="4:17" x14ac:dyDescent="0.25">
      <c r="D526" s="482" t="s">
        <v>3211</v>
      </c>
      <c r="E526" s="481" t="s">
        <v>3212</v>
      </c>
      <c r="F526" s="482" t="s">
        <v>2396</v>
      </c>
      <c r="G526" s="481"/>
      <c r="H526" s="482"/>
      <c r="I526" s="482"/>
      <c r="J526" s="481" t="str">
        <f t="shared" si="9"/>
        <v>VC-1(M): Number of long-lasting insecticidal nets distributed to at-risk populations through mass campaigns</v>
      </c>
      <c r="K526" s="493"/>
      <c r="L526" s="493"/>
      <c r="M526" s="494"/>
      <c r="N526" s="482"/>
      <c r="O526" s="482"/>
      <c r="P526" s="482"/>
      <c r="Q526" s="481" t="s">
        <v>1793</v>
      </c>
    </row>
    <row r="527" spans="4:17" x14ac:dyDescent="0.25">
      <c r="D527" s="482" t="s">
        <v>3213</v>
      </c>
      <c r="E527" s="481" t="s">
        <v>3212</v>
      </c>
      <c r="F527" s="482" t="s">
        <v>2396</v>
      </c>
      <c r="G527" s="481"/>
      <c r="H527" s="482"/>
      <c r="I527" s="482"/>
      <c r="J527" s="481" t="str">
        <f t="shared" si="9"/>
        <v>VC-1(M): Number of long-lasting insecticidal nets distributed to at-risk populations through mass campaigns</v>
      </c>
      <c r="K527" s="493"/>
      <c r="L527" s="493"/>
      <c r="M527" s="494"/>
      <c r="N527" s="482"/>
      <c r="O527" s="482"/>
      <c r="P527" s="482"/>
      <c r="Q527" s="481" t="s">
        <v>1794</v>
      </c>
    </row>
    <row r="528" spans="4:17" x14ac:dyDescent="0.25">
      <c r="D528" s="482" t="s">
        <v>3214</v>
      </c>
      <c r="E528" s="481" t="s">
        <v>3212</v>
      </c>
      <c r="F528" s="482" t="s">
        <v>2396</v>
      </c>
      <c r="G528" s="481"/>
      <c r="H528" s="482"/>
      <c r="I528" s="482"/>
      <c r="J528" s="481" t="str">
        <f t="shared" si="9"/>
        <v>VC-1(M): Number of long-lasting insecticidal nets distributed to at-risk populations through mass campaigns</v>
      </c>
      <c r="K528" s="493"/>
      <c r="L528" s="493"/>
      <c r="M528" s="494"/>
      <c r="N528" s="482"/>
      <c r="O528" s="482"/>
      <c r="P528" s="482"/>
      <c r="Q528" s="481" t="s">
        <v>1795</v>
      </c>
    </row>
    <row r="529" spans="4:17" x14ac:dyDescent="0.25">
      <c r="D529" s="482" t="s">
        <v>3215</v>
      </c>
      <c r="E529" s="481" t="s">
        <v>3212</v>
      </c>
      <c r="F529" s="482" t="s">
        <v>2396</v>
      </c>
      <c r="G529" s="481"/>
      <c r="H529" s="482"/>
      <c r="I529" s="482"/>
      <c r="J529" s="481" t="str">
        <f t="shared" si="9"/>
        <v>VC-1(M): Number of long-lasting insecticidal nets distributed to at-risk populations through mass campaigns</v>
      </c>
      <c r="K529" s="493"/>
      <c r="L529" s="493"/>
      <c r="M529" s="494"/>
      <c r="N529" s="482"/>
      <c r="O529" s="482"/>
      <c r="P529" s="482"/>
      <c r="Q529" s="481" t="s">
        <v>1796</v>
      </c>
    </row>
    <row r="530" spans="4:17" x14ac:dyDescent="0.25">
      <c r="D530" s="482" t="s">
        <v>3216</v>
      </c>
      <c r="E530" s="481" t="s">
        <v>3212</v>
      </c>
      <c r="F530" s="482" t="s">
        <v>2396</v>
      </c>
      <c r="G530" s="481"/>
      <c r="H530" s="482"/>
      <c r="I530" s="482"/>
      <c r="J530" s="481" t="str">
        <f t="shared" si="9"/>
        <v>VC-1(M): Number of long-lasting insecticidal nets distributed to at-risk populations through mass campaigns</v>
      </c>
      <c r="K530" s="493"/>
      <c r="L530" s="493"/>
      <c r="M530" s="494"/>
      <c r="N530" s="482"/>
      <c r="O530" s="482"/>
      <c r="P530" s="482"/>
      <c r="Q530" s="481" t="s">
        <v>1797</v>
      </c>
    </row>
    <row r="531" spans="4:17" x14ac:dyDescent="0.25">
      <c r="D531" s="482" t="s">
        <v>3217</v>
      </c>
      <c r="E531" s="481" t="s">
        <v>3212</v>
      </c>
      <c r="F531" s="482" t="s">
        <v>2396</v>
      </c>
      <c r="G531" s="481"/>
      <c r="H531" s="482"/>
      <c r="I531" s="482"/>
      <c r="J531" s="481" t="str">
        <f t="shared" si="9"/>
        <v>VC-1(M): Number of long-lasting insecticidal nets distributed to at-risk populations through mass campaigns</v>
      </c>
      <c r="K531" s="493"/>
      <c r="L531" s="493"/>
      <c r="M531" s="494"/>
      <c r="N531" s="482"/>
      <c r="O531" s="482"/>
      <c r="P531" s="482"/>
      <c r="Q531" s="481" t="s">
        <v>1798</v>
      </c>
    </row>
    <row r="532" spans="4:17" x14ac:dyDescent="0.25">
      <c r="D532" s="482" t="s">
        <v>3218</v>
      </c>
      <c r="E532" s="481" t="s">
        <v>3212</v>
      </c>
      <c r="F532" s="482" t="s">
        <v>2396</v>
      </c>
      <c r="G532" s="481"/>
      <c r="H532" s="482"/>
      <c r="I532" s="482"/>
      <c r="J532" s="481" t="str">
        <f t="shared" si="9"/>
        <v>VC-1(M): Number of long-lasting insecticidal nets distributed to at-risk populations through mass campaigns</v>
      </c>
      <c r="K532" s="493"/>
      <c r="L532" s="493"/>
      <c r="M532" s="494"/>
      <c r="N532" s="482"/>
      <c r="O532" s="482"/>
      <c r="P532" s="482"/>
      <c r="Q532" s="481" t="s">
        <v>1799</v>
      </c>
    </row>
    <row r="533" spans="4:17" x14ac:dyDescent="0.25">
      <c r="D533" s="482" t="s">
        <v>3219</v>
      </c>
      <c r="E533" s="481" t="s">
        <v>3212</v>
      </c>
      <c r="F533" s="482" t="s">
        <v>2396</v>
      </c>
      <c r="G533" s="481"/>
      <c r="H533" s="482"/>
      <c r="I533" s="482"/>
      <c r="J533" s="481" t="str">
        <f t="shared" si="9"/>
        <v>VC-1(M): Number of long-lasting insecticidal nets distributed to at-risk populations through mass campaigns</v>
      </c>
      <c r="K533" s="493"/>
      <c r="L533" s="493"/>
      <c r="M533" s="494"/>
      <c r="N533" s="482"/>
      <c r="O533" s="482"/>
      <c r="P533" s="482"/>
      <c r="Q533" s="481" t="s">
        <v>1800</v>
      </c>
    </row>
    <row r="534" spans="4:17" x14ac:dyDescent="0.25">
      <c r="D534" s="482" t="s">
        <v>3220</v>
      </c>
      <c r="E534" s="481" t="s">
        <v>3212</v>
      </c>
      <c r="F534" s="482" t="s">
        <v>2396</v>
      </c>
      <c r="G534" s="481"/>
      <c r="H534" s="482"/>
      <c r="I534" s="482"/>
      <c r="J534" s="481" t="str">
        <f t="shared" si="9"/>
        <v>VC-1(M): Number of long-lasting insecticidal nets distributed to at-risk populations through mass campaigns</v>
      </c>
      <c r="K534" s="493"/>
      <c r="L534" s="493"/>
      <c r="M534" s="494"/>
      <c r="N534" s="482"/>
      <c r="O534" s="482"/>
      <c r="P534" s="482"/>
      <c r="Q534" s="481" t="s">
        <v>1801</v>
      </c>
    </row>
    <row r="535" spans="4:17" x14ac:dyDescent="0.25">
      <c r="D535" s="482" t="s">
        <v>3221</v>
      </c>
      <c r="E535" s="481" t="s">
        <v>3212</v>
      </c>
      <c r="F535" s="482" t="s">
        <v>2396</v>
      </c>
      <c r="G535" s="481"/>
      <c r="H535" s="482"/>
      <c r="I535" s="482"/>
      <c r="J535" s="481" t="str">
        <f t="shared" si="9"/>
        <v>VC-1(M): Number of long-lasting insecticidal nets distributed to at-risk populations through mass campaigns</v>
      </c>
      <c r="K535" s="493"/>
      <c r="L535" s="493"/>
      <c r="M535" s="494"/>
      <c r="N535" s="482"/>
      <c r="O535" s="482"/>
      <c r="P535" s="482"/>
      <c r="Q535" s="481" t="s">
        <v>1802</v>
      </c>
    </row>
  </sheetData>
  <dataValidations count="7">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3:O153 O159:O309 Q315:Q535">
      <formula1>""</formula1>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535">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535">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535">
      <formula1>-99999.99</formula1>
      <formula2>99999.99</formula2>
    </dataValidation>
    <dataValidation type="list" allowBlank="1" showInputMessage="1" showErrorMessage="1" errorTitle="X-Author for Excel" error="Please select a value from the drop-down." promptTitle="X-Author for Excel" sqref="N315:N53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841"/>
  <sheetViews>
    <sheetView workbookViewId="0">
      <selection activeCell="E26" sqref="E26"/>
    </sheetView>
  </sheetViews>
  <sheetFormatPr defaultColWidth="8.59765625" defaultRowHeight="13.2" x14ac:dyDescent="0.25"/>
  <cols>
    <col min="1" max="1" width="13.59765625" style="1" bestFit="1" customWidth="1"/>
    <col min="2" max="2" width="24.09765625" style="1" customWidth="1"/>
    <col min="3" max="3" width="12.59765625" style="11" customWidth="1"/>
    <col min="4" max="4" width="13.59765625" style="1" bestFit="1" customWidth="1"/>
    <col min="5" max="5" width="11.59765625" style="1" bestFit="1" customWidth="1"/>
    <col min="6" max="16384" width="8.59765625" style="1"/>
  </cols>
  <sheetData>
    <row r="1" spans="1:4" x14ac:dyDescent="0.25">
      <c r="A1" s="681" t="s">
        <v>160</v>
      </c>
      <c r="B1" s="681"/>
      <c r="C1" s="681"/>
      <c r="D1" s="681"/>
    </row>
    <row r="2" spans="1:4" x14ac:dyDescent="0.25">
      <c r="A2" s="481" t="s">
        <v>66</v>
      </c>
      <c r="B2" s="487" t="s">
        <v>64</v>
      </c>
      <c r="C2" s="486"/>
      <c r="D2" s="481" t="s">
        <v>108</v>
      </c>
    </row>
    <row r="3" spans="1:4" hidden="1" x14ac:dyDescent="0.25">
      <c r="A3" s="482" t="s">
        <v>65</v>
      </c>
      <c r="B3" s="481" t="s">
        <v>161</v>
      </c>
      <c r="C3" s="481" t="str">
        <f t="array" ref="C3">IFERROR(INDEX($B$3:$B$13, MATCH(0, COUNTIF($C$2:C2, $B$3:$B$13&amp;"") + IF($B$3:$B$13="",1,0), 0)), "")</f>
        <v>[Account (Name)]</v>
      </c>
      <c r="D3" s="481" t="s">
        <v>107</v>
      </c>
    </row>
    <row r="4" spans="1:4" s="11" customFormat="1" x14ac:dyDescent="0.25">
      <c r="A4" s="482" t="s">
        <v>2632</v>
      </c>
      <c r="B4" s="481" t="s">
        <v>2633</v>
      </c>
      <c r="C4" s="481" t="str">
        <f t="array" ref="C4">IFERROR(INDEX($B$3:$B$13, MATCH(0, COUNTIF($C$2:C3, $B$3:$B$13&amp;"") + IF($B$3:$B$13="",1,0), 0)), "")</f>
        <v>Ghana AIDS Commission</v>
      </c>
      <c r="D4" s="481" t="s">
        <v>2634</v>
      </c>
    </row>
    <row r="5" spans="1:4" s="11" customFormat="1" x14ac:dyDescent="0.25">
      <c r="A5" s="482" t="s">
        <v>2635</v>
      </c>
      <c r="B5" s="481" t="s">
        <v>510</v>
      </c>
      <c r="C5" s="481" t="str">
        <f t="array" ref="C5">IFERROR(INDEX($B$3:$B$13, MATCH(0, COUNTIF($C$2:C4, $B$3:$B$13&amp;"") + IF($B$3:$B$13="",1,0), 0)), "")</f>
        <v>Ministry of Health of the Republic of Ghana</v>
      </c>
      <c r="D5" s="481" t="s">
        <v>2636</v>
      </c>
    </row>
    <row r="6" spans="1:4" s="11" customFormat="1" x14ac:dyDescent="0.25">
      <c r="A6" s="482" t="s">
        <v>2637</v>
      </c>
      <c r="B6" s="481" t="s">
        <v>2638</v>
      </c>
      <c r="C6" s="481" t="str">
        <f t="array" ref="C6">IFERROR(INDEX($B$3:$B$13, MATCH(0, COUNTIF($C$2:C5, $B$3:$B$13&amp;"") + IF($B$3:$B$13="",1,0), 0)), "")</f>
        <v>Planned Parenthood Association of Ghana</v>
      </c>
      <c r="D6" s="481" t="s">
        <v>2639</v>
      </c>
    </row>
    <row r="7" spans="1:4" s="11" customFormat="1" x14ac:dyDescent="0.25">
      <c r="A7" s="482" t="s">
        <v>2640</v>
      </c>
      <c r="B7" s="481" t="s">
        <v>2641</v>
      </c>
      <c r="C7" s="481" t="str">
        <f t="array" ref="C7">IFERROR(INDEX($B$3:$B$13, MATCH(0, COUNTIF($C$2:C6, $B$3:$B$13&amp;"") + IF($B$3:$B$13="",1,0), 0)), "")</f>
        <v>Adventist Development and Relief Agency of Ghana</v>
      </c>
      <c r="D7" s="481" t="s">
        <v>2642</v>
      </c>
    </row>
    <row r="8" spans="1:4" s="11" customFormat="1" x14ac:dyDescent="0.25">
      <c r="A8" s="482" t="s">
        <v>2643</v>
      </c>
      <c r="B8" s="481" t="s">
        <v>2644</v>
      </c>
      <c r="C8" s="481" t="str">
        <f t="array" ref="C8">IFERROR(INDEX($B$3:$B$13, MATCH(0, COUNTIF($C$2:C7, $B$3:$B$13&amp;"") + IF($B$3:$B$13="",1,0), 0)), "")</f>
        <v>AngloGold Ashanti (Ghana) Malaria Control Limited</v>
      </c>
      <c r="D8" s="481" t="s">
        <v>2645</v>
      </c>
    </row>
    <row r="9" spans="1:4" s="11" customFormat="1" x14ac:dyDescent="0.25">
      <c r="A9" s="482" t="s">
        <v>2646</v>
      </c>
      <c r="B9" s="481" t="s">
        <v>510</v>
      </c>
      <c r="C9" s="481" t="str">
        <f t="array" ref="C9">IFERROR(INDEX($B$3:$B$13, MATCH(0, COUNTIF($C$2:C8, $B$3:$B$13&amp;"") + IF($B$3:$B$13="",1,0), 0)), "")</f>
        <v/>
      </c>
      <c r="D9" s="481" t="s">
        <v>2636</v>
      </c>
    </row>
    <row r="10" spans="1:4" s="11" customFormat="1" x14ac:dyDescent="0.25">
      <c r="A10" s="482" t="s">
        <v>2647</v>
      </c>
      <c r="B10" s="481" t="s">
        <v>510</v>
      </c>
      <c r="C10" s="481" t="str">
        <f t="array" ref="C10">IFERROR(INDEX($B$3:$B$13, MATCH(0, COUNTIF($C$2:C9, $B$3:$B$13&amp;"") + IF($B$3:$B$13="",1,0), 0)), "")</f>
        <v/>
      </c>
      <c r="D10" s="481" t="s">
        <v>2636</v>
      </c>
    </row>
    <row r="11" spans="1:4" s="11" customFormat="1" x14ac:dyDescent="0.25">
      <c r="A11" s="482" t="s">
        <v>2648</v>
      </c>
      <c r="B11" s="481" t="s">
        <v>510</v>
      </c>
      <c r="C11" s="481" t="str">
        <f t="array" ref="C11">IFERROR(INDEX($B$3:$B$13, MATCH(0, COUNTIF($C$2:C10, $B$3:$B$13&amp;"") + IF($B$3:$B$13="",1,0), 0)), "")</f>
        <v/>
      </c>
      <c r="D11" s="481" t="s">
        <v>2636</v>
      </c>
    </row>
    <row r="12" spans="1:4" s="11" customFormat="1" x14ac:dyDescent="0.25">
      <c r="A12" s="482" t="s">
        <v>2649</v>
      </c>
      <c r="B12" s="481" t="s">
        <v>2644</v>
      </c>
      <c r="C12" s="481" t="str">
        <f t="array" ref="C12">IFERROR(INDEX($B$3:$B$13, MATCH(0, COUNTIF($C$2:C11, $B$3:$B$13&amp;"") + IF($B$3:$B$13="",1,0), 0)), "")</f>
        <v/>
      </c>
      <c r="D12" s="481" t="s">
        <v>2645</v>
      </c>
    </row>
    <row r="13" spans="1:4" s="11" customFormat="1" x14ac:dyDescent="0.25"/>
    <row r="14" spans="1:4" s="11" customFormat="1" hidden="1" x14ac:dyDescent="0.25"/>
    <row r="15" spans="1:4" s="11" customFormat="1" hidden="1" x14ac:dyDescent="0.25"/>
    <row r="16" spans="1:4" s="11" customFormat="1" hidden="1" x14ac:dyDescent="0.25"/>
    <row r="17" spans="1:4" s="11" customFormat="1" hidden="1" x14ac:dyDescent="0.25"/>
    <row r="19" spans="1:4" x14ac:dyDescent="0.25">
      <c r="A19" s="681" t="s">
        <v>159</v>
      </c>
      <c r="B19" s="681"/>
      <c r="C19" s="681"/>
      <c r="D19" s="681"/>
    </row>
    <row r="20" spans="1:4" x14ac:dyDescent="0.25">
      <c r="A20" s="481" t="s">
        <v>66</v>
      </c>
      <c r="B20" s="481" t="s">
        <v>64</v>
      </c>
      <c r="C20" s="481"/>
      <c r="D20" s="481" t="s">
        <v>108</v>
      </c>
    </row>
    <row r="21" spans="1:4" hidden="1" x14ac:dyDescent="0.25">
      <c r="A21" s="482" t="s">
        <v>65</v>
      </c>
      <c r="B21" s="481" t="s">
        <v>161</v>
      </c>
      <c r="C21" s="481" t="str">
        <f t="array" ref="C21">IFERROR(INDEX($B$21:$B$25, MATCH(0, COUNTIF($C$20:C20, $B$21:$B$25&amp;"") + IF($B$21:$B$25="",1,0), 0)), "")</f>
        <v>[Account (Name)]</v>
      </c>
      <c r="D21" s="481" t="s">
        <v>107</v>
      </c>
    </row>
    <row r="22" spans="1:4" s="11" customFormat="1" x14ac:dyDescent="0.25">
      <c r="A22" s="482" t="s">
        <v>3223</v>
      </c>
      <c r="B22" s="481" t="s">
        <v>3224</v>
      </c>
      <c r="C22" s="481" t="str">
        <f t="array" ref="C22">IFERROR(INDEX($B$21:$B$25, MATCH(0, COUNTIF($C$20:C21, $B$21:$B$25&amp;"") + IF($B$21:$B$25="",1,0), 0)), "")</f>
        <v>United Nations Development Programme</v>
      </c>
      <c r="D22" s="481" t="s">
        <v>3225</v>
      </c>
    </row>
    <row r="23" spans="1:4" s="11" customFormat="1" x14ac:dyDescent="0.25">
      <c r="A23" s="482" t="s">
        <v>3226</v>
      </c>
      <c r="B23" s="481" t="s">
        <v>3227</v>
      </c>
      <c r="C23" s="481" t="str">
        <f t="array" ref="C23">IFERROR(INDEX($B$21:$B$25, MATCH(0, COUNTIF($C$20:C22, $B$21:$B$25&amp;"") + IF($B$21:$B$25="",1,0), 0)), "")</f>
        <v>United Nations Office for Project Services</v>
      </c>
      <c r="D23" s="481" t="s">
        <v>3228</v>
      </c>
    </row>
    <row r="24" spans="1:4" s="11" customFormat="1" x14ac:dyDescent="0.25">
      <c r="A24" s="482" t="s">
        <v>3229</v>
      </c>
      <c r="B24" s="481" t="s">
        <v>3230</v>
      </c>
      <c r="C24" s="481" t="str">
        <f t="array" ref="C24">IFERROR(INDEX($B$21:$B$25, MATCH(0, COUNTIF($C$20:C23, $B$21:$B$25&amp;"") + IF($B$21:$B$25="",1,0), 0)), "")</f>
        <v>Cambodia Ministry of Economy and Finance</v>
      </c>
      <c r="D24" s="481" t="s">
        <v>3231</v>
      </c>
    </row>
    <row r="28" spans="1:4" x14ac:dyDescent="0.25">
      <c r="B28" s="10"/>
    </row>
    <row r="29" spans="1:4" x14ac:dyDescent="0.25">
      <c r="A29" s="11"/>
      <c r="B29" s="10"/>
    </row>
    <row r="30" spans="1:4" x14ac:dyDescent="0.25">
      <c r="A30" s="11"/>
      <c r="B30" s="10"/>
    </row>
    <row r="31" spans="1:4" x14ac:dyDescent="0.25">
      <c r="A31" s="11"/>
      <c r="B31" s="10"/>
    </row>
    <row r="32" spans="1:4" x14ac:dyDescent="0.25">
      <c r="A32" s="11"/>
      <c r="B32" s="10"/>
    </row>
    <row r="33" spans="1:2" x14ac:dyDescent="0.25">
      <c r="A33" s="11"/>
      <c r="B33" s="10"/>
    </row>
    <row r="34" spans="1:2" x14ac:dyDescent="0.25">
      <c r="A34" s="11"/>
      <c r="B34" s="10"/>
    </row>
    <row r="35" spans="1:2" x14ac:dyDescent="0.25">
      <c r="A35" s="11"/>
      <c r="B35" s="10"/>
    </row>
    <row r="36" spans="1:2" x14ac:dyDescent="0.25">
      <c r="A36" s="11"/>
      <c r="B36" s="10"/>
    </row>
    <row r="37" spans="1:2" x14ac:dyDescent="0.25">
      <c r="A37" s="11"/>
      <c r="B37" s="10"/>
    </row>
    <row r="38" spans="1:2" x14ac:dyDescent="0.25">
      <c r="A38" s="11"/>
      <c r="B38" s="10"/>
    </row>
    <row r="39" spans="1:2" x14ac:dyDescent="0.25">
      <c r="A39" s="11"/>
      <c r="B39" s="10"/>
    </row>
    <row r="40" spans="1:2" x14ac:dyDescent="0.25">
      <c r="A40" s="11"/>
      <c r="B40" s="10"/>
    </row>
    <row r="41" spans="1:2" x14ac:dyDescent="0.25">
      <c r="A41" s="11"/>
      <c r="B41" s="10"/>
    </row>
    <row r="42" spans="1:2" x14ac:dyDescent="0.25">
      <c r="A42" s="11"/>
      <c r="B42" s="10"/>
    </row>
    <row r="43" spans="1:2" x14ac:dyDescent="0.25">
      <c r="A43" s="11"/>
      <c r="B43" s="10"/>
    </row>
    <row r="44" spans="1:2" x14ac:dyDescent="0.25">
      <c r="A44" s="11"/>
      <c r="B44" s="10"/>
    </row>
    <row r="45" spans="1:2" x14ac:dyDescent="0.25">
      <c r="A45" s="11"/>
      <c r="B45" s="10"/>
    </row>
    <row r="46" spans="1:2" x14ac:dyDescent="0.25">
      <c r="A46" s="11"/>
      <c r="B46" s="10"/>
    </row>
    <row r="47" spans="1:2" x14ac:dyDescent="0.25">
      <c r="A47" s="11"/>
      <c r="B47" s="10"/>
    </row>
    <row r="48" spans="1:2" x14ac:dyDescent="0.25">
      <c r="A48" s="11"/>
      <c r="B48" s="10"/>
    </row>
    <row r="49" spans="1:2" x14ac:dyDescent="0.25">
      <c r="A49" s="11"/>
      <c r="B49" s="10"/>
    </row>
    <row r="50" spans="1:2" x14ac:dyDescent="0.25">
      <c r="A50" s="11"/>
      <c r="B50" s="10"/>
    </row>
    <row r="51" spans="1:2" x14ac:dyDescent="0.25">
      <c r="A51" s="11"/>
      <c r="B51" s="10"/>
    </row>
    <row r="52" spans="1:2" x14ac:dyDescent="0.25">
      <c r="A52" s="11"/>
      <c r="B52" s="10"/>
    </row>
    <row r="53" spans="1:2" x14ac:dyDescent="0.25">
      <c r="A53" s="11"/>
      <c r="B53" s="10"/>
    </row>
    <row r="54" spans="1:2" x14ac:dyDescent="0.25">
      <c r="A54" s="11"/>
      <c r="B54" s="10"/>
    </row>
    <row r="55" spans="1:2" x14ac:dyDescent="0.25">
      <c r="A55" s="11"/>
      <c r="B55" s="10"/>
    </row>
    <row r="56" spans="1:2" x14ac:dyDescent="0.25">
      <c r="A56" s="11"/>
      <c r="B56" s="10"/>
    </row>
    <row r="57" spans="1:2" x14ac:dyDescent="0.25">
      <c r="A57" s="11"/>
      <c r="B57" s="10"/>
    </row>
    <row r="58" spans="1:2" x14ac:dyDescent="0.25">
      <c r="A58" s="11"/>
      <c r="B58" s="10"/>
    </row>
    <row r="59" spans="1:2" x14ac:dyDescent="0.25">
      <c r="A59" s="11"/>
      <c r="B59" s="10"/>
    </row>
    <row r="60" spans="1:2" x14ac:dyDescent="0.25">
      <c r="A60" s="11"/>
      <c r="B60" s="10"/>
    </row>
    <row r="61" spans="1:2" x14ac:dyDescent="0.25">
      <c r="A61" s="11"/>
      <c r="B61" s="10"/>
    </row>
    <row r="62" spans="1:2" x14ac:dyDescent="0.25">
      <c r="A62" s="11"/>
      <c r="B62" s="10"/>
    </row>
    <row r="63" spans="1:2" x14ac:dyDescent="0.25">
      <c r="A63" s="11"/>
      <c r="B63" s="10"/>
    </row>
    <row r="64" spans="1:2" x14ac:dyDescent="0.25">
      <c r="A64" s="11"/>
      <c r="B64" s="10"/>
    </row>
    <row r="65" spans="1:2" x14ac:dyDescent="0.25">
      <c r="A65" s="11"/>
      <c r="B65" s="10"/>
    </row>
    <row r="66" spans="1:2" x14ac:dyDescent="0.25">
      <c r="A66" s="11"/>
      <c r="B66" s="10"/>
    </row>
    <row r="67" spans="1:2" x14ac:dyDescent="0.25">
      <c r="A67" s="11"/>
      <c r="B67" s="10"/>
    </row>
    <row r="68" spans="1:2" x14ac:dyDescent="0.25">
      <c r="A68" s="11"/>
      <c r="B68" s="10"/>
    </row>
    <row r="69" spans="1:2" x14ac:dyDescent="0.25">
      <c r="A69" s="11"/>
      <c r="B69" s="10"/>
    </row>
    <row r="70" spans="1:2" x14ac:dyDescent="0.25">
      <c r="A70" s="11"/>
      <c r="B70" s="10"/>
    </row>
    <row r="71" spans="1:2" x14ac:dyDescent="0.25">
      <c r="A71" s="11"/>
      <c r="B71" s="10"/>
    </row>
    <row r="72" spans="1:2" x14ac:dyDescent="0.25">
      <c r="A72" s="11"/>
      <c r="B72" s="10"/>
    </row>
    <row r="73" spans="1:2" x14ac:dyDescent="0.25">
      <c r="A73" s="11"/>
      <c r="B73" s="10"/>
    </row>
    <row r="74" spans="1:2" x14ac:dyDescent="0.25">
      <c r="A74" s="11"/>
      <c r="B74" s="10"/>
    </row>
    <row r="75" spans="1:2" x14ac:dyDescent="0.25">
      <c r="A75" s="11"/>
      <c r="B75" s="10"/>
    </row>
    <row r="76" spans="1:2" x14ac:dyDescent="0.25">
      <c r="A76" s="11"/>
      <c r="B76" s="10"/>
    </row>
    <row r="77" spans="1:2" x14ac:dyDescent="0.25">
      <c r="A77" s="11"/>
      <c r="B77" s="10"/>
    </row>
    <row r="78" spans="1:2" x14ac:dyDescent="0.25">
      <c r="A78" s="11"/>
      <c r="B78" s="10"/>
    </row>
    <row r="79" spans="1:2" x14ac:dyDescent="0.25">
      <c r="A79" s="11"/>
      <c r="B79" s="10"/>
    </row>
    <row r="80" spans="1:2" x14ac:dyDescent="0.25">
      <c r="A80" s="11"/>
      <c r="B80" s="10"/>
    </row>
    <row r="81" spans="1:2" x14ac:dyDescent="0.25">
      <c r="A81" s="11"/>
      <c r="B81" s="10"/>
    </row>
    <row r="82" spans="1:2" x14ac:dyDescent="0.25">
      <c r="A82" s="11"/>
      <c r="B82" s="10"/>
    </row>
    <row r="83" spans="1:2" x14ac:dyDescent="0.25">
      <c r="A83" s="11"/>
      <c r="B83" s="10"/>
    </row>
    <row r="84" spans="1:2" x14ac:dyDescent="0.25">
      <c r="A84" s="11"/>
      <c r="B84" s="10"/>
    </row>
    <row r="85" spans="1:2" x14ac:dyDescent="0.25">
      <c r="A85" s="11"/>
      <c r="B85" s="10"/>
    </row>
    <row r="86" spans="1:2" x14ac:dyDescent="0.25">
      <c r="A86" s="11"/>
      <c r="B86" s="10"/>
    </row>
    <row r="87" spans="1:2" x14ac:dyDescent="0.25">
      <c r="A87" s="11"/>
      <c r="B87" s="10"/>
    </row>
    <row r="88" spans="1:2" x14ac:dyDescent="0.25">
      <c r="A88" s="11"/>
      <c r="B88" s="10"/>
    </row>
    <row r="89" spans="1:2" x14ac:dyDescent="0.25">
      <c r="A89" s="11"/>
      <c r="B89" s="10"/>
    </row>
    <row r="90" spans="1:2" x14ac:dyDescent="0.25">
      <c r="A90" s="11"/>
      <c r="B90" s="10"/>
    </row>
    <row r="91" spans="1:2" x14ac:dyDescent="0.25">
      <c r="A91" s="11"/>
      <c r="B91" s="10"/>
    </row>
    <row r="92" spans="1:2" x14ac:dyDescent="0.25">
      <c r="A92" s="11"/>
      <c r="B92" s="10"/>
    </row>
    <row r="93" spans="1:2" x14ac:dyDescent="0.25">
      <c r="A93" s="11"/>
      <c r="B93" s="10"/>
    </row>
    <row r="94" spans="1:2" x14ac:dyDescent="0.25">
      <c r="A94" s="11"/>
      <c r="B94" s="10"/>
    </row>
    <row r="95" spans="1:2" x14ac:dyDescent="0.25">
      <c r="A95" s="11"/>
      <c r="B95" s="10"/>
    </row>
    <row r="96" spans="1:2" x14ac:dyDescent="0.25">
      <c r="A96" s="11"/>
      <c r="B96" s="10"/>
    </row>
    <row r="97" spans="1:2" x14ac:dyDescent="0.25">
      <c r="A97" s="11"/>
      <c r="B97" s="10"/>
    </row>
    <row r="98" spans="1:2" x14ac:dyDescent="0.25">
      <c r="A98" s="11"/>
      <c r="B98" s="10"/>
    </row>
    <row r="99" spans="1:2" x14ac:dyDescent="0.25">
      <c r="A99" s="11"/>
      <c r="B99" s="10"/>
    </row>
    <row r="100" spans="1:2" x14ac:dyDescent="0.25">
      <c r="A100" s="11"/>
      <c r="B100" s="10"/>
    </row>
    <row r="101" spans="1:2" x14ac:dyDescent="0.25">
      <c r="A101" s="11"/>
      <c r="B101" s="10"/>
    </row>
    <row r="102" spans="1:2" x14ac:dyDescent="0.25">
      <c r="A102" s="11"/>
      <c r="B102" s="10"/>
    </row>
    <row r="103" spans="1:2" x14ac:dyDescent="0.25">
      <c r="A103" s="11"/>
      <c r="B103" s="10"/>
    </row>
    <row r="104" spans="1:2" x14ac:dyDescent="0.25">
      <c r="A104" s="11"/>
      <c r="B104" s="10"/>
    </row>
    <row r="105" spans="1:2" x14ac:dyDescent="0.25">
      <c r="A105" s="11"/>
      <c r="B105" s="10"/>
    </row>
    <row r="106" spans="1:2" x14ac:dyDescent="0.25">
      <c r="A106" s="11"/>
      <c r="B106" s="10"/>
    </row>
    <row r="107" spans="1:2" x14ac:dyDescent="0.25">
      <c r="A107" s="11"/>
      <c r="B107" s="10"/>
    </row>
    <row r="108" spans="1:2" x14ac:dyDescent="0.25">
      <c r="A108" s="11"/>
      <c r="B108" s="10"/>
    </row>
    <row r="109" spans="1:2" x14ac:dyDescent="0.25">
      <c r="A109" s="11"/>
      <c r="B109" s="10"/>
    </row>
    <row r="110" spans="1:2" x14ac:dyDescent="0.25">
      <c r="A110" s="11"/>
      <c r="B110" s="10"/>
    </row>
    <row r="111" spans="1:2" x14ac:dyDescent="0.25">
      <c r="A111" s="11"/>
      <c r="B111" s="10"/>
    </row>
    <row r="112" spans="1:2" x14ac:dyDescent="0.25">
      <c r="A112" s="11"/>
      <c r="B112" s="10"/>
    </row>
    <row r="113" spans="1:2" x14ac:dyDescent="0.25">
      <c r="A113" s="11"/>
      <c r="B113" s="10"/>
    </row>
    <row r="114" spans="1:2" x14ac:dyDescent="0.25">
      <c r="A114" s="11"/>
      <c r="B114" s="10"/>
    </row>
    <row r="115" spans="1:2" x14ac:dyDescent="0.25">
      <c r="A115" s="11"/>
      <c r="B115" s="10"/>
    </row>
    <row r="116" spans="1:2" x14ac:dyDescent="0.25">
      <c r="A116" s="11"/>
      <c r="B116" s="10"/>
    </row>
    <row r="117" spans="1:2" x14ac:dyDescent="0.25">
      <c r="A117" s="11"/>
      <c r="B117" s="10"/>
    </row>
    <row r="118" spans="1:2" x14ac:dyDescent="0.25">
      <c r="A118" s="11"/>
      <c r="B118" s="10"/>
    </row>
    <row r="119" spans="1:2" x14ac:dyDescent="0.25">
      <c r="A119" s="11"/>
      <c r="B119" s="10"/>
    </row>
    <row r="120" spans="1:2" x14ac:dyDescent="0.25">
      <c r="A120" s="11"/>
      <c r="B120" s="10"/>
    </row>
    <row r="121" spans="1:2" x14ac:dyDescent="0.25">
      <c r="A121" s="11"/>
      <c r="B121" s="10"/>
    </row>
    <row r="122" spans="1:2" x14ac:dyDescent="0.25">
      <c r="A122" s="11"/>
      <c r="B122" s="10"/>
    </row>
    <row r="123" spans="1:2" x14ac:dyDescent="0.25">
      <c r="A123" s="11"/>
      <c r="B123" s="10"/>
    </row>
    <row r="124" spans="1:2" x14ac:dyDescent="0.25">
      <c r="A124" s="11"/>
      <c r="B124" s="10"/>
    </row>
    <row r="125" spans="1:2" x14ac:dyDescent="0.25">
      <c r="A125" s="11"/>
      <c r="B125" s="10"/>
    </row>
    <row r="126" spans="1:2" x14ac:dyDescent="0.25">
      <c r="A126" s="11"/>
      <c r="B126" s="10"/>
    </row>
    <row r="127" spans="1:2" x14ac:dyDescent="0.25">
      <c r="A127" s="11"/>
      <c r="B127" s="10"/>
    </row>
    <row r="128" spans="1:2" x14ac:dyDescent="0.25">
      <c r="A128" s="11"/>
      <c r="B128" s="10"/>
    </row>
    <row r="129" spans="1:2" x14ac:dyDescent="0.25">
      <c r="A129" s="11"/>
      <c r="B129" s="10"/>
    </row>
    <row r="130" spans="1:2" x14ac:dyDescent="0.25">
      <c r="A130" s="11"/>
      <c r="B130" s="10"/>
    </row>
    <row r="131" spans="1:2" x14ac:dyDescent="0.25">
      <c r="A131" s="11"/>
      <c r="B131" s="10"/>
    </row>
    <row r="132" spans="1:2" x14ac:dyDescent="0.25">
      <c r="A132" s="11"/>
      <c r="B132" s="10"/>
    </row>
    <row r="133" spans="1:2" x14ac:dyDescent="0.25">
      <c r="A133" s="11"/>
      <c r="B133" s="10"/>
    </row>
    <row r="134" spans="1:2" x14ac:dyDescent="0.25">
      <c r="A134" s="11"/>
      <c r="B134" s="10"/>
    </row>
    <row r="135" spans="1:2" x14ac:dyDescent="0.25">
      <c r="A135" s="11"/>
      <c r="B135" s="10"/>
    </row>
    <row r="136" spans="1:2" x14ac:dyDescent="0.25">
      <c r="A136" s="11"/>
      <c r="B136" s="10"/>
    </row>
    <row r="137" spans="1:2" x14ac:dyDescent="0.25">
      <c r="A137" s="11"/>
      <c r="B137" s="10"/>
    </row>
    <row r="138" spans="1:2" x14ac:dyDescent="0.25">
      <c r="A138" s="11"/>
      <c r="B138" s="10"/>
    </row>
    <row r="139" spans="1:2" x14ac:dyDescent="0.25">
      <c r="A139" s="11"/>
      <c r="B139" s="10"/>
    </row>
    <row r="140" spans="1:2" x14ac:dyDescent="0.25">
      <c r="A140" s="11"/>
      <c r="B140" s="10"/>
    </row>
    <row r="141" spans="1:2" x14ac:dyDescent="0.25">
      <c r="A141" s="11"/>
      <c r="B141" s="10"/>
    </row>
    <row r="142" spans="1:2" x14ac:dyDescent="0.25">
      <c r="A142" s="11"/>
      <c r="B142" s="10"/>
    </row>
    <row r="143" spans="1:2" x14ac:dyDescent="0.25">
      <c r="A143" s="11"/>
      <c r="B143" s="10"/>
    </row>
    <row r="144" spans="1:2" x14ac:dyDescent="0.25">
      <c r="A144" s="11"/>
      <c r="B144" s="10"/>
    </row>
    <row r="145" spans="1:2" x14ac:dyDescent="0.25">
      <c r="A145" s="11"/>
      <c r="B145" s="10"/>
    </row>
    <row r="146" spans="1:2" x14ac:dyDescent="0.25">
      <c r="A146" s="11"/>
      <c r="B146" s="10"/>
    </row>
    <row r="147" spans="1:2" x14ac:dyDescent="0.25">
      <c r="A147" s="11"/>
      <c r="B147" s="10"/>
    </row>
    <row r="148" spans="1:2" x14ac:dyDescent="0.25">
      <c r="A148" s="11"/>
      <c r="B148" s="10"/>
    </row>
    <row r="149" spans="1:2" x14ac:dyDescent="0.25">
      <c r="A149" s="11"/>
      <c r="B149" s="10"/>
    </row>
    <row r="150" spans="1:2" x14ac:dyDescent="0.25">
      <c r="A150" s="11"/>
      <c r="B150" s="10"/>
    </row>
    <row r="151" spans="1:2" x14ac:dyDescent="0.25">
      <c r="A151" s="11"/>
      <c r="B151" s="10"/>
    </row>
    <row r="152" spans="1:2" x14ac:dyDescent="0.25">
      <c r="A152" s="11"/>
      <c r="B152" s="10"/>
    </row>
    <row r="153" spans="1:2" x14ac:dyDescent="0.25">
      <c r="A153" s="11"/>
      <c r="B153" s="10"/>
    </row>
    <row r="154" spans="1:2" x14ac:dyDescent="0.25">
      <c r="A154" s="11"/>
      <c r="B154" s="10"/>
    </row>
    <row r="155" spans="1:2" x14ac:dyDescent="0.25">
      <c r="A155" s="11"/>
      <c r="B155" s="10"/>
    </row>
    <row r="156" spans="1:2" x14ac:dyDescent="0.25">
      <c r="A156" s="11"/>
      <c r="B156" s="10"/>
    </row>
    <row r="157" spans="1:2" x14ac:dyDescent="0.25">
      <c r="A157" s="11"/>
      <c r="B157" s="10"/>
    </row>
    <row r="158" spans="1:2" x14ac:dyDescent="0.25">
      <c r="A158" s="11"/>
      <c r="B158" s="10"/>
    </row>
    <row r="159" spans="1:2" x14ac:dyDescent="0.25">
      <c r="A159" s="11"/>
      <c r="B159" s="10"/>
    </row>
    <row r="160" spans="1:2" x14ac:dyDescent="0.25">
      <c r="A160" s="11"/>
      <c r="B160" s="10"/>
    </row>
    <row r="161" spans="1:2" x14ac:dyDescent="0.25">
      <c r="A161" s="11"/>
      <c r="B161" s="10"/>
    </row>
    <row r="162" spans="1:2" x14ac:dyDescent="0.25">
      <c r="A162" s="11"/>
      <c r="B162" s="10"/>
    </row>
    <row r="163" spans="1:2" x14ac:dyDescent="0.25">
      <c r="A163" s="11"/>
      <c r="B163" s="10"/>
    </row>
    <row r="164" spans="1:2" x14ac:dyDescent="0.25">
      <c r="A164" s="11"/>
      <c r="B164" s="10"/>
    </row>
    <row r="165" spans="1:2" x14ac:dyDescent="0.25">
      <c r="A165" s="11"/>
      <c r="B165" s="10"/>
    </row>
    <row r="166" spans="1:2" x14ac:dyDescent="0.25">
      <c r="A166" s="11"/>
      <c r="B166" s="10"/>
    </row>
    <row r="167" spans="1:2" x14ac:dyDescent="0.25">
      <c r="A167" s="11"/>
      <c r="B167" s="10"/>
    </row>
    <row r="168" spans="1:2" x14ac:dyDescent="0.25">
      <c r="A168" s="11"/>
      <c r="B168" s="10"/>
    </row>
    <row r="169" spans="1:2" x14ac:dyDescent="0.25">
      <c r="A169" s="11"/>
      <c r="B169" s="10"/>
    </row>
    <row r="170" spans="1:2" x14ac:dyDescent="0.25">
      <c r="A170" s="11"/>
      <c r="B170" s="10"/>
    </row>
    <row r="171" spans="1:2" x14ac:dyDescent="0.25">
      <c r="A171" s="11"/>
      <c r="B171" s="10"/>
    </row>
    <row r="172" spans="1:2" x14ac:dyDescent="0.25">
      <c r="A172" s="11"/>
      <c r="B172" s="10"/>
    </row>
    <row r="173" spans="1:2" x14ac:dyDescent="0.25">
      <c r="A173" s="11"/>
      <c r="B173" s="10"/>
    </row>
    <row r="174" spans="1:2" x14ac:dyDescent="0.25">
      <c r="A174" s="11"/>
      <c r="B174" s="10"/>
    </row>
    <row r="175" spans="1:2" x14ac:dyDescent="0.25">
      <c r="A175" s="11"/>
      <c r="B175" s="10"/>
    </row>
    <row r="176" spans="1:2" x14ac:dyDescent="0.25">
      <c r="A176" s="11"/>
      <c r="B176" s="10"/>
    </row>
    <row r="177" spans="1:2" x14ac:dyDescent="0.25">
      <c r="A177" s="11"/>
      <c r="B177" s="10"/>
    </row>
    <row r="178" spans="1:2" x14ac:dyDescent="0.25">
      <c r="A178" s="11"/>
      <c r="B178" s="10"/>
    </row>
    <row r="179" spans="1:2" x14ac:dyDescent="0.25">
      <c r="A179" s="11"/>
      <c r="B179" s="10"/>
    </row>
    <row r="180" spans="1:2" x14ac:dyDescent="0.25">
      <c r="A180" s="11"/>
      <c r="B180" s="10"/>
    </row>
    <row r="181" spans="1:2" x14ac:dyDescent="0.25">
      <c r="A181" s="11"/>
      <c r="B181" s="10"/>
    </row>
    <row r="182" spans="1:2" x14ac:dyDescent="0.25">
      <c r="A182" s="11"/>
      <c r="B182" s="10"/>
    </row>
    <row r="183" spans="1:2" x14ac:dyDescent="0.25">
      <c r="A183" s="11"/>
      <c r="B183" s="10"/>
    </row>
    <row r="184" spans="1:2" x14ac:dyDescent="0.25">
      <c r="A184" s="11"/>
      <c r="B184" s="10"/>
    </row>
    <row r="185" spans="1:2" x14ac:dyDescent="0.25">
      <c r="A185" s="11"/>
      <c r="B185" s="10"/>
    </row>
    <row r="186" spans="1:2" x14ac:dyDescent="0.25">
      <c r="A186" s="11"/>
      <c r="B186" s="10"/>
    </row>
    <row r="187" spans="1:2" x14ac:dyDescent="0.25">
      <c r="A187" s="11"/>
      <c r="B187" s="10"/>
    </row>
    <row r="188" spans="1:2" x14ac:dyDescent="0.25">
      <c r="A188" s="11"/>
      <c r="B188" s="10"/>
    </row>
    <row r="189" spans="1:2" x14ac:dyDescent="0.25">
      <c r="A189" s="11"/>
      <c r="B189" s="10"/>
    </row>
    <row r="190" spans="1:2" x14ac:dyDescent="0.25">
      <c r="A190" s="11"/>
      <c r="B190" s="10"/>
    </row>
    <row r="191" spans="1:2" x14ac:dyDescent="0.25">
      <c r="A191" s="11"/>
      <c r="B191" s="10"/>
    </row>
    <row r="192" spans="1:2" x14ac:dyDescent="0.25">
      <c r="A192" s="11"/>
      <c r="B192" s="10"/>
    </row>
    <row r="193" spans="1:2" x14ac:dyDescent="0.25">
      <c r="A193" s="11"/>
      <c r="B193" s="10"/>
    </row>
    <row r="194" spans="1:2" x14ac:dyDescent="0.25">
      <c r="A194" s="11"/>
      <c r="B194" s="10"/>
    </row>
    <row r="195" spans="1:2" x14ac:dyDescent="0.25">
      <c r="A195" s="11"/>
      <c r="B195" s="10"/>
    </row>
    <row r="196" spans="1:2" x14ac:dyDescent="0.25">
      <c r="A196" s="11"/>
      <c r="B196" s="10"/>
    </row>
    <row r="197" spans="1:2" x14ac:dyDescent="0.25">
      <c r="A197" s="11"/>
      <c r="B197" s="10"/>
    </row>
    <row r="198" spans="1:2" x14ac:dyDescent="0.25">
      <c r="A198" s="11"/>
      <c r="B198" s="10"/>
    </row>
    <row r="199" spans="1:2" x14ac:dyDescent="0.25">
      <c r="A199" s="11"/>
      <c r="B199" s="10"/>
    </row>
    <row r="200" spans="1:2" x14ac:dyDescent="0.25">
      <c r="A200" s="11"/>
      <c r="B200" s="10"/>
    </row>
    <row r="201" spans="1:2" x14ac:dyDescent="0.25">
      <c r="A201" s="11"/>
      <c r="B201" s="10"/>
    </row>
    <row r="202" spans="1:2" x14ac:dyDescent="0.25">
      <c r="A202" s="11"/>
      <c r="B202" s="10"/>
    </row>
    <row r="203" spans="1:2" x14ac:dyDescent="0.25">
      <c r="A203" s="11"/>
      <c r="B203" s="10"/>
    </row>
    <row r="204" spans="1:2" x14ac:dyDescent="0.25">
      <c r="A204" s="11"/>
      <c r="B204" s="10"/>
    </row>
    <row r="205" spans="1:2" x14ac:dyDescent="0.25">
      <c r="A205" s="11"/>
      <c r="B205" s="10"/>
    </row>
    <row r="206" spans="1:2" x14ac:dyDescent="0.25">
      <c r="A206" s="11"/>
      <c r="B206" s="10"/>
    </row>
    <row r="207" spans="1:2" x14ac:dyDescent="0.25">
      <c r="A207" s="11"/>
      <c r="B207" s="10"/>
    </row>
    <row r="208" spans="1:2" x14ac:dyDescent="0.25">
      <c r="A208" s="11"/>
      <c r="B208" s="10"/>
    </row>
    <row r="209" spans="1:2" x14ac:dyDescent="0.25">
      <c r="A209" s="11"/>
      <c r="B209" s="10"/>
    </row>
    <row r="210" spans="1:2" x14ac:dyDescent="0.25">
      <c r="A210" s="11"/>
      <c r="B210" s="10"/>
    </row>
    <row r="211" spans="1:2" x14ac:dyDescent="0.25">
      <c r="A211" s="11"/>
      <c r="B211" s="10"/>
    </row>
    <row r="212" spans="1:2" x14ac:dyDescent="0.25">
      <c r="A212" s="11"/>
      <c r="B212" s="10"/>
    </row>
    <row r="213" spans="1:2" x14ac:dyDescent="0.25">
      <c r="A213" s="11"/>
      <c r="B213" s="10"/>
    </row>
    <row r="214" spans="1:2" x14ac:dyDescent="0.25">
      <c r="A214" s="11"/>
      <c r="B214" s="10"/>
    </row>
    <row r="215" spans="1:2" x14ac:dyDescent="0.25">
      <c r="A215" s="11"/>
      <c r="B215" s="10"/>
    </row>
    <row r="216" spans="1:2" x14ac:dyDescent="0.25">
      <c r="A216" s="11"/>
      <c r="B216" s="10"/>
    </row>
    <row r="217" spans="1:2" x14ac:dyDescent="0.25">
      <c r="A217" s="11"/>
      <c r="B217" s="10"/>
    </row>
    <row r="218" spans="1:2" x14ac:dyDescent="0.25">
      <c r="A218" s="11"/>
      <c r="B218" s="10"/>
    </row>
    <row r="219" spans="1:2" x14ac:dyDescent="0.25">
      <c r="A219" s="11"/>
      <c r="B219" s="10"/>
    </row>
    <row r="220" spans="1:2" x14ac:dyDescent="0.25">
      <c r="A220" s="11"/>
      <c r="B220" s="10"/>
    </row>
    <row r="221" spans="1:2" x14ac:dyDescent="0.25">
      <c r="A221" s="11"/>
      <c r="B221" s="10"/>
    </row>
    <row r="222" spans="1:2" x14ac:dyDescent="0.25">
      <c r="A222" s="11"/>
      <c r="B222" s="10"/>
    </row>
    <row r="223" spans="1:2" x14ac:dyDescent="0.25">
      <c r="A223" s="11"/>
      <c r="B223" s="10"/>
    </row>
    <row r="224" spans="1:2" x14ac:dyDescent="0.25">
      <c r="A224" s="11"/>
      <c r="B224" s="10"/>
    </row>
    <row r="225" spans="1:2" x14ac:dyDescent="0.25">
      <c r="A225" s="11"/>
      <c r="B225" s="10"/>
    </row>
    <row r="226" spans="1:2" x14ac:dyDescent="0.25">
      <c r="A226" s="11"/>
      <c r="B226" s="10"/>
    </row>
    <row r="227" spans="1:2" x14ac:dyDescent="0.25">
      <c r="A227" s="11"/>
      <c r="B227" s="10"/>
    </row>
    <row r="228" spans="1:2" x14ac:dyDescent="0.25">
      <c r="A228" s="11"/>
      <c r="B228" s="10"/>
    </row>
    <row r="229" spans="1:2" x14ac:dyDescent="0.25">
      <c r="A229" s="11"/>
      <c r="B229" s="10"/>
    </row>
    <row r="230" spans="1:2" x14ac:dyDescent="0.25">
      <c r="A230" s="11"/>
      <c r="B230" s="10"/>
    </row>
    <row r="231" spans="1:2" x14ac:dyDescent="0.25">
      <c r="A231" s="11"/>
      <c r="B231" s="10"/>
    </row>
    <row r="232" spans="1:2" x14ac:dyDescent="0.25">
      <c r="A232" s="11"/>
      <c r="B232" s="10"/>
    </row>
    <row r="233" spans="1:2" x14ac:dyDescent="0.25">
      <c r="A233" s="11"/>
      <c r="B233" s="10"/>
    </row>
    <row r="234" spans="1:2" x14ac:dyDescent="0.25">
      <c r="A234" s="11"/>
      <c r="B234" s="10"/>
    </row>
    <row r="235" spans="1:2" x14ac:dyDescent="0.25">
      <c r="A235" s="11"/>
      <c r="B235" s="10"/>
    </row>
    <row r="236" spans="1:2" x14ac:dyDescent="0.25">
      <c r="A236" s="11"/>
      <c r="B236" s="10"/>
    </row>
    <row r="237" spans="1:2" x14ac:dyDescent="0.25">
      <c r="A237" s="11"/>
      <c r="B237" s="10"/>
    </row>
    <row r="238" spans="1:2" x14ac:dyDescent="0.25">
      <c r="A238" s="11"/>
      <c r="B238" s="10"/>
    </row>
    <row r="239" spans="1:2" x14ac:dyDescent="0.25">
      <c r="A239" s="11"/>
      <c r="B239" s="10"/>
    </row>
    <row r="240" spans="1:2" x14ac:dyDescent="0.25">
      <c r="A240" s="11"/>
      <c r="B240" s="10"/>
    </row>
    <row r="241" spans="1:2" x14ac:dyDescent="0.25">
      <c r="A241" s="11"/>
      <c r="B241" s="10"/>
    </row>
    <row r="242" spans="1:2" x14ac:dyDescent="0.25">
      <c r="A242" s="11"/>
      <c r="B242" s="10"/>
    </row>
    <row r="243" spans="1:2" x14ac:dyDescent="0.25">
      <c r="A243" s="11"/>
      <c r="B243" s="10"/>
    </row>
    <row r="244" spans="1:2" x14ac:dyDescent="0.25">
      <c r="A244" s="11"/>
      <c r="B244" s="10"/>
    </row>
    <row r="245" spans="1:2" x14ac:dyDescent="0.25">
      <c r="A245" s="11"/>
      <c r="B245" s="10"/>
    </row>
    <row r="246" spans="1:2" x14ac:dyDescent="0.25">
      <c r="A246" s="11"/>
      <c r="B246" s="10"/>
    </row>
    <row r="247" spans="1:2" x14ac:dyDescent="0.25">
      <c r="A247" s="11"/>
      <c r="B247" s="10"/>
    </row>
    <row r="248" spans="1:2" x14ac:dyDescent="0.25">
      <c r="A248" s="11"/>
      <c r="B248" s="10"/>
    </row>
    <row r="249" spans="1:2" x14ac:dyDescent="0.25">
      <c r="A249" s="11"/>
      <c r="B249" s="10"/>
    </row>
    <row r="250" spans="1:2" x14ac:dyDescent="0.25">
      <c r="A250" s="11"/>
      <c r="B250" s="10"/>
    </row>
    <row r="251" spans="1:2" x14ac:dyDescent="0.25">
      <c r="A251" s="11"/>
      <c r="B251" s="10"/>
    </row>
    <row r="252" spans="1:2" x14ac:dyDescent="0.25">
      <c r="A252" s="11"/>
      <c r="B252" s="10"/>
    </row>
    <row r="253" spans="1:2" x14ac:dyDescent="0.25">
      <c r="A253" s="11"/>
      <c r="B253" s="10"/>
    </row>
    <row r="254" spans="1:2" x14ac:dyDescent="0.25">
      <c r="A254" s="11"/>
      <c r="B254" s="10"/>
    </row>
    <row r="255" spans="1:2" x14ac:dyDescent="0.25">
      <c r="A255" s="11"/>
      <c r="B255" s="10"/>
    </row>
    <row r="256" spans="1:2" x14ac:dyDescent="0.25">
      <c r="A256" s="11"/>
      <c r="B256" s="10"/>
    </row>
    <row r="257" spans="1:2" x14ac:dyDescent="0.25">
      <c r="A257" s="11"/>
      <c r="B257" s="10"/>
    </row>
    <row r="258" spans="1:2" x14ac:dyDescent="0.25">
      <c r="A258" s="11"/>
      <c r="B258" s="10"/>
    </row>
    <row r="259" spans="1:2" x14ac:dyDescent="0.25">
      <c r="A259" s="11"/>
      <c r="B259" s="10"/>
    </row>
    <row r="260" spans="1:2" x14ac:dyDescent="0.25">
      <c r="A260" s="11"/>
      <c r="B260" s="10"/>
    </row>
    <row r="261" spans="1:2" x14ac:dyDescent="0.25">
      <c r="A261" s="11"/>
      <c r="B261" s="10"/>
    </row>
    <row r="262" spans="1:2" x14ac:dyDescent="0.25">
      <c r="A262" s="11"/>
      <c r="B262" s="10"/>
    </row>
    <row r="263" spans="1:2" x14ac:dyDescent="0.25">
      <c r="A263" s="11"/>
      <c r="B263" s="10"/>
    </row>
    <row r="264" spans="1:2" x14ac:dyDescent="0.25">
      <c r="A264" s="11"/>
      <c r="B264" s="10"/>
    </row>
    <row r="265" spans="1:2" x14ac:dyDescent="0.25">
      <c r="A265" s="11"/>
      <c r="B265" s="10"/>
    </row>
    <row r="266" spans="1:2" x14ac:dyDescent="0.25">
      <c r="A266" s="11"/>
      <c r="B266" s="10"/>
    </row>
    <row r="267" spans="1:2" x14ac:dyDescent="0.25">
      <c r="A267" s="11"/>
      <c r="B267" s="10"/>
    </row>
    <row r="268" spans="1:2" x14ac:dyDescent="0.25">
      <c r="A268" s="11"/>
      <c r="B268" s="10"/>
    </row>
    <row r="269" spans="1:2" x14ac:dyDescent="0.25">
      <c r="A269" s="11"/>
      <c r="B269" s="10"/>
    </row>
    <row r="270" spans="1:2" x14ac:dyDescent="0.25">
      <c r="A270" s="11"/>
      <c r="B270" s="10"/>
    </row>
    <row r="271" spans="1:2" x14ac:dyDescent="0.25">
      <c r="A271" s="11"/>
      <c r="B271" s="10"/>
    </row>
    <row r="272" spans="1:2" x14ac:dyDescent="0.25">
      <c r="A272" s="11"/>
      <c r="B272" s="10"/>
    </row>
    <row r="273" spans="1:2" x14ac:dyDescent="0.25">
      <c r="A273" s="11"/>
      <c r="B273" s="10"/>
    </row>
    <row r="274" spans="1:2" x14ac:dyDescent="0.25">
      <c r="A274" s="11"/>
      <c r="B274" s="10"/>
    </row>
    <row r="275" spans="1:2" x14ac:dyDescent="0.25">
      <c r="A275" s="11"/>
      <c r="B275" s="10"/>
    </row>
    <row r="276" spans="1:2" x14ac:dyDescent="0.25">
      <c r="A276" s="11"/>
      <c r="B276" s="10"/>
    </row>
    <row r="277" spans="1:2" x14ac:dyDescent="0.25">
      <c r="A277" s="11"/>
      <c r="B277" s="10"/>
    </row>
    <row r="278" spans="1:2" x14ac:dyDescent="0.25">
      <c r="A278" s="11"/>
      <c r="B278" s="10"/>
    </row>
    <row r="279" spans="1:2" x14ac:dyDescent="0.25">
      <c r="A279" s="11"/>
      <c r="B279" s="10"/>
    </row>
    <row r="280" spans="1:2" x14ac:dyDescent="0.25">
      <c r="A280" s="11"/>
      <c r="B280" s="10"/>
    </row>
    <row r="281" spans="1:2" x14ac:dyDescent="0.25">
      <c r="A281" s="11"/>
      <c r="B281" s="10"/>
    </row>
    <row r="282" spans="1:2" x14ac:dyDescent="0.25">
      <c r="A282" s="11"/>
      <c r="B282" s="10"/>
    </row>
    <row r="283" spans="1:2" x14ac:dyDescent="0.25">
      <c r="A283" s="11"/>
      <c r="B283" s="10"/>
    </row>
    <row r="284" spans="1:2" x14ac:dyDescent="0.25">
      <c r="A284" s="11"/>
      <c r="B284" s="10"/>
    </row>
    <row r="285" spans="1:2" x14ac:dyDescent="0.25">
      <c r="A285" s="11"/>
      <c r="B285" s="10"/>
    </row>
    <row r="286" spans="1:2" x14ac:dyDescent="0.25">
      <c r="A286" s="11"/>
      <c r="B286" s="10"/>
    </row>
    <row r="287" spans="1:2" x14ac:dyDescent="0.25">
      <c r="A287" s="11"/>
      <c r="B287" s="10"/>
    </row>
    <row r="288" spans="1:2" x14ac:dyDescent="0.25">
      <c r="A288" s="11"/>
      <c r="B288" s="10"/>
    </row>
    <row r="289" spans="1:2" x14ac:dyDescent="0.25">
      <c r="A289" s="11"/>
      <c r="B289" s="10"/>
    </row>
    <row r="290" spans="1:2" x14ac:dyDescent="0.25">
      <c r="A290" s="11"/>
      <c r="B290" s="10"/>
    </row>
    <row r="291" spans="1:2" x14ac:dyDescent="0.25">
      <c r="A291" s="11"/>
      <c r="B291" s="10"/>
    </row>
    <row r="292" spans="1:2" x14ac:dyDescent="0.25">
      <c r="A292" s="11"/>
      <c r="B292" s="10"/>
    </row>
    <row r="293" spans="1:2" x14ac:dyDescent="0.25">
      <c r="A293" s="11"/>
      <c r="B293" s="10"/>
    </row>
    <row r="294" spans="1:2" x14ac:dyDescent="0.25">
      <c r="A294" s="11"/>
      <c r="B294" s="10"/>
    </row>
    <row r="295" spans="1:2" x14ac:dyDescent="0.25">
      <c r="A295" s="11"/>
      <c r="B295" s="10"/>
    </row>
    <row r="296" spans="1:2" x14ac:dyDescent="0.25">
      <c r="A296" s="11"/>
      <c r="B296" s="10"/>
    </row>
    <row r="297" spans="1:2" x14ac:dyDescent="0.25">
      <c r="A297" s="11"/>
      <c r="B297" s="10"/>
    </row>
    <row r="298" spans="1:2" x14ac:dyDescent="0.25">
      <c r="A298" s="11"/>
      <c r="B298" s="10"/>
    </row>
    <row r="299" spans="1:2" x14ac:dyDescent="0.25">
      <c r="A299" s="11"/>
      <c r="B299" s="10"/>
    </row>
    <row r="300" spans="1:2" x14ac:dyDescent="0.25">
      <c r="A300" s="11"/>
      <c r="B300" s="10"/>
    </row>
    <row r="301" spans="1:2" x14ac:dyDescent="0.25">
      <c r="A301" s="11"/>
      <c r="B301" s="10"/>
    </row>
    <row r="302" spans="1:2" x14ac:dyDescent="0.25">
      <c r="A302" s="11"/>
      <c r="B302" s="10"/>
    </row>
    <row r="303" spans="1:2" x14ac:dyDescent="0.25">
      <c r="A303" s="11"/>
      <c r="B303" s="10"/>
    </row>
    <row r="304" spans="1:2" x14ac:dyDescent="0.25">
      <c r="A304" s="11"/>
      <c r="B304" s="10"/>
    </row>
    <row r="305" spans="1:2" x14ac:dyDescent="0.25">
      <c r="A305" s="11"/>
      <c r="B305" s="10"/>
    </row>
    <row r="306" spans="1:2" x14ac:dyDescent="0.25">
      <c r="A306" s="11"/>
      <c r="B306" s="10"/>
    </row>
    <row r="307" spans="1:2" x14ac:dyDescent="0.25">
      <c r="A307" s="11"/>
      <c r="B307" s="10"/>
    </row>
    <row r="308" spans="1:2" x14ac:dyDescent="0.25">
      <c r="A308" s="11"/>
      <c r="B308" s="10"/>
    </row>
    <row r="309" spans="1:2" x14ac:dyDescent="0.25">
      <c r="A309" s="11"/>
      <c r="B309" s="10"/>
    </row>
    <row r="310" spans="1:2" x14ac:dyDescent="0.25">
      <c r="A310" s="11"/>
      <c r="B310" s="10"/>
    </row>
    <row r="311" spans="1:2" x14ac:dyDescent="0.25">
      <c r="A311" s="11"/>
      <c r="B311" s="10"/>
    </row>
    <row r="312" spans="1:2" x14ac:dyDescent="0.25">
      <c r="A312" s="11"/>
      <c r="B312" s="10"/>
    </row>
    <row r="313" spans="1:2" x14ac:dyDescent="0.25">
      <c r="A313" s="11"/>
      <c r="B313" s="10"/>
    </row>
    <row r="314" spans="1:2" x14ac:dyDescent="0.25">
      <c r="A314" s="11"/>
      <c r="B314" s="10"/>
    </row>
    <row r="315" spans="1:2" x14ac:dyDescent="0.25">
      <c r="A315" s="11"/>
      <c r="B315" s="10"/>
    </row>
    <row r="316" spans="1:2" x14ac:dyDescent="0.25">
      <c r="A316" s="11"/>
      <c r="B316" s="10"/>
    </row>
    <row r="317" spans="1:2" x14ac:dyDescent="0.25">
      <c r="A317" s="11"/>
      <c r="B317" s="10"/>
    </row>
    <row r="318" spans="1:2" x14ac:dyDescent="0.25">
      <c r="A318" s="11"/>
      <c r="B318" s="10"/>
    </row>
    <row r="319" spans="1:2" x14ac:dyDescent="0.25">
      <c r="A319" s="11"/>
      <c r="B319" s="10"/>
    </row>
    <row r="320" spans="1:2" x14ac:dyDescent="0.25">
      <c r="A320" s="11"/>
      <c r="B320" s="10"/>
    </row>
    <row r="321" spans="1:2" x14ac:dyDescent="0.25">
      <c r="A321" s="11"/>
      <c r="B321" s="10"/>
    </row>
    <row r="322" spans="1:2" x14ac:dyDescent="0.25">
      <c r="A322" s="11"/>
      <c r="B322" s="10"/>
    </row>
    <row r="323" spans="1:2" x14ac:dyDescent="0.25">
      <c r="A323" s="11"/>
      <c r="B323" s="10"/>
    </row>
    <row r="324" spans="1:2" x14ac:dyDescent="0.25">
      <c r="A324" s="11"/>
      <c r="B324" s="10"/>
    </row>
    <row r="325" spans="1:2" x14ac:dyDescent="0.25">
      <c r="A325" s="11"/>
      <c r="B325" s="10"/>
    </row>
    <row r="326" spans="1:2" x14ac:dyDescent="0.25">
      <c r="A326" s="11"/>
      <c r="B326" s="10"/>
    </row>
    <row r="327" spans="1:2" x14ac:dyDescent="0.25">
      <c r="A327" s="11"/>
      <c r="B327" s="10"/>
    </row>
    <row r="328" spans="1:2" x14ac:dyDescent="0.25">
      <c r="A328" s="11"/>
      <c r="B328" s="10"/>
    </row>
    <row r="329" spans="1:2" x14ac:dyDescent="0.25">
      <c r="A329" s="11"/>
      <c r="B329" s="10"/>
    </row>
    <row r="330" spans="1:2" x14ac:dyDescent="0.25">
      <c r="A330" s="11"/>
      <c r="B330" s="10"/>
    </row>
    <row r="331" spans="1:2" x14ac:dyDescent="0.25">
      <c r="A331" s="11"/>
      <c r="B331" s="10"/>
    </row>
    <row r="332" spans="1:2" x14ac:dyDescent="0.25">
      <c r="A332" s="11"/>
      <c r="B332" s="10"/>
    </row>
    <row r="333" spans="1:2" x14ac:dyDescent="0.25">
      <c r="A333" s="11"/>
      <c r="B333" s="10"/>
    </row>
    <row r="334" spans="1:2" x14ac:dyDescent="0.25">
      <c r="A334" s="11"/>
      <c r="B334" s="10"/>
    </row>
    <row r="335" spans="1:2" x14ac:dyDescent="0.25">
      <c r="A335" s="11"/>
      <c r="B335" s="10"/>
    </row>
    <row r="336" spans="1:2" x14ac:dyDescent="0.25">
      <c r="A336" s="11"/>
      <c r="B336" s="10"/>
    </row>
    <row r="337" spans="1:2" x14ac:dyDescent="0.25">
      <c r="A337" s="11"/>
      <c r="B337" s="10"/>
    </row>
    <row r="338" spans="1:2" x14ac:dyDescent="0.25">
      <c r="A338" s="11"/>
      <c r="B338" s="10"/>
    </row>
    <row r="339" spans="1:2" x14ac:dyDescent="0.25">
      <c r="A339" s="11"/>
      <c r="B339" s="10"/>
    </row>
    <row r="340" spans="1:2" x14ac:dyDescent="0.25">
      <c r="A340" s="11"/>
      <c r="B340" s="10"/>
    </row>
    <row r="341" spans="1:2" x14ac:dyDescent="0.25">
      <c r="A341" s="11"/>
      <c r="B341" s="10"/>
    </row>
    <row r="342" spans="1:2" x14ac:dyDescent="0.25">
      <c r="A342" s="11"/>
      <c r="B342" s="10"/>
    </row>
    <row r="343" spans="1:2" x14ac:dyDescent="0.25">
      <c r="A343" s="11"/>
      <c r="B343" s="10"/>
    </row>
    <row r="344" spans="1:2" x14ac:dyDescent="0.25">
      <c r="A344" s="11"/>
      <c r="B344" s="10"/>
    </row>
    <row r="345" spans="1:2" x14ac:dyDescent="0.25">
      <c r="A345" s="11"/>
      <c r="B345" s="10"/>
    </row>
    <row r="346" spans="1:2" x14ac:dyDescent="0.25">
      <c r="A346" s="11"/>
      <c r="B346" s="10"/>
    </row>
    <row r="347" spans="1:2" x14ac:dyDescent="0.25">
      <c r="A347" s="11"/>
      <c r="B347" s="10"/>
    </row>
    <row r="348" spans="1:2" x14ac:dyDescent="0.25">
      <c r="A348" s="11"/>
      <c r="B348" s="10"/>
    </row>
    <row r="349" spans="1:2" x14ac:dyDescent="0.25">
      <c r="A349" s="11"/>
      <c r="B349" s="10"/>
    </row>
    <row r="350" spans="1:2" x14ac:dyDescent="0.25">
      <c r="A350" s="11"/>
      <c r="B350" s="10"/>
    </row>
    <row r="351" spans="1:2" x14ac:dyDescent="0.25">
      <c r="A351" s="11"/>
      <c r="B351" s="10"/>
    </row>
    <row r="352" spans="1:2" x14ac:dyDescent="0.25">
      <c r="A352" s="11"/>
      <c r="B352" s="10"/>
    </row>
    <row r="353" spans="1:2" x14ac:dyDescent="0.25">
      <c r="A353" s="11"/>
      <c r="B353" s="10"/>
    </row>
    <row r="354" spans="1:2" x14ac:dyDescent="0.25">
      <c r="A354" s="11"/>
      <c r="B354" s="10"/>
    </row>
    <row r="355" spans="1:2" x14ac:dyDescent="0.25">
      <c r="A355" s="11"/>
      <c r="B355" s="10"/>
    </row>
    <row r="356" spans="1:2" x14ac:dyDescent="0.25">
      <c r="A356" s="11"/>
      <c r="B356" s="10"/>
    </row>
    <row r="357" spans="1:2" x14ac:dyDescent="0.25">
      <c r="A357" s="11"/>
      <c r="B357" s="10"/>
    </row>
    <row r="358" spans="1:2" x14ac:dyDescent="0.25">
      <c r="A358" s="11"/>
      <c r="B358" s="10"/>
    </row>
    <row r="359" spans="1:2" x14ac:dyDescent="0.25">
      <c r="A359" s="11"/>
      <c r="B359" s="10"/>
    </row>
    <row r="360" spans="1:2" x14ac:dyDescent="0.25">
      <c r="A360" s="11"/>
      <c r="B360" s="10"/>
    </row>
    <row r="361" spans="1:2" x14ac:dyDescent="0.25">
      <c r="A361" s="11"/>
      <c r="B361" s="10"/>
    </row>
    <row r="362" spans="1:2" x14ac:dyDescent="0.25">
      <c r="A362" s="11"/>
      <c r="B362" s="10"/>
    </row>
    <row r="363" spans="1:2" x14ac:dyDescent="0.25">
      <c r="A363" s="11"/>
      <c r="B363" s="10"/>
    </row>
    <row r="364" spans="1:2" x14ac:dyDescent="0.25">
      <c r="A364" s="11"/>
      <c r="B364" s="10"/>
    </row>
    <row r="365" spans="1:2" x14ac:dyDescent="0.25">
      <c r="A365" s="11"/>
      <c r="B365" s="10"/>
    </row>
    <row r="366" spans="1:2" x14ac:dyDescent="0.25">
      <c r="A366" s="11"/>
      <c r="B366" s="10"/>
    </row>
    <row r="367" spans="1:2" x14ac:dyDescent="0.25">
      <c r="A367" s="11"/>
      <c r="B367" s="10"/>
    </row>
    <row r="368" spans="1:2" x14ac:dyDescent="0.25">
      <c r="A368" s="11"/>
      <c r="B368" s="10"/>
    </row>
    <row r="369" spans="1:2" x14ac:dyDescent="0.25">
      <c r="A369" s="11"/>
      <c r="B369" s="10"/>
    </row>
    <row r="370" spans="1:2" x14ac:dyDescent="0.25">
      <c r="A370" s="11"/>
      <c r="B370" s="10"/>
    </row>
    <row r="371" spans="1:2" x14ac:dyDescent="0.25">
      <c r="A371" s="11"/>
      <c r="B371" s="10"/>
    </row>
    <row r="372" spans="1:2" x14ac:dyDescent="0.25">
      <c r="A372" s="11"/>
      <c r="B372" s="10"/>
    </row>
    <row r="373" spans="1:2" x14ac:dyDescent="0.25">
      <c r="A373" s="11"/>
      <c r="B373" s="10"/>
    </row>
    <row r="374" spans="1:2" x14ac:dyDescent="0.25">
      <c r="A374" s="11"/>
      <c r="B374" s="10"/>
    </row>
    <row r="375" spans="1:2" x14ac:dyDescent="0.25">
      <c r="A375" s="11"/>
      <c r="B375" s="10"/>
    </row>
    <row r="376" spans="1:2" x14ac:dyDescent="0.25">
      <c r="A376" s="11"/>
      <c r="B376" s="10"/>
    </row>
    <row r="377" spans="1:2" x14ac:dyDescent="0.25">
      <c r="A377" s="11"/>
      <c r="B377" s="10"/>
    </row>
    <row r="378" spans="1:2" x14ac:dyDescent="0.25">
      <c r="A378" s="11"/>
      <c r="B378" s="10"/>
    </row>
    <row r="379" spans="1:2" x14ac:dyDescent="0.25">
      <c r="A379" s="11"/>
      <c r="B379" s="10"/>
    </row>
    <row r="380" spans="1:2" x14ac:dyDescent="0.25">
      <c r="A380" s="11"/>
      <c r="B380" s="10"/>
    </row>
    <row r="381" spans="1:2" x14ac:dyDescent="0.25">
      <c r="A381" s="11"/>
      <c r="B381" s="10"/>
    </row>
    <row r="382" spans="1:2" x14ac:dyDescent="0.25">
      <c r="A382" s="11"/>
      <c r="B382" s="10"/>
    </row>
    <row r="383" spans="1:2" x14ac:dyDescent="0.25">
      <c r="A383" s="11"/>
      <c r="B383" s="10"/>
    </row>
    <row r="384" spans="1:2" x14ac:dyDescent="0.25">
      <c r="A384" s="11"/>
      <c r="B384" s="10"/>
    </row>
    <row r="385" spans="1:2" x14ac:dyDescent="0.25">
      <c r="A385" s="11"/>
      <c r="B385" s="10"/>
    </row>
    <row r="386" spans="1:2" x14ac:dyDescent="0.25">
      <c r="A386" s="11"/>
      <c r="B386" s="10"/>
    </row>
    <row r="387" spans="1:2" x14ac:dyDescent="0.25">
      <c r="A387" s="11"/>
      <c r="B387" s="10"/>
    </row>
    <row r="388" spans="1:2" x14ac:dyDescent="0.25">
      <c r="A388" s="11"/>
      <c r="B388" s="10"/>
    </row>
    <row r="389" spans="1:2" x14ac:dyDescent="0.25">
      <c r="A389" s="11"/>
      <c r="B389" s="10"/>
    </row>
    <row r="390" spans="1:2" x14ac:dyDescent="0.25">
      <c r="A390" s="11"/>
      <c r="B390" s="10"/>
    </row>
    <row r="391" spans="1:2" x14ac:dyDescent="0.25">
      <c r="A391" s="11"/>
      <c r="B391" s="10"/>
    </row>
    <row r="392" spans="1:2" x14ac:dyDescent="0.25">
      <c r="A392" s="11"/>
      <c r="B392" s="10"/>
    </row>
    <row r="393" spans="1:2" x14ac:dyDescent="0.25">
      <c r="A393" s="11"/>
      <c r="B393" s="10"/>
    </row>
    <row r="394" spans="1:2" x14ac:dyDescent="0.25">
      <c r="A394" s="11"/>
      <c r="B394" s="10"/>
    </row>
    <row r="395" spans="1:2" x14ac:dyDescent="0.25">
      <c r="A395" s="11"/>
      <c r="B395" s="10"/>
    </row>
    <row r="396" spans="1:2" x14ac:dyDescent="0.25">
      <c r="A396" s="11"/>
      <c r="B396" s="10"/>
    </row>
    <row r="397" spans="1:2" x14ac:dyDescent="0.25">
      <c r="A397" s="11"/>
      <c r="B397" s="10"/>
    </row>
    <row r="398" spans="1:2" x14ac:dyDescent="0.25">
      <c r="A398" s="11"/>
      <c r="B398" s="10"/>
    </row>
    <row r="399" spans="1:2" x14ac:dyDescent="0.25">
      <c r="A399" s="11"/>
      <c r="B399" s="10"/>
    </row>
    <row r="400" spans="1:2" x14ac:dyDescent="0.25">
      <c r="A400" s="11"/>
      <c r="B400" s="10"/>
    </row>
    <row r="401" spans="1:2" x14ac:dyDescent="0.25">
      <c r="A401" s="11"/>
      <c r="B401" s="10"/>
    </row>
    <row r="402" spans="1:2" x14ac:dyDescent="0.25">
      <c r="A402" s="11"/>
      <c r="B402" s="10"/>
    </row>
    <row r="403" spans="1:2" x14ac:dyDescent="0.25">
      <c r="A403" s="11"/>
      <c r="B403" s="10"/>
    </row>
    <row r="404" spans="1:2" x14ac:dyDescent="0.25">
      <c r="A404" s="11"/>
      <c r="B404" s="10"/>
    </row>
    <row r="405" spans="1:2" x14ac:dyDescent="0.25">
      <c r="A405" s="11"/>
      <c r="B405" s="10"/>
    </row>
    <row r="406" spans="1:2" x14ac:dyDescent="0.25">
      <c r="A406" s="11"/>
      <c r="B406" s="10"/>
    </row>
    <row r="407" spans="1:2" x14ac:dyDescent="0.25">
      <c r="A407" s="11"/>
      <c r="B407" s="10"/>
    </row>
    <row r="408" spans="1:2" x14ac:dyDescent="0.25">
      <c r="A408" s="11"/>
      <c r="B408" s="10"/>
    </row>
    <row r="409" spans="1:2" x14ac:dyDescent="0.25">
      <c r="A409" s="11"/>
      <c r="B409" s="10"/>
    </row>
    <row r="410" spans="1:2" x14ac:dyDescent="0.25">
      <c r="A410" s="11"/>
      <c r="B410" s="10"/>
    </row>
    <row r="411" spans="1:2" x14ac:dyDescent="0.25">
      <c r="A411" s="11"/>
      <c r="B411" s="10"/>
    </row>
    <row r="412" spans="1:2" x14ac:dyDescent="0.25">
      <c r="A412" s="11"/>
      <c r="B412" s="10"/>
    </row>
    <row r="413" spans="1:2" x14ac:dyDescent="0.25">
      <c r="A413" s="11"/>
      <c r="B413" s="10"/>
    </row>
    <row r="414" spans="1:2" x14ac:dyDescent="0.25">
      <c r="A414" s="11"/>
      <c r="B414" s="10"/>
    </row>
    <row r="415" spans="1:2" x14ac:dyDescent="0.25">
      <c r="A415" s="11"/>
      <c r="B415" s="10"/>
    </row>
    <row r="416" spans="1:2" x14ac:dyDescent="0.25">
      <c r="A416" s="11"/>
      <c r="B416" s="10"/>
    </row>
    <row r="417" spans="1:2" x14ac:dyDescent="0.25">
      <c r="A417" s="11"/>
      <c r="B417" s="10"/>
    </row>
    <row r="418" spans="1:2" x14ac:dyDescent="0.25">
      <c r="A418" s="11"/>
      <c r="B418" s="10"/>
    </row>
    <row r="419" spans="1:2" x14ac:dyDescent="0.25">
      <c r="A419" s="11"/>
      <c r="B419" s="10"/>
    </row>
    <row r="420" spans="1:2" x14ac:dyDescent="0.25">
      <c r="A420" s="11"/>
      <c r="B420" s="10"/>
    </row>
    <row r="421" spans="1:2" x14ac:dyDescent="0.25">
      <c r="A421" s="11"/>
      <c r="B421" s="10"/>
    </row>
    <row r="422" spans="1:2" x14ac:dyDescent="0.25">
      <c r="A422" s="11"/>
      <c r="B422" s="10"/>
    </row>
    <row r="423" spans="1:2" x14ac:dyDescent="0.25">
      <c r="A423" s="11"/>
      <c r="B423" s="10"/>
    </row>
    <row r="424" spans="1:2" x14ac:dyDescent="0.25">
      <c r="A424" s="11"/>
      <c r="B424" s="10"/>
    </row>
    <row r="425" spans="1:2" x14ac:dyDescent="0.25">
      <c r="A425" s="11"/>
      <c r="B425" s="10"/>
    </row>
    <row r="426" spans="1:2" x14ac:dyDescent="0.25">
      <c r="A426" s="11"/>
      <c r="B426" s="10"/>
    </row>
    <row r="427" spans="1:2" x14ac:dyDescent="0.25">
      <c r="A427" s="11"/>
      <c r="B427" s="10"/>
    </row>
    <row r="428" spans="1:2" x14ac:dyDescent="0.25">
      <c r="A428" s="11"/>
      <c r="B428" s="10"/>
    </row>
    <row r="429" spans="1:2" x14ac:dyDescent="0.25">
      <c r="A429" s="11"/>
      <c r="B429" s="10"/>
    </row>
    <row r="430" spans="1:2" x14ac:dyDescent="0.25">
      <c r="A430" s="11"/>
      <c r="B430" s="10"/>
    </row>
    <row r="431" spans="1:2" x14ac:dyDescent="0.25">
      <c r="A431" s="11"/>
      <c r="B431" s="10"/>
    </row>
    <row r="432" spans="1:2" x14ac:dyDescent="0.25">
      <c r="A432" s="11"/>
      <c r="B432" s="10"/>
    </row>
    <row r="433" spans="1:2" x14ac:dyDescent="0.25">
      <c r="A433" s="11"/>
      <c r="B433" s="10"/>
    </row>
    <row r="434" spans="1:2" x14ac:dyDescent="0.25">
      <c r="A434" s="11"/>
      <c r="B434" s="10"/>
    </row>
    <row r="435" spans="1:2" x14ac:dyDescent="0.25">
      <c r="A435" s="11"/>
      <c r="B435" s="10"/>
    </row>
    <row r="436" spans="1:2" x14ac:dyDescent="0.25">
      <c r="A436" s="11"/>
      <c r="B436" s="10"/>
    </row>
    <row r="437" spans="1:2" x14ac:dyDescent="0.25">
      <c r="A437" s="11"/>
      <c r="B437" s="10"/>
    </row>
    <row r="438" spans="1:2" x14ac:dyDescent="0.25">
      <c r="A438" s="11"/>
      <c r="B438" s="10"/>
    </row>
    <row r="439" spans="1:2" x14ac:dyDescent="0.25">
      <c r="A439" s="11"/>
      <c r="B439" s="10"/>
    </row>
    <row r="440" spans="1:2" x14ac:dyDescent="0.25">
      <c r="A440" s="11"/>
      <c r="B440" s="10"/>
    </row>
    <row r="441" spans="1:2" x14ac:dyDescent="0.25">
      <c r="A441" s="11"/>
      <c r="B441" s="10"/>
    </row>
    <row r="442" spans="1:2" x14ac:dyDescent="0.25">
      <c r="A442" s="11"/>
      <c r="B442" s="10"/>
    </row>
    <row r="443" spans="1:2" x14ac:dyDescent="0.25">
      <c r="A443" s="11"/>
      <c r="B443" s="10"/>
    </row>
    <row r="444" spans="1:2" x14ac:dyDescent="0.25">
      <c r="A444" s="11"/>
      <c r="B444" s="10"/>
    </row>
    <row r="445" spans="1:2" x14ac:dyDescent="0.25">
      <c r="A445" s="11"/>
      <c r="B445" s="10"/>
    </row>
    <row r="446" spans="1:2" x14ac:dyDescent="0.25">
      <c r="A446" s="11"/>
      <c r="B446" s="10"/>
    </row>
    <row r="447" spans="1:2" x14ac:dyDescent="0.25">
      <c r="A447" s="11"/>
      <c r="B447" s="10"/>
    </row>
    <row r="448" spans="1:2" x14ac:dyDescent="0.25">
      <c r="A448" s="11"/>
      <c r="B448" s="10"/>
    </row>
    <row r="449" spans="1:2" x14ac:dyDescent="0.25">
      <c r="A449" s="11"/>
      <c r="B449" s="10"/>
    </row>
    <row r="450" spans="1:2" x14ac:dyDescent="0.25">
      <c r="A450" s="11"/>
      <c r="B450" s="10"/>
    </row>
    <row r="451" spans="1:2" x14ac:dyDescent="0.25">
      <c r="A451" s="11"/>
      <c r="B451" s="10"/>
    </row>
    <row r="452" spans="1:2" x14ac:dyDescent="0.25">
      <c r="A452" s="11"/>
      <c r="B452" s="10"/>
    </row>
    <row r="453" spans="1:2" x14ac:dyDescent="0.25">
      <c r="A453" s="11"/>
      <c r="B453" s="10"/>
    </row>
    <row r="454" spans="1:2" x14ac:dyDescent="0.25">
      <c r="A454" s="11"/>
      <c r="B454" s="10"/>
    </row>
    <row r="455" spans="1:2" x14ac:dyDescent="0.25">
      <c r="A455" s="11"/>
      <c r="B455" s="10"/>
    </row>
    <row r="456" spans="1:2" x14ac:dyDescent="0.25">
      <c r="A456" s="11"/>
      <c r="B456" s="10"/>
    </row>
    <row r="457" spans="1:2" x14ac:dyDescent="0.25">
      <c r="A457" s="11"/>
      <c r="B457" s="10"/>
    </row>
    <row r="458" spans="1:2" x14ac:dyDescent="0.25">
      <c r="A458" s="11"/>
      <c r="B458" s="10"/>
    </row>
    <row r="459" spans="1:2" x14ac:dyDescent="0.25">
      <c r="A459" s="11"/>
      <c r="B459" s="10"/>
    </row>
    <row r="460" spans="1:2" x14ac:dyDescent="0.25">
      <c r="A460" s="11"/>
      <c r="B460" s="10"/>
    </row>
    <row r="461" spans="1:2" x14ac:dyDescent="0.25">
      <c r="A461" s="11"/>
      <c r="B461" s="10"/>
    </row>
    <row r="462" spans="1:2" x14ac:dyDescent="0.25">
      <c r="A462" s="11"/>
      <c r="B462" s="10"/>
    </row>
    <row r="463" spans="1:2" x14ac:dyDescent="0.25">
      <c r="A463" s="11"/>
      <c r="B463" s="10"/>
    </row>
    <row r="464" spans="1:2" x14ac:dyDescent="0.25">
      <c r="A464" s="11"/>
      <c r="B464" s="10"/>
    </row>
    <row r="465" spans="1:2" x14ac:dyDescent="0.25">
      <c r="A465" s="11"/>
      <c r="B465" s="10"/>
    </row>
    <row r="466" spans="1:2" x14ac:dyDescent="0.25">
      <c r="A466" s="11"/>
      <c r="B466" s="10"/>
    </row>
    <row r="467" spans="1:2" x14ac:dyDescent="0.25">
      <c r="A467" s="11"/>
      <c r="B467" s="10"/>
    </row>
    <row r="468" spans="1:2" x14ac:dyDescent="0.25">
      <c r="A468" s="11"/>
      <c r="B468" s="10"/>
    </row>
    <row r="469" spans="1:2" x14ac:dyDescent="0.25">
      <c r="A469" s="11"/>
      <c r="B469" s="10"/>
    </row>
    <row r="470" spans="1:2" x14ac:dyDescent="0.25">
      <c r="A470" s="11"/>
      <c r="B470" s="10"/>
    </row>
    <row r="471" spans="1:2" x14ac:dyDescent="0.25">
      <c r="A471" s="11"/>
      <c r="B471" s="10"/>
    </row>
    <row r="472" spans="1:2" x14ac:dyDescent="0.25">
      <c r="A472" s="11"/>
      <c r="B472" s="10"/>
    </row>
    <row r="473" spans="1:2" x14ac:dyDescent="0.25">
      <c r="A473" s="11"/>
      <c r="B473" s="10"/>
    </row>
    <row r="474" spans="1:2" x14ac:dyDescent="0.25">
      <c r="A474" s="11"/>
      <c r="B474" s="10"/>
    </row>
    <row r="475" spans="1:2" x14ac:dyDescent="0.25">
      <c r="A475" s="11"/>
      <c r="B475" s="10"/>
    </row>
    <row r="476" spans="1:2" x14ac:dyDescent="0.25">
      <c r="A476" s="11"/>
      <c r="B476" s="10"/>
    </row>
    <row r="477" spans="1:2" x14ac:dyDescent="0.25">
      <c r="A477" s="11"/>
      <c r="B477" s="10"/>
    </row>
    <row r="478" spans="1:2" x14ac:dyDescent="0.25">
      <c r="A478" s="11"/>
      <c r="B478" s="10"/>
    </row>
    <row r="479" spans="1:2" x14ac:dyDescent="0.25">
      <c r="A479" s="11"/>
      <c r="B479" s="10"/>
    </row>
    <row r="480" spans="1:2" x14ac:dyDescent="0.25">
      <c r="A480" s="11"/>
      <c r="B480" s="10"/>
    </row>
    <row r="481" spans="1:2" x14ac:dyDescent="0.25">
      <c r="A481" s="11"/>
      <c r="B481" s="10"/>
    </row>
    <row r="482" spans="1:2" x14ac:dyDescent="0.25">
      <c r="A482" s="11"/>
      <c r="B482" s="10"/>
    </row>
    <row r="483" spans="1:2" x14ac:dyDescent="0.25">
      <c r="A483" s="11"/>
      <c r="B483" s="10"/>
    </row>
    <row r="484" spans="1:2" x14ac:dyDescent="0.25">
      <c r="A484" s="11"/>
      <c r="B484" s="10"/>
    </row>
    <row r="485" spans="1:2" x14ac:dyDescent="0.25">
      <c r="A485" s="11"/>
      <c r="B485" s="10"/>
    </row>
    <row r="486" spans="1:2" x14ac:dyDescent="0.25">
      <c r="A486" s="11"/>
      <c r="B486" s="10"/>
    </row>
    <row r="487" spans="1:2" x14ac:dyDescent="0.25">
      <c r="A487" s="11"/>
      <c r="B487" s="10"/>
    </row>
    <row r="488" spans="1:2" x14ac:dyDescent="0.25">
      <c r="A488" s="11"/>
      <c r="B488" s="10"/>
    </row>
    <row r="489" spans="1:2" x14ac:dyDescent="0.25">
      <c r="A489" s="11"/>
      <c r="B489" s="10"/>
    </row>
    <row r="490" spans="1:2" x14ac:dyDescent="0.25">
      <c r="A490" s="11"/>
      <c r="B490" s="10"/>
    </row>
    <row r="491" spans="1:2" x14ac:dyDescent="0.25">
      <c r="A491" s="11"/>
      <c r="B491" s="10"/>
    </row>
    <row r="492" spans="1:2" x14ac:dyDescent="0.25">
      <c r="A492" s="11"/>
      <c r="B492" s="10"/>
    </row>
    <row r="493" spans="1:2" x14ac:dyDescent="0.25">
      <c r="A493" s="11"/>
      <c r="B493" s="10"/>
    </row>
    <row r="494" spans="1:2" x14ac:dyDescent="0.25">
      <c r="A494" s="11"/>
      <c r="B494" s="10"/>
    </row>
    <row r="495" spans="1:2" x14ac:dyDescent="0.25">
      <c r="A495" s="11"/>
      <c r="B495" s="10"/>
    </row>
    <row r="496" spans="1:2" x14ac:dyDescent="0.25">
      <c r="A496" s="11"/>
      <c r="B496" s="10"/>
    </row>
    <row r="497" spans="1:2" x14ac:dyDescent="0.25">
      <c r="A497" s="11"/>
      <c r="B497" s="10"/>
    </row>
    <row r="498" spans="1:2" x14ac:dyDescent="0.25">
      <c r="A498" s="11"/>
      <c r="B498" s="10"/>
    </row>
    <row r="499" spans="1:2" x14ac:dyDescent="0.25">
      <c r="A499" s="11"/>
      <c r="B499" s="10"/>
    </row>
    <row r="500" spans="1:2" x14ac:dyDescent="0.25">
      <c r="A500" s="11"/>
      <c r="B500" s="10"/>
    </row>
    <row r="501" spans="1:2" x14ac:dyDescent="0.25">
      <c r="A501" s="11"/>
      <c r="B501" s="10"/>
    </row>
    <row r="502" spans="1:2" x14ac:dyDescent="0.25">
      <c r="A502" s="11"/>
      <c r="B502" s="10"/>
    </row>
    <row r="503" spans="1:2" x14ac:dyDescent="0.25">
      <c r="A503" s="11"/>
      <c r="B503" s="10"/>
    </row>
    <row r="504" spans="1:2" x14ac:dyDescent="0.25">
      <c r="A504" s="11"/>
      <c r="B504" s="10"/>
    </row>
    <row r="505" spans="1:2" x14ac:dyDescent="0.25">
      <c r="A505" s="11"/>
      <c r="B505" s="10"/>
    </row>
    <row r="506" spans="1:2" x14ac:dyDescent="0.25">
      <c r="A506" s="11"/>
      <c r="B506" s="10"/>
    </row>
    <row r="507" spans="1:2" x14ac:dyDescent="0.25">
      <c r="A507" s="11"/>
      <c r="B507" s="10"/>
    </row>
    <row r="508" spans="1:2" x14ac:dyDescent="0.25">
      <c r="A508" s="11"/>
      <c r="B508" s="10"/>
    </row>
    <row r="509" spans="1:2" x14ac:dyDescent="0.25">
      <c r="A509" s="11"/>
      <c r="B509" s="10"/>
    </row>
    <row r="510" spans="1:2" x14ac:dyDescent="0.25">
      <c r="A510" s="11"/>
      <c r="B510" s="10"/>
    </row>
    <row r="511" spans="1:2" x14ac:dyDescent="0.25">
      <c r="A511" s="11"/>
      <c r="B511" s="10"/>
    </row>
    <row r="512" spans="1:2" x14ac:dyDescent="0.25">
      <c r="A512" s="11"/>
      <c r="B512" s="10"/>
    </row>
    <row r="513" spans="1:2" x14ac:dyDescent="0.25">
      <c r="A513" s="11"/>
      <c r="B513" s="10"/>
    </row>
    <row r="514" spans="1:2" x14ac:dyDescent="0.25">
      <c r="A514" s="11"/>
      <c r="B514" s="10"/>
    </row>
    <row r="515" spans="1:2" x14ac:dyDescent="0.25">
      <c r="A515" s="11"/>
      <c r="B515" s="10"/>
    </row>
    <row r="516" spans="1:2" x14ac:dyDescent="0.25">
      <c r="A516" s="11"/>
      <c r="B516" s="10"/>
    </row>
    <row r="517" spans="1:2" x14ac:dyDescent="0.25">
      <c r="A517" s="11"/>
      <c r="B517" s="10"/>
    </row>
    <row r="518" spans="1:2" x14ac:dyDescent="0.25">
      <c r="A518" s="11"/>
      <c r="B518" s="10"/>
    </row>
    <row r="519" spans="1:2" x14ac:dyDescent="0.25">
      <c r="A519" s="11"/>
      <c r="B519" s="10"/>
    </row>
    <row r="520" spans="1:2" x14ac:dyDescent="0.25">
      <c r="A520" s="11"/>
      <c r="B520" s="10"/>
    </row>
    <row r="521" spans="1:2" x14ac:dyDescent="0.25">
      <c r="A521" s="11"/>
      <c r="B521" s="10"/>
    </row>
    <row r="522" spans="1:2" x14ac:dyDescent="0.25">
      <c r="A522" s="11"/>
      <c r="B522" s="10"/>
    </row>
    <row r="523" spans="1:2" x14ac:dyDescent="0.25">
      <c r="A523" s="11"/>
      <c r="B523" s="10"/>
    </row>
    <row r="524" spans="1:2" x14ac:dyDescent="0.25">
      <c r="A524" s="11"/>
      <c r="B524" s="10"/>
    </row>
    <row r="525" spans="1:2" x14ac:dyDescent="0.25">
      <c r="A525" s="11"/>
      <c r="B525" s="10"/>
    </row>
    <row r="526" spans="1:2" x14ac:dyDescent="0.25">
      <c r="A526" s="11"/>
      <c r="B526" s="10"/>
    </row>
    <row r="527" spans="1:2" x14ac:dyDescent="0.25">
      <c r="A527" s="11"/>
      <c r="B527" s="10"/>
    </row>
    <row r="528" spans="1:2" x14ac:dyDescent="0.25">
      <c r="A528" s="11"/>
      <c r="B528" s="10"/>
    </row>
    <row r="529" spans="1:2" x14ac:dyDescent="0.25">
      <c r="A529" s="11"/>
      <c r="B529" s="10"/>
    </row>
    <row r="530" spans="1:2" x14ac:dyDescent="0.25">
      <c r="A530" s="11"/>
      <c r="B530" s="10"/>
    </row>
    <row r="531" spans="1:2" x14ac:dyDescent="0.25">
      <c r="A531" s="11"/>
      <c r="B531" s="10"/>
    </row>
    <row r="532" spans="1:2" x14ac:dyDescent="0.25">
      <c r="A532" s="11"/>
      <c r="B532" s="10"/>
    </row>
    <row r="533" spans="1:2" x14ac:dyDescent="0.25">
      <c r="A533" s="11"/>
      <c r="B533" s="10"/>
    </row>
    <row r="534" spans="1:2" x14ac:dyDescent="0.25">
      <c r="A534" s="11"/>
      <c r="B534" s="10"/>
    </row>
    <row r="535" spans="1:2" x14ac:dyDescent="0.25">
      <c r="A535" s="11"/>
      <c r="B535" s="10"/>
    </row>
    <row r="536" spans="1:2" x14ac:dyDescent="0.25">
      <c r="A536" s="11"/>
      <c r="B536" s="10"/>
    </row>
    <row r="537" spans="1:2" x14ac:dyDescent="0.25">
      <c r="A537" s="11"/>
      <c r="B537" s="10"/>
    </row>
    <row r="538" spans="1:2" x14ac:dyDescent="0.25">
      <c r="A538" s="11"/>
      <c r="B538" s="10"/>
    </row>
    <row r="539" spans="1:2" x14ac:dyDescent="0.25">
      <c r="A539" s="11"/>
      <c r="B539" s="10"/>
    </row>
    <row r="540" spans="1:2" x14ac:dyDescent="0.25">
      <c r="A540" s="11"/>
      <c r="B540" s="10"/>
    </row>
    <row r="541" spans="1:2" x14ac:dyDescent="0.25">
      <c r="A541" s="11"/>
      <c r="B541" s="10"/>
    </row>
    <row r="542" spans="1:2" x14ac:dyDescent="0.25">
      <c r="A542" s="11"/>
      <c r="B542" s="10"/>
    </row>
    <row r="543" spans="1:2" x14ac:dyDescent="0.25">
      <c r="A543" s="11"/>
      <c r="B543" s="10"/>
    </row>
    <row r="544" spans="1:2" x14ac:dyDescent="0.25">
      <c r="A544" s="11"/>
      <c r="B544" s="10"/>
    </row>
    <row r="545" spans="1:2" x14ac:dyDescent="0.25">
      <c r="A545" s="11"/>
      <c r="B545" s="10"/>
    </row>
    <row r="546" spans="1:2" x14ac:dyDescent="0.25">
      <c r="A546" s="11"/>
      <c r="B546" s="10"/>
    </row>
    <row r="547" spans="1:2" x14ac:dyDescent="0.25">
      <c r="A547" s="11"/>
      <c r="B547" s="10"/>
    </row>
    <row r="548" spans="1:2" x14ac:dyDescent="0.25">
      <c r="A548" s="11"/>
      <c r="B548" s="10"/>
    </row>
    <row r="549" spans="1:2" x14ac:dyDescent="0.25">
      <c r="A549" s="11"/>
      <c r="B549" s="10"/>
    </row>
    <row r="550" spans="1:2" x14ac:dyDescent="0.25">
      <c r="A550" s="11"/>
      <c r="B550" s="10"/>
    </row>
    <row r="551" spans="1:2" x14ac:dyDescent="0.25">
      <c r="A551" s="11"/>
      <c r="B551" s="10"/>
    </row>
    <row r="552" spans="1:2" x14ac:dyDescent="0.25">
      <c r="A552" s="11"/>
      <c r="B552" s="10"/>
    </row>
    <row r="553" spans="1:2" x14ac:dyDescent="0.25">
      <c r="A553" s="11"/>
      <c r="B553" s="10"/>
    </row>
    <row r="554" spans="1:2" x14ac:dyDescent="0.25">
      <c r="A554" s="11"/>
      <c r="B554" s="10"/>
    </row>
    <row r="555" spans="1:2" x14ac:dyDescent="0.25">
      <c r="A555" s="11"/>
      <c r="B555" s="10"/>
    </row>
    <row r="556" spans="1:2" x14ac:dyDescent="0.25">
      <c r="A556" s="11"/>
      <c r="B556" s="10"/>
    </row>
    <row r="557" spans="1:2" x14ac:dyDescent="0.25">
      <c r="A557" s="11"/>
      <c r="B557" s="10"/>
    </row>
    <row r="558" spans="1:2" x14ac:dyDescent="0.25">
      <c r="A558" s="11"/>
      <c r="B558" s="10"/>
    </row>
    <row r="559" spans="1:2" x14ac:dyDescent="0.25">
      <c r="A559" s="11"/>
      <c r="B559" s="10"/>
    </row>
    <row r="560" spans="1:2" x14ac:dyDescent="0.25">
      <c r="A560" s="11"/>
      <c r="B560" s="10"/>
    </row>
    <row r="561" spans="1:2" x14ac:dyDescent="0.25">
      <c r="A561" s="11"/>
      <c r="B561" s="10"/>
    </row>
    <row r="562" spans="1:2" x14ac:dyDescent="0.25">
      <c r="A562" s="11"/>
      <c r="B562" s="10"/>
    </row>
    <row r="563" spans="1:2" x14ac:dyDescent="0.25">
      <c r="A563" s="11"/>
      <c r="B563" s="10"/>
    </row>
    <row r="564" spans="1:2" x14ac:dyDescent="0.25">
      <c r="A564" s="11"/>
      <c r="B564" s="10"/>
    </row>
    <row r="565" spans="1:2" x14ac:dyDescent="0.25">
      <c r="A565" s="11"/>
      <c r="B565" s="10"/>
    </row>
    <row r="566" spans="1:2" x14ac:dyDescent="0.25">
      <c r="A566" s="11"/>
      <c r="B566" s="10"/>
    </row>
    <row r="567" spans="1:2" x14ac:dyDescent="0.25">
      <c r="A567" s="11"/>
      <c r="B567" s="10"/>
    </row>
    <row r="568" spans="1:2" x14ac:dyDescent="0.25">
      <c r="A568" s="11"/>
      <c r="B568" s="10"/>
    </row>
    <row r="569" spans="1:2" x14ac:dyDescent="0.25">
      <c r="A569" s="11"/>
      <c r="B569" s="10"/>
    </row>
    <row r="570" spans="1:2" x14ac:dyDescent="0.25">
      <c r="A570" s="11"/>
      <c r="B570" s="10"/>
    </row>
    <row r="571" spans="1:2" x14ac:dyDescent="0.25">
      <c r="A571" s="11"/>
      <c r="B571" s="10"/>
    </row>
    <row r="572" spans="1:2" x14ac:dyDescent="0.25">
      <c r="A572" s="11"/>
      <c r="B572" s="10"/>
    </row>
    <row r="573" spans="1:2" x14ac:dyDescent="0.25">
      <c r="A573" s="11"/>
      <c r="B573" s="10"/>
    </row>
    <row r="574" spans="1:2" x14ac:dyDescent="0.25">
      <c r="A574" s="11"/>
      <c r="B574" s="10"/>
    </row>
    <row r="575" spans="1:2" x14ac:dyDescent="0.25">
      <c r="A575" s="11"/>
      <c r="B575" s="10"/>
    </row>
    <row r="576" spans="1:2" x14ac:dyDescent="0.25">
      <c r="A576" s="11"/>
      <c r="B576" s="10"/>
    </row>
    <row r="577" spans="1:2" x14ac:dyDescent="0.25">
      <c r="A577" s="11"/>
      <c r="B577" s="10"/>
    </row>
    <row r="578" spans="1:2" x14ac:dyDescent="0.25">
      <c r="A578" s="11"/>
      <c r="B578" s="10"/>
    </row>
    <row r="579" spans="1:2" x14ac:dyDescent="0.25">
      <c r="A579" s="11"/>
      <c r="B579" s="10"/>
    </row>
    <row r="580" spans="1:2" x14ac:dyDescent="0.25">
      <c r="A580" s="11"/>
      <c r="B580" s="10"/>
    </row>
    <row r="581" spans="1:2" x14ac:dyDescent="0.25">
      <c r="A581" s="11"/>
      <c r="B581" s="10"/>
    </row>
    <row r="582" spans="1:2" x14ac:dyDescent="0.25">
      <c r="A582" s="11"/>
      <c r="B582" s="10"/>
    </row>
    <row r="583" spans="1:2" x14ac:dyDescent="0.25">
      <c r="A583" s="11"/>
      <c r="B583" s="10"/>
    </row>
    <row r="584" spans="1:2" x14ac:dyDescent="0.25">
      <c r="A584" s="11"/>
      <c r="B584" s="10"/>
    </row>
    <row r="585" spans="1:2" x14ac:dyDescent="0.25">
      <c r="A585" s="11"/>
      <c r="B585" s="10"/>
    </row>
    <row r="586" spans="1:2" x14ac:dyDescent="0.25">
      <c r="A586" s="11"/>
      <c r="B586" s="10"/>
    </row>
    <row r="587" spans="1:2" x14ac:dyDescent="0.25">
      <c r="A587" s="11"/>
      <c r="B587" s="10"/>
    </row>
    <row r="588" spans="1:2" x14ac:dyDescent="0.25">
      <c r="A588" s="11"/>
      <c r="B588" s="10"/>
    </row>
    <row r="589" spans="1:2" x14ac:dyDescent="0.25">
      <c r="A589" s="11"/>
      <c r="B589" s="10"/>
    </row>
    <row r="590" spans="1:2" x14ac:dyDescent="0.25">
      <c r="A590" s="11"/>
      <c r="B590" s="10"/>
    </row>
    <row r="591" spans="1:2" x14ac:dyDescent="0.25">
      <c r="A591" s="11"/>
      <c r="B591" s="10"/>
    </row>
    <row r="592" spans="1:2" x14ac:dyDescent="0.25">
      <c r="A592" s="11"/>
      <c r="B592" s="10"/>
    </row>
    <row r="593" spans="1:2" x14ac:dyDescent="0.25">
      <c r="A593" s="11"/>
      <c r="B593" s="10"/>
    </row>
    <row r="594" spans="1:2" x14ac:dyDescent="0.25">
      <c r="A594" s="11"/>
      <c r="B594" s="10"/>
    </row>
    <row r="595" spans="1:2" x14ac:dyDescent="0.25">
      <c r="A595" s="11"/>
      <c r="B595" s="10"/>
    </row>
    <row r="596" spans="1:2" x14ac:dyDescent="0.25">
      <c r="A596" s="11"/>
      <c r="B596" s="10"/>
    </row>
    <row r="597" spans="1:2" x14ac:dyDescent="0.25">
      <c r="A597" s="11"/>
      <c r="B597" s="10"/>
    </row>
    <row r="598" spans="1:2" x14ac:dyDescent="0.25">
      <c r="A598" s="11"/>
      <c r="B598" s="10"/>
    </row>
    <row r="599" spans="1:2" x14ac:dyDescent="0.25">
      <c r="A599" s="11"/>
      <c r="B599" s="10"/>
    </row>
    <row r="600" spans="1:2" x14ac:dyDescent="0.25">
      <c r="A600" s="11"/>
      <c r="B600" s="10"/>
    </row>
    <row r="601" spans="1:2" x14ac:dyDescent="0.25">
      <c r="A601" s="11"/>
      <c r="B601" s="10"/>
    </row>
    <row r="602" spans="1:2" x14ac:dyDescent="0.25">
      <c r="A602" s="11"/>
      <c r="B602" s="10"/>
    </row>
    <row r="603" spans="1:2" x14ac:dyDescent="0.25">
      <c r="A603" s="11"/>
      <c r="B603" s="10"/>
    </row>
    <row r="604" spans="1:2" x14ac:dyDescent="0.25">
      <c r="A604" s="11"/>
      <c r="B604" s="10"/>
    </row>
    <row r="605" spans="1:2" x14ac:dyDescent="0.25">
      <c r="A605" s="11"/>
      <c r="B605" s="10"/>
    </row>
    <row r="606" spans="1:2" x14ac:dyDescent="0.25">
      <c r="A606" s="11"/>
      <c r="B606" s="10"/>
    </row>
    <row r="607" spans="1:2" x14ac:dyDescent="0.25">
      <c r="A607" s="11"/>
      <c r="B607" s="10"/>
    </row>
    <row r="608" spans="1:2" x14ac:dyDescent="0.25">
      <c r="A608" s="11"/>
      <c r="B608" s="10"/>
    </row>
    <row r="609" spans="1:2" x14ac:dyDescent="0.25">
      <c r="A609" s="11"/>
      <c r="B609" s="10"/>
    </row>
    <row r="610" spans="1:2" x14ac:dyDescent="0.25">
      <c r="A610" s="11"/>
      <c r="B610" s="10"/>
    </row>
    <row r="611" spans="1:2" x14ac:dyDescent="0.25">
      <c r="A611" s="11"/>
      <c r="B611" s="10"/>
    </row>
    <row r="612" spans="1:2" x14ac:dyDescent="0.25">
      <c r="A612" s="11"/>
      <c r="B612" s="10"/>
    </row>
    <row r="613" spans="1:2" x14ac:dyDescent="0.25">
      <c r="A613" s="11"/>
      <c r="B613" s="10"/>
    </row>
    <row r="614" spans="1:2" x14ac:dyDescent="0.25">
      <c r="A614" s="11"/>
      <c r="B614" s="10"/>
    </row>
    <row r="615" spans="1:2" x14ac:dyDescent="0.25">
      <c r="A615" s="11"/>
      <c r="B615" s="10"/>
    </row>
    <row r="616" spans="1:2" x14ac:dyDescent="0.25">
      <c r="A616" s="11"/>
      <c r="B616" s="10"/>
    </row>
    <row r="617" spans="1:2" x14ac:dyDescent="0.25">
      <c r="A617" s="11"/>
      <c r="B617" s="10"/>
    </row>
    <row r="618" spans="1:2" x14ac:dyDescent="0.25">
      <c r="A618" s="11"/>
      <c r="B618" s="10"/>
    </row>
    <row r="619" spans="1:2" x14ac:dyDescent="0.25">
      <c r="A619" s="11"/>
      <c r="B619" s="10"/>
    </row>
    <row r="620" spans="1:2" x14ac:dyDescent="0.25">
      <c r="A620" s="11"/>
      <c r="B620" s="10"/>
    </row>
    <row r="621" spans="1:2" x14ac:dyDescent="0.25">
      <c r="A621" s="11"/>
      <c r="B621" s="10"/>
    </row>
    <row r="622" spans="1:2" x14ac:dyDescent="0.25">
      <c r="A622" s="11"/>
      <c r="B622" s="10"/>
    </row>
    <row r="623" spans="1:2" x14ac:dyDescent="0.25">
      <c r="A623" s="11"/>
      <c r="B623" s="10"/>
    </row>
    <row r="624" spans="1:2" x14ac:dyDescent="0.25">
      <c r="A624" s="11"/>
      <c r="B624" s="10"/>
    </row>
    <row r="625" spans="1:2" x14ac:dyDescent="0.25">
      <c r="A625" s="11"/>
      <c r="B625" s="10"/>
    </row>
    <row r="626" spans="1:2" x14ac:dyDescent="0.25">
      <c r="A626" s="11"/>
      <c r="B626" s="10"/>
    </row>
    <row r="627" spans="1:2" x14ac:dyDescent="0.25">
      <c r="A627" s="11"/>
      <c r="B627" s="10"/>
    </row>
    <row r="628" spans="1:2" x14ac:dyDescent="0.25">
      <c r="A628" s="11"/>
      <c r="B628" s="10"/>
    </row>
    <row r="629" spans="1:2" x14ac:dyDescent="0.25">
      <c r="A629" s="11"/>
      <c r="B629" s="10"/>
    </row>
    <row r="630" spans="1:2" x14ac:dyDescent="0.25">
      <c r="A630" s="11"/>
      <c r="B630" s="10"/>
    </row>
    <row r="631" spans="1:2" x14ac:dyDescent="0.25">
      <c r="A631" s="11"/>
      <c r="B631" s="10"/>
    </row>
    <row r="632" spans="1:2" x14ac:dyDescent="0.25">
      <c r="A632" s="11"/>
      <c r="B632" s="10"/>
    </row>
    <row r="633" spans="1:2" x14ac:dyDescent="0.25">
      <c r="A633" s="11"/>
      <c r="B633" s="10"/>
    </row>
    <row r="634" spans="1:2" x14ac:dyDescent="0.25">
      <c r="A634" s="11"/>
      <c r="B634" s="10"/>
    </row>
    <row r="635" spans="1:2" x14ac:dyDescent="0.25">
      <c r="A635" s="11"/>
      <c r="B635" s="10"/>
    </row>
    <row r="636" spans="1:2" x14ac:dyDescent="0.25">
      <c r="A636" s="11"/>
      <c r="B636" s="10"/>
    </row>
    <row r="637" spans="1:2" x14ac:dyDescent="0.25">
      <c r="A637" s="11"/>
      <c r="B637" s="10"/>
    </row>
    <row r="638" spans="1:2" x14ac:dyDescent="0.25">
      <c r="A638" s="11"/>
      <c r="B638" s="10"/>
    </row>
    <row r="639" spans="1:2" x14ac:dyDescent="0.25">
      <c r="A639" s="11"/>
      <c r="B639" s="10"/>
    </row>
    <row r="640" spans="1:2" x14ac:dyDescent="0.25">
      <c r="A640" s="11"/>
      <c r="B640" s="10"/>
    </row>
    <row r="641" spans="1:2" x14ac:dyDescent="0.25">
      <c r="A641" s="11"/>
      <c r="B641" s="10"/>
    </row>
    <row r="642" spans="1:2" x14ac:dyDescent="0.25">
      <c r="A642" s="11"/>
      <c r="B642" s="10"/>
    </row>
    <row r="643" spans="1:2" x14ac:dyDescent="0.25">
      <c r="A643" s="11"/>
      <c r="B643" s="10"/>
    </row>
    <row r="644" spans="1:2" x14ac:dyDescent="0.25">
      <c r="A644" s="11"/>
      <c r="B644" s="10"/>
    </row>
    <row r="645" spans="1:2" x14ac:dyDescent="0.25">
      <c r="A645" s="11"/>
      <c r="B645" s="10"/>
    </row>
    <row r="646" spans="1:2" x14ac:dyDescent="0.25">
      <c r="A646" s="11"/>
      <c r="B646" s="10"/>
    </row>
    <row r="647" spans="1:2" x14ac:dyDescent="0.25">
      <c r="A647" s="11"/>
      <c r="B647" s="10"/>
    </row>
    <row r="648" spans="1:2" x14ac:dyDescent="0.25">
      <c r="A648" s="11"/>
      <c r="B648" s="10"/>
    </row>
    <row r="649" spans="1:2" x14ac:dyDescent="0.25">
      <c r="A649" s="11"/>
      <c r="B649" s="10"/>
    </row>
    <row r="650" spans="1:2" x14ac:dyDescent="0.25">
      <c r="A650" s="11"/>
      <c r="B650" s="10"/>
    </row>
    <row r="651" spans="1:2" x14ac:dyDescent="0.25">
      <c r="A651" s="11"/>
      <c r="B651" s="10"/>
    </row>
    <row r="652" spans="1:2" x14ac:dyDescent="0.25">
      <c r="A652" s="11"/>
      <c r="B652" s="10"/>
    </row>
    <row r="653" spans="1:2" x14ac:dyDescent="0.25">
      <c r="A653" s="11"/>
      <c r="B653" s="10"/>
    </row>
    <row r="654" spans="1:2" x14ac:dyDescent="0.25">
      <c r="A654" s="11"/>
      <c r="B654" s="10"/>
    </row>
    <row r="655" spans="1:2" x14ac:dyDescent="0.25">
      <c r="A655" s="11"/>
      <c r="B655" s="10"/>
    </row>
    <row r="656" spans="1:2" x14ac:dyDescent="0.25">
      <c r="A656" s="11"/>
      <c r="B656" s="10"/>
    </row>
    <row r="657" spans="1:2" x14ac:dyDescent="0.25">
      <c r="A657" s="11"/>
      <c r="B657" s="10"/>
    </row>
    <row r="658" spans="1:2" x14ac:dyDescent="0.25">
      <c r="A658" s="11"/>
      <c r="B658" s="10"/>
    </row>
    <row r="659" spans="1:2" x14ac:dyDescent="0.25">
      <c r="A659" s="11"/>
      <c r="B659" s="10"/>
    </row>
    <row r="660" spans="1:2" x14ac:dyDescent="0.25">
      <c r="A660" s="11"/>
      <c r="B660" s="10"/>
    </row>
    <row r="661" spans="1:2" x14ac:dyDescent="0.25">
      <c r="A661" s="11"/>
      <c r="B661" s="10"/>
    </row>
    <row r="662" spans="1:2" x14ac:dyDescent="0.25">
      <c r="A662" s="11"/>
      <c r="B662" s="10"/>
    </row>
    <row r="663" spans="1:2" x14ac:dyDescent="0.25">
      <c r="A663" s="11"/>
      <c r="B663" s="10"/>
    </row>
    <row r="664" spans="1:2" x14ac:dyDescent="0.25">
      <c r="A664" s="11"/>
      <c r="B664" s="10"/>
    </row>
    <row r="665" spans="1:2" x14ac:dyDescent="0.25">
      <c r="A665" s="11"/>
      <c r="B665" s="10"/>
    </row>
    <row r="666" spans="1:2" x14ac:dyDescent="0.25">
      <c r="A666" s="11"/>
      <c r="B666" s="10"/>
    </row>
    <row r="667" spans="1:2" x14ac:dyDescent="0.25">
      <c r="A667" s="11"/>
      <c r="B667" s="10"/>
    </row>
    <row r="668" spans="1:2" x14ac:dyDescent="0.25">
      <c r="A668" s="11"/>
      <c r="B668" s="10"/>
    </row>
    <row r="669" spans="1:2" x14ac:dyDescent="0.25">
      <c r="A669" s="11"/>
      <c r="B669" s="10"/>
    </row>
    <row r="670" spans="1:2" x14ac:dyDescent="0.25">
      <c r="A670" s="11"/>
      <c r="B670" s="10"/>
    </row>
    <row r="671" spans="1:2" x14ac:dyDescent="0.25">
      <c r="A671" s="11"/>
      <c r="B671" s="10"/>
    </row>
    <row r="672" spans="1:2" x14ac:dyDescent="0.25">
      <c r="A672" s="11"/>
      <c r="B672" s="10"/>
    </row>
    <row r="673" spans="1:2" x14ac:dyDescent="0.25">
      <c r="A673" s="11"/>
      <c r="B673" s="10"/>
    </row>
    <row r="674" spans="1:2" x14ac:dyDescent="0.25">
      <c r="A674" s="11"/>
      <c r="B674" s="10"/>
    </row>
    <row r="675" spans="1:2" x14ac:dyDescent="0.25">
      <c r="A675" s="11"/>
      <c r="B675" s="10"/>
    </row>
    <row r="676" spans="1:2" x14ac:dyDescent="0.25">
      <c r="A676" s="11"/>
      <c r="B676" s="10"/>
    </row>
    <row r="677" spans="1:2" x14ac:dyDescent="0.25">
      <c r="A677" s="11"/>
      <c r="B677" s="10"/>
    </row>
    <row r="678" spans="1:2" x14ac:dyDescent="0.25">
      <c r="A678" s="11"/>
      <c r="B678" s="10"/>
    </row>
    <row r="679" spans="1:2" x14ac:dyDescent="0.25">
      <c r="A679" s="11"/>
      <c r="B679" s="10"/>
    </row>
    <row r="680" spans="1:2" x14ac:dyDescent="0.25">
      <c r="A680" s="11"/>
      <c r="B680" s="10"/>
    </row>
    <row r="681" spans="1:2" x14ac:dyDescent="0.25">
      <c r="A681" s="11"/>
      <c r="B681" s="10"/>
    </row>
    <row r="682" spans="1:2" x14ac:dyDescent="0.25">
      <c r="A682" s="11"/>
      <c r="B682" s="10"/>
    </row>
    <row r="683" spans="1:2" x14ac:dyDescent="0.25">
      <c r="A683" s="11"/>
      <c r="B683" s="10"/>
    </row>
    <row r="684" spans="1:2" x14ac:dyDescent="0.25">
      <c r="A684" s="11"/>
      <c r="B684" s="10"/>
    </row>
    <row r="685" spans="1:2" x14ac:dyDescent="0.25">
      <c r="A685" s="11"/>
      <c r="B685" s="10"/>
    </row>
    <row r="686" spans="1:2" x14ac:dyDescent="0.25">
      <c r="A686" s="11"/>
      <c r="B686" s="10"/>
    </row>
    <row r="687" spans="1:2" x14ac:dyDescent="0.25">
      <c r="A687" s="11"/>
      <c r="B687" s="10"/>
    </row>
    <row r="688" spans="1:2" x14ac:dyDescent="0.25">
      <c r="A688" s="11"/>
      <c r="B688" s="10"/>
    </row>
    <row r="689" spans="1:2" x14ac:dyDescent="0.25">
      <c r="A689" s="11"/>
      <c r="B689" s="10"/>
    </row>
    <row r="690" spans="1:2" x14ac:dyDescent="0.25">
      <c r="A690" s="11"/>
      <c r="B690" s="10"/>
    </row>
    <row r="691" spans="1:2" x14ac:dyDescent="0.25">
      <c r="A691" s="11"/>
      <c r="B691" s="10"/>
    </row>
    <row r="692" spans="1:2" x14ac:dyDescent="0.25">
      <c r="A692" s="11"/>
      <c r="B692" s="10"/>
    </row>
    <row r="693" spans="1:2" x14ac:dyDescent="0.25">
      <c r="A693" s="11"/>
      <c r="B693" s="10"/>
    </row>
    <row r="694" spans="1:2" x14ac:dyDescent="0.25">
      <c r="A694" s="11"/>
      <c r="B694" s="10"/>
    </row>
    <row r="695" spans="1:2" x14ac:dyDescent="0.25">
      <c r="A695" s="11"/>
      <c r="B695" s="10"/>
    </row>
    <row r="696" spans="1:2" x14ac:dyDescent="0.25">
      <c r="A696" s="11"/>
      <c r="B696" s="10"/>
    </row>
    <row r="697" spans="1:2" x14ac:dyDescent="0.25">
      <c r="A697" s="11"/>
      <c r="B697" s="10"/>
    </row>
    <row r="698" spans="1:2" x14ac:dyDescent="0.25">
      <c r="A698" s="11"/>
      <c r="B698" s="10"/>
    </row>
    <row r="699" spans="1:2" x14ac:dyDescent="0.25">
      <c r="A699" s="11"/>
      <c r="B699" s="10"/>
    </row>
    <row r="700" spans="1:2" x14ac:dyDescent="0.25">
      <c r="A700" s="11"/>
      <c r="B700" s="10"/>
    </row>
    <row r="701" spans="1:2" x14ac:dyDescent="0.25">
      <c r="A701" s="11"/>
      <c r="B701" s="10"/>
    </row>
    <row r="702" spans="1:2" x14ac:dyDescent="0.25">
      <c r="A702" s="11"/>
      <c r="B702" s="10"/>
    </row>
    <row r="703" spans="1:2" x14ac:dyDescent="0.25">
      <c r="A703" s="11"/>
      <c r="B703" s="10"/>
    </row>
    <row r="704" spans="1:2" x14ac:dyDescent="0.25">
      <c r="A704" s="11"/>
      <c r="B704" s="10"/>
    </row>
    <row r="705" spans="1:2" x14ac:dyDescent="0.25">
      <c r="A705" s="11"/>
      <c r="B705" s="10"/>
    </row>
    <row r="706" spans="1:2" x14ac:dyDescent="0.25">
      <c r="A706" s="11"/>
      <c r="B706" s="10"/>
    </row>
    <row r="707" spans="1:2" x14ac:dyDescent="0.25">
      <c r="A707" s="11"/>
      <c r="B707" s="10"/>
    </row>
    <row r="708" spans="1:2" x14ac:dyDescent="0.25">
      <c r="A708" s="11"/>
      <c r="B708" s="10"/>
    </row>
    <row r="709" spans="1:2" x14ac:dyDescent="0.25">
      <c r="A709" s="11"/>
      <c r="B709" s="10"/>
    </row>
    <row r="710" spans="1:2" x14ac:dyDescent="0.25">
      <c r="A710" s="11"/>
      <c r="B710" s="10"/>
    </row>
    <row r="711" spans="1:2" x14ac:dyDescent="0.25">
      <c r="A711" s="11"/>
      <c r="B711" s="10"/>
    </row>
    <row r="712" spans="1:2" x14ac:dyDescent="0.25">
      <c r="A712" s="11"/>
      <c r="B712" s="10"/>
    </row>
    <row r="713" spans="1:2" x14ac:dyDescent="0.25">
      <c r="A713" s="11"/>
      <c r="B713" s="10"/>
    </row>
    <row r="714" spans="1:2" x14ac:dyDescent="0.25">
      <c r="A714" s="11"/>
      <c r="B714" s="10"/>
    </row>
    <row r="715" spans="1:2" x14ac:dyDescent="0.25">
      <c r="A715" s="11"/>
      <c r="B715" s="10"/>
    </row>
    <row r="716" spans="1:2" x14ac:dyDescent="0.25">
      <c r="A716" s="11"/>
      <c r="B716" s="10"/>
    </row>
    <row r="717" spans="1:2" x14ac:dyDescent="0.25">
      <c r="A717" s="11"/>
      <c r="B717" s="10"/>
    </row>
    <row r="718" spans="1:2" x14ac:dyDescent="0.25">
      <c r="A718" s="11"/>
      <c r="B718" s="10"/>
    </row>
    <row r="719" spans="1:2" x14ac:dyDescent="0.25">
      <c r="A719" s="11"/>
      <c r="B719" s="10"/>
    </row>
    <row r="720" spans="1:2" x14ac:dyDescent="0.25">
      <c r="A720" s="11"/>
      <c r="B720" s="10"/>
    </row>
    <row r="721" spans="1:2" x14ac:dyDescent="0.25">
      <c r="A721" s="11"/>
      <c r="B721" s="10"/>
    </row>
    <row r="722" spans="1:2" x14ac:dyDescent="0.25">
      <c r="A722" s="11"/>
      <c r="B722" s="10"/>
    </row>
    <row r="723" spans="1:2" x14ac:dyDescent="0.25">
      <c r="A723" s="11"/>
      <c r="B723" s="10"/>
    </row>
    <row r="724" spans="1:2" x14ac:dyDescent="0.25">
      <c r="A724" s="11"/>
      <c r="B724" s="10"/>
    </row>
    <row r="725" spans="1:2" x14ac:dyDescent="0.25">
      <c r="A725" s="11"/>
      <c r="B725" s="10"/>
    </row>
    <row r="726" spans="1:2" x14ac:dyDescent="0.25">
      <c r="A726" s="11"/>
      <c r="B726" s="10"/>
    </row>
    <row r="727" spans="1:2" x14ac:dyDescent="0.25">
      <c r="A727" s="11"/>
      <c r="B727" s="10"/>
    </row>
    <row r="728" spans="1:2" x14ac:dyDescent="0.25">
      <c r="A728" s="11"/>
      <c r="B728" s="10"/>
    </row>
    <row r="729" spans="1:2" x14ac:dyDescent="0.25">
      <c r="A729" s="11"/>
      <c r="B729" s="10"/>
    </row>
    <row r="730" spans="1:2" x14ac:dyDescent="0.25">
      <c r="A730" s="11"/>
      <c r="B730" s="10"/>
    </row>
    <row r="731" spans="1:2" x14ac:dyDescent="0.25">
      <c r="A731" s="11"/>
      <c r="B731" s="10"/>
    </row>
    <row r="732" spans="1:2" x14ac:dyDescent="0.25">
      <c r="A732" s="11"/>
      <c r="B732" s="10"/>
    </row>
    <row r="733" spans="1:2" x14ac:dyDescent="0.25">
      <c r="A733" s="11"/>
      <c r="B733" s="10"/>
    </row>
    <row r="734" spans="1:2" x14ac:dyDescent="0.25">
      <c r="A734" s="11"/>
      <c r="B734" s="10"/>
    </row>
    <row r="735" spans="1:2" x14ac:dyDescent="0.25">
      <c r="A735" s="11"/>
      <c r="B735" s="10"/>
    </row>
    <row r="736" spans="1:2" x14ac:dyDescent="0.25">
      <c r="A736" s="11"/>
      <c r="B736" s="10"/>
    </row>
    <row r="737" spans="1:2" x14ac:dyDescent="0.25">
      <c r="A737" s="11"/>
      <c r="B737" s="10"/>
    </row>
    <row r="738" spans="1:2" x14ac:dyDescent="0.25">
      <c r="A738" s="11"/>
      <c r="B738" s="10"/>
    </row>
    <row r="739" spans="1:2" x14ac:dyDescent="0.25">
      <c r="A739" s="11"/>
      <c r="B739" s="10"/>
    </row>
    <row r="740" spans="1:2" x14ac:dyDescent="0.25">
      <c r="A740" s="11"/>
      <c r="B740" s="10"/>
    </row>
    <row r="741" spans="1:2" x14ac:dyDescent="0.25">
      <c r="A741" s="11"/>
      <c r="B741" s="10"/>
    </row>
    <row r="742" spans="1:2" x14ac:dyDescent="0.25">
      <c r="A742" s="11"/>
      <c r="B742" s="10"/>
    </row>
    <row r="743" spans="1:2" x14ac:dyDescent="0.25">
      <c r="A743" s="11"/>
      <c r="B743" s="10"/>
    </row>
    <row r="744" spans="1:2" x14ac:dyDescent="0.25">
      <c r="A744" s="11"/>
      <c r="B744" s="10"/>
    </row>
    <row r="745" spans="1:2" x14ac:dyDescent="0.25">
      <c r="A745" s="11"/>
      <c r="B745" s="10"/>
    </row>
    <row r="746" spans="1:2" x14ac:dyDescent="0.25">
      <c r="A746" s="11"/>
      <c r="B746" s="10"/>
    </row>
    <row r="747" spans="1:2" x14ac:dyDescent="0.25">
      <c r="A747" s="11"/>
      <c r="B747" s="10"/>
    </row>
    <row r="748" spans="1:2" x14ac:dyDescent="0.25">
      <c r="A748" s="11"/>
      <c r="B748" s="10"/>
    </row>
    <row r="749" spans="1:2" x14ac:dyDescent="0.25">
      <c r="A749" s="11"/>
      <c r="B749" s="10"/>
    </row>
    <row r="750" spans="1:2" x14ac:dyDescent="0.25">
      <c r="A750" s="11"/>
      <c r="B750" s="10"/>
    </row>
    <row r="751" spans="1:2" x14ac:dyDescent="0.25">
      <c r="A751" s="11"/>
      <c r="B751" s="10"/>
    </row>
    <row r="752" spans="1:2" x14ac:dyDescent="0.25">
      <c r="A752" s="11"/>
      <c r="B752" s="10"/>
    </row>
    <row r="753" spans="1:2" x14ac:dyDescent="0.25">
      <c r="A753" s="11"/>
      <c r="B753" s="10"/>
    </row>
    <row r="754" spans="1:2" x14ac:dyDescent="0.25">
      <c r="A754" s="11"/>
      <c r="B754" s="10"/>
    </row>
    <row r="755" spans="1:2" x14ac:dyDescent="0.25">
      <c r="A755" s="11"/>
      <c r="B755" s="10"/>
    </row>
    <row r="756" spans="1:2" x14ac:dyDescent="0.25">
      <c r="A756" s="11"/>
      <c r="B756" s="10"/>
    </row>
    <row r="757" spans="1:2" x14ac:dyDescent="0.25">
      <c r="A757" s="11"/>
      <c r="B757" s="10"/>
    </row>
    <row r="758" spans="1:2" x14ac:dyDescent="0.25">
      <c r="A758" s="11"/>
      <c r="B758" s="10"/>
    </row>
    <row r="759" spans="1:2" x14ac:dyDescent="0.25">
      <c r="A759" s="11"/>
      <c r="B759" s="10"/>
    </row>
    <row r="760" spans="1:2" x14ac:dyDescent="0.25">
      <c r="A760" s="11"/>
      <c r="B760" s="10"/>
    </row>
    <row r="761" spans="1:2" x14ac:dyDescent="0.25">
      <c r="A761" s="11"/>
      <c r="B761" s="10"/>
    </row>
    <row r="762" spans="1:2" x14ac:dyDescent="0.25">
      <c r="A762" s="11"/>
      <c r="B762" s="10"/>
    </row>
    <row r="763" spans="1:2" x14ac:dyDescent="0.25">
      <c r="A763" s="11"/>
      <c r="B763" s="10"/>
    </row>
    <row r="764" spans="1:2" x14ac:dyDescent="0.25">
      <c r="A764" s="11"/>
      <c r="B764" s="10"/>
    </row>
    <row r="765" spans="1:2" x14ac:dyDescent="0.25">
      <c r="A765" s="11"/>
      <c r="B765" s="10"/>
    </row>
    <row r="766" spans="1:2" x14ac:dyDescent="0.25">
      <c r="A766" s="11"/>
      <c r="B766" s="10"/>
    </row>
    <row r="767" spans="1:2" x14ac:dyDescent="0.25">
      <c r="A767" s="11"/>
      <c r="B767" s="10"/>
    </row>
    <row r="768" spans="1:2" x14ac:dyDescent="0.25">
      <c r="A768" s="11"/>
      <c r="B768" s="10"/>
    </row>
    <row r="769" spans="1:2" x14ac:dyDescent="0.25">
      <c r="A769" s="11"/>
      <c r="B769" s="10"/>
    </row>
    <row r="770" spans="1:2" x14ac:dyDescent="0.25">
      <c r="A770" s="11"/>
      <c r="B770" s="10"/>
    </row>
    <row r="771" spans="1:2" x14ac:dyDescent="0.25">
      <c r="A771" s="11"/>
      <c r="B771" s="10"/>
    </row>
    <row r="772" spans="1:2" x14ac:dyDescent="0.25">
      <c r="A772" s="11"/>
      <c r="B772" s="10"/>
    </row>
    <row r="773" spans="1:2" x14ac:dyDescent="0.25">
      <c r="A773" s="11"/>
      <c r="B773" s="10"/>
    </row>
    <row r="774" spans="1:2" x14ac:dyDescent="0.25">
      <c r="A774" s="11"/>
      <c r="B774" s="10"/>
    </row>
    <row r="775" spans="1:2" x14ac:dyDescent="0.25">
      <c r="A775" s="11"/>
      <c r="B775" s="10"/>
    </row>
    <row r="776" spans="1:2" x14ac:dyDescent="0.25">
      <c r="A776" s="11"/>
      <c r="B776" s="10"/>
    </row>
    <row r="777" spans="1:2" x14ac:dyDescent="0.25">
      <c r="A777" s="11"/>
      <c r="B777" s="10"/>
    </row>
    <row r="778" spans="1:2" x14ac:dyDescent="0.25">
      <c r="A778" s="11"/>
      <c r="B778" s="10"/>
    </row>
    <row r="779" spans="1:2" x14ac:dyDescent="0.25">
      <c r="A779" s="11"/>
      <c r="B779" s="10"/>
    </row>
    <row r="780" spans="1:2" x14ac:dyDescent="0.25">
      <c r="A780" s="11"/>
      <c r="B780" s="10"/>
    </row>
    <row r="781" spans="1:2" x14ac:dyDescent="0.25">
      <c r="A781" s="11"/>
      <c r="B781" s="10"/>
    </row>
    <row r="782" spans="1:2" x14ac:dyDescent="0.25">
      <c r="A782" s="11"/>
      <c r="B782" s="10"/>
    </row>
    <row r="783" spans="1:2" x14ac:dyDescent="0.25">
      <c r="A783" s="11"/>
      <c r="B783" s="10"/>
    </row>
    <row r="784" spans="1:2" x14ac:dyDescent="0.25">
      <c r="A784" s="11"/>
      <c r="B784" s="10"/>
    </row>
    <row r="785" spans="1:2" x14ac:dyDescent="0.25">
      <c r="A785" s="11"/>
      <c r="B785" s="10"/>
    </row>
    <row r="786" spans="1:2" x14ac:dyDescent="0.25">
      <c r="A786" s="11"/>
      <c r="B786" s="10"/>
    </row>
    <row r="787" spans="1:2" x14ac:dyDescent="0.25">
      <c r="A787" s="11"/>
      <c r="B787" s="10"/>
    </row>
    <row r="788" spans="1:2" x14ac:dyDescent="0.25">
      <c r="A788" s="11"/>
      <c r="B788" s="10"/>
    </row>
    <row r="789" spans="1:2" x14ac:dyDescent="0.25">
      <c r="A789" s="11"/>
      <c r="B789" s="10"/>
    </row>
    <row r="790" spans="1:2" x14ac:dyDescent="0.25">
      <c r="A790" s="11"/>
      <c r="B790" s="10"/>
    </row>
    <row r="791" spans="1:2" x14ac:dyDescent="0.25">
      <c r="A791" s="11"/>
      <c r="B791" s="10"/>
    </row>
    <row r="792" spans="1:2" x14ac:dyDescent="0.25">
      <c r="A792" s="11"/>
      <c r="B792" s="10"/>
    </row>
    <row r="793" spans="1:2" x14ac:dyDescent="0.25">
      <c r="A793" s="11"/>
      <c r="B793" s="10"/>
    </row>
    <row r="794" spans="1:2" x14ac:dyDescent="0.25">
      <c r="A794" s="11"/>
      <c r="B794" s="10"/>
    </row>
    <row r="795" spans="1:2" x14ac:dyDescent="0.25">
      <c r="A795" s="11"/>
      <c r="B795" s="10"/>
    </row>
    <row r="796" spans="1:2" x14ac:dyDescent="0.25">
      <c r="A796" s="11"/>
      <c r="B796" s="10"/>
    </row>
    <row r="797" spans="1:2" x14ac:dyDescent="0.25">
      <c r="A797" s="11"/>
      <c r="B797" s="10"/>
    </row>
    <row r="798" spans="1:2" x14ac:dyDescent="0.25">
      <c r="A798" s="11"/>
      <c r="B798" s="10"/>
    </row>
    <row r="799" spans="1:2" x14ac:dyDescent="0.25">
      <c r="A799" s="11"/>
      <c r="B799" s="10"/>
    </row>
    <row r="800" spans="1:2" x14ac:dyDescent="0.25">
      <c r="A800" s="11"/>
      <c r="B800" s="10"/>
    </row>
    <row r="801" spans="1:2" x14ac:dyDescent="0.25">
      <c r="A801" s="11"/>
      <c r="B801" s="10"/>
    </row>
    <row r="802" spans="1:2" x14ac:dyDescent="0.25">
      <c r="A802" s="11"/>
      <c r="B802" s="10"/>
    </row>
    <row r="803" spans="1:2" x14ac:dyDescent="0.25">
      <c r="A803" s="11"/>
      <c r="B803" s="10"/>
    </row>
    <row r="804" spans="1:2" x14ac:dyDescent="0.25">
      <c r="A804" s="11"/>
      <c r="B804" s="10"/>
    </row>
    <row r="805" spans="1:2" x14ac:dyDescent="0.25">
      <c r="A805" s="11"/>
      <c r="B805" s="10"/>
    </row>
    <row r="806" spans="1:2" x14ac:dyDescent="0.25">
      <c r="A806" s="11"/>
      <c r="B806" s="10"/>
    </row>
    <row r="807" spans="1:2" x14ac:dyDescent="0.25">
      <c r="A807" s="11"/>
      <c r="B807" s="10"/>
    </row>
    <row r="808" spans="1:2" x14ac:dyDescent="0.25">
      <c r="A808" s="11"/>
      <c r="B808" s="10"/>
    </row>
    <row r="809" spans="1:2" x14ac:dyDescent="0.25">
      <c r="A809" s="11"/>
      <c r="B809" s="10"/>
    </row>
    <row r="810" spans="1:2" x14ac:dyDescent="0.25">
      <c r="A810" s="11"/>
      <c r="B810" s="10"/>
    </row>
    <row r="811" spans="1:2" x14ac:dyDescent="0.25">
      <c r="A811" s="11"/>
      <c r="B811" s="10"/>
    </row>
    <row r="812" spans="1:2" x14ac:dyDescent="0.25">
      <c r="A812" s="11"/>
      <c r="B812" s="10"/>
    </row>
    <row r="813" spans="1:2" x14ac:dyDescent="0.25">
      <c r="A813" s="11"/>
      <c r="B813" s="10"/>
    </row>
    <row r="814" spans="1:2" x14ac:dyDescent="0.25">
      <c r="A814" s="11"/>
      <c r="B814" s="10"/>
    </row>
    <row r="815" spans="1:2" x14ac:dyDescent="0.25">
      <c r="A815" s="11"/>
      <c r="B815" s="10"/>
    </row>
    <row r="816" spans="1:2" x14ac:dyDescent="0.25">
      <c r="A816" s="11"/>
      <c r="B816" s="10"/>
    </row>
    <row r="817" spans="1:2" x14ac:dyDescent="0.25">
      <c r="A817" s="11"/>
      <c r="B817" s="10"/>
    </row>
    <row r="818" spans="1:2" x14ac:dyDescent="0.25">
      <c r="A818" s="11"/>
      <c r="B818" s="10"/>
    </row>
    <row r="819" spans="1:2" x14ac:dyDescent="0.25">
      <c r="A819" s="11"/>
      <c r="B819" s="10"/>
    </row>
    <row r="820" spans="1:2" x14ac:dyDescent="0.25">
      <c r="A820" s="11"/>
      <c r="B820" s="10"/>
    </row>
    <row r="821" spans="1:2" x14ac:dyDescent="0.25">
      <c r="A821" s="11"/>
      <c r="B821" s="10"/>
    </row>
    <row r="822" spans="1:2" x14ac:dyDescent="0.25">
      <c r="A822" s="11"/>
      <c r="B822" s="10"/>
    </row>
    <row r="823" spans="1:2" x14ac:dyDescent="0.25">
      <c r="A823" s="11"/>
      <c r="B823" s="10"/>
    </row>
    <row r="824" spans="1:2" x14ac:dyDescent="0.25">
      <c r="A824" s="11"/>
      <c r="B824" s="10"/>
    </row>
    <row r="825" spans="1:2" x14ac:dyDescent="0.25">
      <c r="A825" s="11"/>
      <c r="B825" s="10"/>
    </row>
    <row r="826" spans="1:2" x14ac:dyDescent="0.25">
      <c r="A826" s="11"/>
      <c r="B826" s="10"/>
    </row>
    <row r="827" spans="1:2" x14ac:dyDescent="0.25">
      <c r="A827" s="11"/>
      <c r="B827" s="10"/>
    </row>
    <row r="828" spans="1:2" x14ac:dyDescent="0.25">
      <c r="A828" s="11"/>
      <c r="B828" s="10"/>
    </row>
    <row r="829" spans="1:2" x14ac:dyDescent="0.25">
      <c r="A829" s="11"/>
      <c r="B829" s="10"/>
    </row>
    <row r="830" spans="1:2" x14ac:dyDescent="0.25">
      <c r="A830" s="11"/>
      <c r="B830" s="10"/>
    </row>
    <row r="831" spans="1:2" x14ac:dyDescent="0.25">
      <c r="A831" s="11"/>
      <c r="B831" s="10"/>
    </row>
    <row r="832" spans="1:2" x14ac:dyDescent="0.25">
      <c r="A832" s="11"/>
      <c r="B832" s="10"/>
    </row>
    <row r="833" spans="1:2" x14ac:dyDescent="0.25">
      <c r="A833" s="11"/>
      <c r="B833" s="10"/>
    </row>
    <row r="834" spans="1:2" x14ac:dyDescent="0.25">
      <c r="A834" s="11"/>
      <c r="B834" s="10"/>
    </row>
    <row r="835" spans="1:2" x14ac:dyDescent="0.25">
      <c r="A835" s="11"/>
      <c r="B835" s="10"/>
    </row>
    <row r="836" spans="1:2" x14ac:dyDescent="0.25">
      <c r="A836" s="11"/>
      <c r="B836" s="10"/>
    </row>
    <row r="837" spans="1:2" x14ac:dyDescent="0.25">
      <c r="A837" s="11"/>
      <c r="B837" s="10"/>
    </row>
    <row r="838" spans="1:2" x14ac:dyDescent="0.25">
      <c r="A838" s="11" t="str">
        <f t="array" ref="A838">IF(ISERROR(INDEX(List,MATCH(0,COUNTIF(List,"&lt;"&amp;List)-SUM(COUNTIF(List,$A$27:A837)),0))),"",INDEX(List,MATCH(0,COUNTIF(List,"&lt;"&amp;List)-SUM(COUNTIF(List,$A$27:A837),0))))</f>
        <v>[Account (Name)]</v>
      </c>
      <c r="B838" s="10">
        <f>IF(A838="","",MAX(B$27:B837)+1)</f>
        <v>1</v>
      </c>
    </row>
    <row r="839" spans="1:2" x14ac:dyDescent="0.25">
      <c r="A839" s="11" t="str">
        <f t="array" ref="A839">IF(ISERROR(INDEX(List,MATCH(0,COUNTIF(List,"&lt;"&amp;List)-SUM(COUNTIF(List,$A$27:A838)),0))),"",INDEX(List,MATCH(0,COUNTIF(List,"&lt;"&amp;List)-SUM(COUNTIF(List,$A$27:A838),0))))</f>
        <v>[Account (Name)]</v>
      </c>
      <c r="B839" s="10">
        <f>IF(A839="","",MAX(B$27:B838)+1)</f>
        <v>2</v>
      </c>
    </row>
    <row r="840" spans="1:2" x14ac:dyDescent="0.25">
      <c r="A840" s="11" t="str">
        <f t="array" ref="A840">IF(ISERROR(INDEX(List,MATCH(0,COUNTIF(List,"&lt;"&amp;List)-SUM(COUNTIF(List,$A$27:A839)),0))),"",INDEX(List,MATCH(0,COUNTIF(List,"&lt;"&amp;List)-SUM(COUNTIF(List,$A$27:A839),0))))</f>
        <v>[Account (Name)]</v>
      </c>
      <c r="B840" s="10">
        <f>IF(A840="","",MAX(B$27:B839)+1)</f>
        <v>3</v>
      </c>
    </row>
    <row r="841" spans="1:2" x14ac:dyDescent="0.25">
      <c r="A841" s="11" t="str">
        <f t="array" ref="A841">IF(ISERROR(INDEX(List,MATCH(0,COUNTIF(List,"&lt;"&amp;List)-SUM(COUNTIF(List,$A$27:A840)),0))),"",INDEX(List,MATCH(0,COUNTIF(List,"&lt;"&amp;List)-SUM(COUNTIF(List,$A$27:A840),0))))</f>
        <v>[Account (Name)]</v>
      </c>
      <c r="B841" s="10">
        <f>IF(A841="","",MAX(B$27:B840)+1)</f>
        <v>4</v>
      </c>
    </row>
  </sheetData>
  <sheetProtection selectLockedCells="1" selectUnlockedCells="1"/>
  <mergeCells count="2">
    <mergeCell ref="A1:D1"/>
    <mergeCell ref="A19:D19"/>
  </mergeCells>
  <dataValidations count="1">
    <dataValidation type="custom" allowBlank="1" showInputMessage="1" showErrorMessage="1" errorTitle="X-Author for Excel" error="Id and Lookup fields are not editable." promptTitle="X-Author for Excel" sqref="D3:D12 D21:D24">
      <formula1>""</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R25"/>
  <sheetViews>
    <sheetView workbookViewId="0"/>
  </sheetViews>
  <sheetFormatPr defaultColWidth="8.8984375" defaultRowHeight="15.6" x14ac:dyDescent="0.3"/>
  <sheetData>
    <row r="1" spans="1:44" x14ac:dyDescent="0.3">
      <c r="A1" t="s">
        <v>314</v>
      </c>
      <c r="B1" t="s">
        <v>315</v>
      </c>
      <c r="Y1" s="356" t="s">
        <v>369</v>
      </c>
      <c r="Z1" s="356" t="s">
        <v>370</v>
      </c>
      <c r="AA1" t="s">
        <v>316</v>
      </c>
      <c r="AB1" t="s">
        <v>318</v>
      </c>
      <c r="AC1" t="s">
        <v>321</v>
      </c>
      <c r="AD1" t="s">
        <v>326</v>
      </c>
      <c r="AE1" t="s">
        <v>351</v>
      </c>
      <c r="AF1" t="s">
        <v>352</v>
      </c>
      <c r="AG1" t="s">
        <v>354</v>
      </c>
      <c r="AH1" t="s">
        <v>355</v>
      </c>
      <c r="AI1" t="s">
        <v>356</v>
      </c>
      <c r="AJ1" t="s">
        <v>357</v>
      </c>
      <c r="AK1" t="s">
        <v>358</v>
      </c>
      <c r="AL1" t="s">
        <v>359</v>
      </c>
      <c r="AM1" t="s">
        <v>360</v>
      </c>
      <c r="AN1" t="s">
        <v>361</v>
      </c>
      <c r="AO1" t="s">
        <v>362</v>
      </c>
      <c r="AP1" t="s">
        <v>363</v>
      </c>
      <c r="AQ1" t="s">
        <v>364</v>
      </c>
      <c r="AR1" t="s">
        <v>365</v>
      </c>
    </row>
    <row r="2" spans="1:44" x14ac:dyDescent="0.3">
      <c r="Y2" s="356"/>
      <c r="Z2" s="356"/>
      <c r="AA2" s="356" t="s">
        <v>317</v>
      </c>
      <c r="AB2" s="356" t="s">
        <v>319</v>
      </c>
      <c r="AC2" s="356" t="s">
        <v>322</v>
      </c>
      <c r="AD2" s="356" t="s">
        <v>327</v>
      </c>
      <c r="AE2" s="356" t="s">
        <v>317</v>
      </c>
      <c r="AF2" s="356" t="s">
        <v>353</v>
      </c>
      <c r="AG2" s="356" t="s">
        <v>327</v>
      </c>
      <c r="AH2" s="356" t="s">
        <v>327</v>
      </c>
      <c r="AI2" s="356" t="s">
        <v>317</v>
      </c>
      <c r="AJ2" s="356" t="s">
        <v>327</v>
      </c>
      <c r="AK2" s="356" t="s">
        <v>353</v>
      </c>
      <c r="AL2" s="356" t="s">
        <v>327</v>
      </c>
      <c r="AM2" s="356" t="s">
        <v>327</v>
      </c>
      <c r="AN2" s="356" t="s">
        <v>317</v>
      </c>
      <c r="AO2" s="356" t="s">
        <v>327</v>
      </c>
      <c r="AP2" s="356" t="s">
        <v>327</v>
      </c>
      <c r="AQ2" s="356" t="s">
        <v>353</v>
      </c>
      <c r="AR2" s="356" t="s">
        <v>366</v>
      </c>
    </row>
    <row r="3" spans="1:44" x14ac:dyDescent="0.3">
      <c r="AB3" s="356" t="s">
        <v>320</v>
      </c>
      <c r="AC3" s="356" t="s">
        <v>323</v>
      </c>
      <c r="AD3" s="356" t="s">
        <v>328</v>
      </c>
      <c r="AG3" s="356" t="s">
        <v>328</v>
      </c>
      <c r="AH3" s="356" t="s">
        <v>328</v>
      </c>
      <c r="AJ3" s="356" t="s">
        <v>328</v>
      </c>
      <c r="AL3" s="356" t="s">
        <v>328</v>
      </c>
      <c r="AM3" s="356" t="s">
        <v>328</v>
      </c>
      <c r="AO3" s="356" t="s">
        <v>328</v>
      </c>
      <c r="AP3" s="356" t="s">
        <v>328</v>
      </c>
      <c r="AR3" s="356" t="s">
        <v>367</v>
      </c>
    </row>
    <row r="4" spans="1:44" x14ac:dyDescent="0.3">
      <c r="AC4" s="356" t="s">
        <v>324</v>
      </c>
      <c r="AD4" s="356" t="s">
        <v>329</v>
      </c>
      <c r="AG4" s="356" t="s">
        <v>329</v>
      </c>
      <c r="AH4" s="356" t="s">
        <v>329</v>
      </c>
      <c r="AJ4" s="356" t="s">
        <v>329</v>
      </c>
      <c r="AL4" s="356" t="s">
        <v>329</v>
      </c>
      <c r="AM4" s="356" t="s">
        <v>329</v>
      </c>
      <c r="AO4" s="356" t="s">
        <v>329</v>
      </c>
      <c r="AP4" s="356" t="s">
        <v>329</v>
      </c>
      <c r="AR4" s="356" t="s">
        <v>371</v>
      </c>
    </row>
    <row r="5" spans="1:44" x14ac:dyDescent="0.3">
      <c r="AC5" s="356" t="s">
        <v>325</v>
      </c>
      <c r="AD5" s="356" t="s">
        <v>330</v>
      </c>
      <c r="AG5" s="356" t="s">
        <v>330</v>
      </c>
      <c r="AH5" s="356" t="s">
        <v>330</v>
      </c>
      <c r="AJ5" s="356" t="s">
        <v>330</v>
      </c>
      <c r="AL5" s="356" t="s">
        <v>330</v>
      </c>
      <c r="AM5" s="356" t="s">
        <v>330</v>
      </c>
      <c r="AO5" s="356" t="s">
        <v>330</v>
      </c>
      <c r="AP5" s="356" t="s">
        <v>330</v>
      </c>
      <c r="AR5" s="356" t="s">
        <v>368</v>
      </c>
    </row>
    <row r="6" spans="1:44" x14ac:dyDescent="0.3">
      <c r="AD6" s="356" t="s">
        <v>331</v>
      </c>
      <c r="AG6" s="356" t="s">
        <v>331</v>
      </c>
      <c r="AH6" s="356" t="s">
        <v>331</v>
      </c>
      <c r="AJ6" s="356" t="s">
        <v>331</v>
      </c>
      <c r="AL6" s="356" t="s">
        <v>331</v>
      </c>
      <c r="AM6" s="356" t="s">
        <v>331</v>
      </c>
      <c r="AO6" s="356" t="s">
        <v>331</v>
      </c>
      <c r="AP6" s="356" t="s">
        <v>331</v>
      </c>
    </row>
    <row r="7" spans="1:44" x14ac:dyDescent="0.3">
      <c r="AD7" s="356" t="s">
        <v>332</v>
      </c>
      <c r="AG7" s="356" t="s">
        <v>332</v>
      </c>
      <c r="AH7" s="356" t="s">
        <v>332</v>
      </c>
      <c r="AJ7" s="356" t="s">
        <v>332</v>
      </c>
      <c r="AL7" s="356" t="s">
        <v>332</v>
      </c>
      <c r="AM7" s="356" t="s">
        <v>332</v>
      </c>
      <c r="AO7" s="356" t="s">
        <v>332</v>
      </c>
      <c r="AP7" s="356" t="s">
        <v>332</v>
      </c>
    </row>
    <row r="8" spans="1:44" x14ac:dyDescent="0.3">
      <c r="AD8" s="356" t="s">
        <v>333</v>
      </c>
      <c r="AG8" s="356" t="s">
        <v>333</v>
      </c>
      <c r="AH8" s="356" t="s">
        <v>333</v>
      </c>
      <c r="AJ8" s="356" t="s">
        <v>333</v>
      </c>
      <c r="AL8" s="356" t="s">
        <v>333</v>
      </c>
      <c r="AM8" s="356" t="s">
        <v>333</v>
      </c>
      <c r="AO8" s="356" t="s">
        <v>333</v>
      </c>
      <c r="AP8" s="356" t="s">
        <v>333</v>
      </c>
    </row>
    <row r="9" spans="1:44" x14ac:dyDescent="0.3">
      <c r="AD9" s="356" t="s">
        <v>334</v>
      </c>
      <c r="AG9" s="356" t="s">
        <v>334</v>
      </c>
      <c r="AH9" s="356" t="s">
        <v>334</v>
      </c>
      <c r="AJ9" s="356" t="s">
        <v>334</v>
      </c>
      <c r="AL9" s="356" t="s">
        <v>334</v>
      </c>
      <c r="AM9" s="356" t="s">
        <v>334</v>
      </c>
      <c r="AO9" s="356" t="s">
        <v>334</v>
      </c>
      <c r="AP9" s="356" t="s">
        <v>334</v>
      </c>
    </row>
    <row r="10" spans="1:44" x14ac:dyDescent="0.3">
      <c r="AD10" s="356" t="s">
        <v>335</v>
      </c>
      <c r="AG10" s="356" t="s">
        <v>335</v>
      </c>
      <c r="AH10" s="356" t="s">
        <v>335</v>
      </c>
      <c r="AJ10" s="356" t="s">
        <v>335</v>
      </c>
      <c r="AL10" s="356" t="s">
        <v>335</v>
      </c>
      <c r="AM10" s="356" t="s">
        <v>335</v>
      </c>
      <c r="AO10" s="356" t="s">
        <v>335</v>
      </c>
      <c r="AP10" s="356" t="s">
        <v>335</v>
      </c>
    </row>
    <row r="11" spans="1:44" x14ac:dyDescent="0.3">
      <c r="AD11" s="356" t="s">
        <v>336</v>
      </c>
      <c r="AG11" s="356" t="s">
        <v>336</v>
      </c>
      <c r="AH11" s="356" t="s">
        <v>336</v>
      </c>
      <c r="AJ11" s="356" t="s">
        <v>336</v>
      </c>
      <c r="AL11" s="356" t="s">
        <v>336</v>
      </c>
      <c r="AM11" s="356" t="s">
        <v>336</v>
      </c>
      <c r="AO11" s="356" t="s">
        <v>336</v>
      </c>
      <c r="AP11" s="356" t="s">
        <v>336</v>
      </c>
    </row>
    <row r="12" spans="1:44" x14ac:dyDescent="0.3">
      <c r="AD12" s="356" t="s">
        <v>337</v>
      </c>
      <c r="AG12" s="356" t="s">
        <v>337</v>
      </c>
      <c r="AH12" s="356" t="s">
        <v>337</v>
      </c>
      <c r="AJ12" s="356" t="s">
        <v>337</v>
      </c>
      <c r="AL12" s="356" t="s">
        <v>337</v>
      </c>
      <c r="AM12" s="356" t="s">
        <v>337</v>
      </c>
      <c r="AO12" s="356" t="s">
        <v>337</v>
      </c>
      <c r="AP12" s="356" t="s">
        <v>337</v>
      </c>
    </row>
    <row r="13" spans="1:44" x14ac:dyDescent="0.3">
      <c r="AD13" s="356" t="s">
        <v>338</v>
      </c>
      <c r="AG13" s="356" t="s">
        <v>338</v>
      </c>
      <c r="AH13" s="356" t="s">
        <v>338</v>
      </c>
      <c r="AJ13" s="356" t="s">
        <v>338</v>
      </c>
      <c r="AL13" s="356" t="s">
        <v>338</v>
      </c>
      <c r="AM13" s="356" t="s">
        <v>338</v>
      </c>
      <c r="AO13" s="356" t="s">
        <v>338</v>
      </c>
      <c r="AP13" s="356" t="s">
        <v>338</v>
      </c>
    </row>
    <row r="14" spans="1:44" x14ac:dyDescent="0.3">
      <c r="AD14" s="356" t="s">
        <v>339</v>
      </c>
      <c r="AG14" s="356" t="s">
        <v>339</v>
      </c>
      <c r="AH14" s="356" t="s">
        <v>339</v>
      </c>
      <c r="AJ14" s="356" t="s">
        <v>339</v>
      </c>
      <c r="AL14" s="356" t="s">
        <v>339</v>
      </c>
      <c r="AM14" s="356" t="s">
        <v>339</v>
      </c>
      <c r="AO14" s="356" t="s">
        <v>339</v>
      </c>
      <c r="AP14" s="356" t="s">
        <v>339</v>
      </c>
    </row>
    <row r="15" spans="1:44" x14ac:dyDescent="0.3">
      <c r="AD15" s="356" t="s">
        <v>340</v>
      </c>
      <c r="AG15" s="356" t="s">
        <v>340</v>
      </c>
      <c r="AH15" s="356" t="s">
        <v>340</v>
      </c>
      <c r="AJ15" s="356" t="s">
        <v>340</v>
      </c>
      <c r="AL15" s="356" t="s">
        <v>340</v>
      </c>
      <c r="AM15" s="356" t="s">
        <v>340</v>
      </c>
      <c r="AO15" s="356" t="s">
        <v>340</v>
      </c>
      <c r="AP15" s="356" t="s">
        <v>340</v>
      </c>
    </row>
    <row r="16" spans="1:44" x14ac:dyDescent="0.3">
      <c r="AD16" s="356" t="s">
        <v>341</v>
      </c>
      <c r="AG16" s="356" t="s">
        <v>341</v>
      </c>
      <c r="AH16" s="356" t="s">
        <v>341</v>
      </c>
      <c r="AJ16" s="356" t="s">
        <v>341</v>
      </c>
      <c r="AL16" s="356" t="s">
        <v>341</v>
      </c>
      <c r="AM16" s="356" t="s">
        <v>341</v>
      </c>
      <c r="AO16" s="356" t="s">
        <v>341</v>
      </c>
      <c r="AP16" s="356" t="s">
        <v>341</v>
      </c>
    </row>
    <row r="17" spans="30:42" x14ac:dyDescent="0.3">
      <c r="AD17" s="356" t="s">
        <v>342</v>
      </c>
      <c r="AG17" s="356" t="s">
        <v>342</v>
      </c>
      <c r="AH17" s="356" t="s">
        <v>342</v>
      </c>
      <c r="AJ17" s="356" t="s">
        <v>342</v>
      </c>
      <c r="AL17" s="356" t="s">
        <v>342</v>
      </c>
      <c r="AM17" s="356" t="s">
        <v>342</v>
      </c>
      <c r="AO17" s="356" t="s">
        <v>342</v>
      </c>
      <c r="AP17" s="356" t="s">
        <v>342</v>
      </c>
    </row>
    <row r="18" spans="30:42" x14ac:dyDescent="0.3">
      <c r="AD18" s="356" t="s">
        <v>343</v>
      </c>
      <c r="AG18" s="356" t="s">
        <v>343</v>
      </c>
      <c r="AH18" s="356" t="s">
        <v>343</v>
      </c>
      <c r="AJ18" s="356" t="s">
        <v>343</v>
      </c>
      <c r="AL18" s="356" t="s">
        <v>343</v>
      </c>
      <c r="AM18" s="356" t="s">
        <v>343</v>
      </c>
      <c r="AO18" s="356" t="s">
        <v>343</v>
      </c>
      <c r="AP18" s="356" t="s">
        <v>343</v>
      </c>
    </row>
    <row r="19" spans="30:42" x14ac:dyDescent="0.3">
      <c r="AD19" s="356" t="s">
        <v>344</v>
      </c>
      <c r="AG19" s="356" t="s">
        <v>344</v>
      </c>
      <c r="AH19" s="356" t="s">
        <v>344</v>
      </c>
      <c r="AJ19" s="356" t="s">
        <v>344</v>
      </c>
      <c r="AL19" s="356" t="s">
        <v>344</v>
      </c>
      <c r="AM19" s="356" t="s">
        <v>344</v>
      </c>
      <c r="AO19" s="356" t="s">
        <v>344</v>
      </c>
      <c r="AP19" s="356" t="s">
        <v>344</v>
      </c>
    </row>
    <row r="20" spans="30:42" x14ac:dyDescent="0.3">
      <c r="AD20" s="356" t="s">
        <v>345</v>
      </c>
      <c r="AG20" s="356" t="s">
        <v>345</v>
      </c>
      <c r="AH20" s="356" t="s">
        <v>345</v>
      </c>
      <c r="AJ20" s="356" t="s">
        <v>345</v>
      </c>
      <c r="AL20" s="356" t="s">
        <v>345</v>
      </c>
      <c r="AM20" s="356" t="s">
        <v>345</v>
      </c>
      <c r="AO20" s="356" t="s">
        <v>345</v>
      </c>
      <c r="AP20" s="356" t="s">
        <v>345</v>
      </c>
    </row>
    <row r="21" spans="30:42" x14ac:dyDescent="0.3">
      <c r="AD21" s="356" t="s">
        <v>346</v>
      </c>
      <c r="AG21" s="356" t="s">
        <v>346</v>
      </c>
      <c r="AH21" s="356" t="s">
        <v>346</v>
      </c>
      <c r="AJ21" s="356" t="s">
        <v>346</v>
      </c>
      <c r="AL21" s="356" t="s">
        <v>346</v>
      </c>
      <c r="AM21" s="356" t="s">
        <v>346</v>
      </c>
      <c r="AO21" s="356" t="s">
        <v>346</v>
      </c>
      <c r="AP21" s="356" t="s">
        <v>346</v>
      </c>
    </row>
    <row r="22" spans="30:42" x14ac:dyDescent="0.3">
      <c r="AD22" s="356" t="s">
        <v>347</v>
      </c>
      <c r="AG22" s="356" t="s">
        <v>347</v>
      </c>
      <c r="AH22" s="356" t="s">
        <v>347</v>
      </c>
      <c r="AJ22" s="356" t="s">
        <v>347</v>
      </c>
      <c r="AL22" s="356" t="s">
        <v>347</v>
      </c>
      <c r="AM22" s="356" t="s">
        <v>347</v>
      </c>
      <c r="AO22" s="356" t="s">
        <v>347</v>
      </c>
      <c r="AP22" s="356" t="s">
        <v>347</v>
      </c>
    </row>
    <row r="23" spans="30:42" x14ac:dyDescent="0.3">
      <c r="AD23" s="356" t="s">
        <v>348</v>
      </c>
      <c r="AG23" s="356" t="s">
        <v>348</v>
      </c>
      <c r="AH23" s="356" t="s">
        <v>348</v>
      </c>
      <c r="AJ23" s="356" t="s">
        <v>348</v>
      </c>
      <c r="AL23" s="356" t="s">
        <v>348</v>
      </c>
      <c r="AM23" s="356" t="s">
        <v>348</v>
      </c>
      <c r="AO23" s="356" t="s">
        <v>348</v>
      </c>
      <c r="AP23" s="356" t="s">
        <v>348</v>
      </c>
    </row>
    <row r="24" spans="30:42" x14ac:dyDescent="0.3">
      <c r="AD24" s="356" t="s">
        <v>349</v>
      </c>
      <c r="AG24" s="356" t="s">
        <v>349</v>
      </c>
      <c r="AH24" s="356" t="s">
        <v>349</v>
      </c>
      <c r="AJ24" s="356" t="s">
        <v>349</v>
      </c>
      <c r="AL24" s="356" t="s">
        <v>349</v>
      </c>
      <c r="AM24" s="356" t="s">
        <v>349</v>
      </c>
      <c r="AO24" s="356" t="s">
        <v>349</v>
      </c>
      <c r="AP24" s="356" t="s">
        <v>349</v>
      </c>
    </row>
    <row r="25" spans="30:42" x14ac:dyDescent="0.3">
      <c r="AD25" s="356" t="s">
        <v>350</v>
      </c>
      <c r="AG25" s="356" t="s">
        <v>350</v>
      </c>
      <c r="AH25" s="356" t="s">
        <v>350</v>
      </c>
      <c r="AJ25" s="356" t="s">
        <v>350</v>
      </c>
      <c r="AL25" s="356" t="s">
        <v>350</v>
      </c>
      <c r="AM25" s="356" t="s">
        <v>350</v>
      </c>
      <c r="AO25" s="356" t="s">
        <v>350</v>
      </c>
      <c r="AP25" s="356" t="s">
        <v>350</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365760</xdr:colOff>
                <xdr:row>2</xdr:row>
                <xdr:rowOff>121920</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76" r:id="rId6">
          <objectPr defaultSize="0" r:id="rId7">
            <anchor moveWithCells="1">
              <from>
                <xdr:col>0</xdr:col>
                <xdr:colOff>0</xdr:colOff>
                <xdr:row>0</xdr:row>
                <xdr:rowOff>0</xdr:rowOff>
              </from>
              <to>
                <xdr:col>0</xdr:col>
                <xdr:colOff>579120</xdr:colOff>
                <xdr:row>2</xdr:row>
                <xdr:rowOff>121920</xdr:rowOff>
              </to>
            </anchor>
          </objectPr>
        </oleObject>
      </mc:Choice>
      <mc:Fallback>
        <oleObject progId="Packager Shell Object" dvAspect="DVASPECT_ICON" shapeId="11276" r:id="rId6"/>
      </mc:Fallback>
    </mc:AlternateContent>
    <mc:AlternateContent xmlns:mc="http://schemas.openxmlformats.org/markup-compatibility/2006">
      <mc:Choice Requires="x14">
        <oleObject progId="Packager Shell Object" dvAspect="DVASPECT_ICON" shapeId="11277" r:id="rId8">
          <objectPr defaultSize="0" r:id="rId9">
            <anchor moveWithCells="1">
              <from>
                <xdr:col>0</xdr:col>
                <xdr:colOff>0</xdr:colOff>
                <xdr:row>0</xdr:row>
                <xdr:rowOff>0</xdr:rowOff>
              </from>
              <to>
                <xdr:col>1</xdr:col>
                <xdr:colOff>358140</xdr:colOff>
                <xdr:row>2</xdr:row>
                <xdr:rowOff>121920</xdr:rowOff>
              </to>
            </anchor>
          </objectPr>
        </oleObject>
      </mc:Choice>
      <mc:Fallback>
        <oleObject progId="Packager Shell Object" dvAspect="DVASPECT_ICON" shapeId="11277" r:id="rId8"/>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984375" defaultRowHeight="15.6"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125"/>
  <sheetViews>
    <sheetView showGridLines="0" zoomScaleSheetLayoutView="75" workbookViewId="0">
      <selection activeCell="R14" sqref="R14"/>
    </sheetView>
  </sheetViews>
  <sheetFormatPr defaultColWidth="11" defaultRowHeight="12" x14ac:dyDescent="0.25"/>
  <cols>
    <col min="1" max="1" width="11.59765625" style="15" customWidth="1"/>
    <col min="2" max="2" width="40" style="15" customWidth="1"/>
    <col min="3" max="3" width="30.59765625" style="15" customWidth="1"/>
    <col min="4" max="4" width="33.59765625" style="15" customWidth="1"/>
    <col min="5" max="5" width="23.5" style="15" customWidth="1"/>
    <col min="6" max="6" width="19.59765625" style="15" customWidth="1"/>
    <col min="7" max="7" width="20.09765625" style="15" customWidth="1"/>
    <col min="8" max="8" width="21.59765625" style="15" customWidth="1"/>
    <col min="9" max="9" width="22.59765625" style="15" hidden="1" customWidth="1"/>
    <col min="10" max="10" width="23.59765625" style="15" hidden="1" customWidth="1"/>
    <col min="11" max="11" width="25.09765625" style="15" hidden="1" customWidth="1"/>
    <col min="12" max="12" width="22" style="15" hidden="1" customWidth="1"/>
    <col min="13" max="13" width="23.09765625" style="15" hidden="1" customWidth="1"/>
    <col min="14" max="14" width="15.59765625" style="15" hidden="1" customWidth="1"/>
    <col min="15" max="15" width="7.5" style="15" hidden="1" customWidth="1"/>
    <col min="16" max="16" width="9.765625E-2" style="15" customWidth="1"/>
    <col min="17" max="17" width="26.09765625" style="15" customWidth="1"/>
    <col min="18" max="18" width="93.59765625" style="15" customWidth="1"/>
    <col min="19" max="29" width="10.09765625" style="15" hidden="1" customWidth="1"/>
    <col min="30" max="30" width="27.8984375" style="15" customWidth="1"/>
    <col min="31" max="31" width="9.765625E-2" style="15" customWidth="1"/>
    <col min="32" max="32" width="10.09765625" style="15" customWidth="1"/>
    <col min="33" max="33" width="26.59765625" style="15" customWidth="1"/>
    <col min="34" max="34" width="0.59765625" style="15" customWidth="1"/>
    <col min="35" max="35" width="13.59765625" style="15" customWidth="1"/>
    <col min="36" max="36" width="12" style="15" customWidth="1"/>
    <col min="37" max="37" width="18.09765625" style="15" customWidth="1"/>
    <col min="38" max="39" width="15.59765625" style="15" customWidth="1"/>
    <col min="40" max="41" width="11" style="15" customWidth="1"/>
    <col min="42" max="16384" width="11" style="15"/>
  </cols>
  <sheetData>
    <row r="1" spans="1:33" ht="21" customHeight="1" x14ac:dyDescent="0.25">
      <c r="A1" s="523" t="s">
        <v>44</v>
      </c>
      <c r="B1" s="524"/>
      <c r="C1" s="524"/>
      <c r="D1" s="524"/>
      <c r="E1" s="524"/>
      <c r="F1" s="524"/>
      <c r="G1" s="524"/>
      <c r="H1" s="524"/>
      <c r="I1" s="524"/>
      <c r="J1" s="524"/>
      <c r="K1" s="524"/>
      <c r="L1" s="524"/>
      <c r="M1" s="524"/>
      <c r="N1" s="524"/>
      <c r="O1" s="524"/>
      <c r="P1" s="524"/>
      <c r="Q1" s="525"/>
      <c r="R1" s="20"/>
      <c r="S1" s="19"/>
      <c r="T1" s="19"/>
      <c r="U1" s="19"/>
      <c r="V1" s="19"/>
      <c r="W1" s="19"/>
      <c r="X1" s="19"/>
      <c r="Y1" s="19"/>
      <c r="Z1" s="19"/>
      <c r="AA1" s="19"/>
      <c r="AB1" s="19"/>
      <c r="AC1" s="19"/>
      <c r="AD1" s="19"/>
    </row>
    <row r="2" spans="1:33" ht="41.25" customHeight="1" thickBot="1" x14ac:dyDescent="0.3">
      <c r="A2" s="526"/>
      <c r="B2" s="527"/>
      <c r="C2" s="527"/>
      <c r="D2" s="527"/>
      <c r="E2" s="527"/>
      <c r="F2" s="527"/>
      <c r="G2" s="527"/>
      <c r="H2" s="527"/>
      <c r="I2" s="527"/>
      <c r="J2" s="527"/>
      <c r="K2" s="527"/>
      <c r="L2" s="527"/>
      <c r="M2" s="527"/>
      <c r="N2" s="527"/>
      <c r="O2" s="527"/>
      <c r="P2" s="527"/>
      <c r="Q2" s="528"/>
      <c r="R2" s="19"/>
      <c r="S2" s="19"/>
      <c r="T2" s="19"/>
      <c r="U2" s="19"/>
      <c r="V2" s="19"/>
      <c r="W2" s="19"/>
      <c r="X2" s="19"/>
      <c r="Y2" s="19"/>
      <c r="Z2" s="19"/>
      <c r="AA2" s="19"/>
      <c r="AB2" s="19"/>
      <c r="AC2" s="19"/>
      <c r="AD2" s="19"/>
    </row>
    <row r="3" spans="1:33" ht="12.6" thickBot="1" x14ac:dyDescent="0.3"/>
    <row r="4" spans="1:33" ht="51" customHeight="1" thickBot="1" x14ac:dyDescent="0.3">
      <c r="A4" s="43" t="s">
        <v>37</v>
      </c>
      <c r="B4" s="33" t="s">
        <v>15</v>
      </c>
      <c r="C4" s="42" t="s">
        <v>28</v>
      </c>
      <c r="Q4" s="16"/>
    </row>
    <row r="5" spans="1:33" x14ac:dyDescent="0.25">
      <c r="Q5" s="16"/>
    </row>
    <row r="6" spans="1:33" ht="12.6" thickBot="1" x14ac:dyDescent="0.3">
      <c r="Q6" s="16"/>
    </row>
    <row r="7" spans="1:33" ht="28.5" customHeight="1" thickBot="1" x14ac:dyDescent="0.3">
      <c r="A7" s="509" t="s">
        <v>15</v>
      </c>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c r="AE7" s="286"/>
    </row>
    <row r="8" spans="1:33" ht="50.25" customHeight="1" x14ac:dyDescent="0.25">
      <c r="A8" s="361" t="s">
        <v>21</v>
      </c>
      <c r="B8" s="361" t="s">
        <v>77</v>
      </c>
      <c r="C8" s="361" t="s">
        <v>10</v>
      </c>
      <c r="D8" s="361" t="s">
        <v>32</v>
      </c>
      <c r="E8" s="361" t="s">
        <v>33</v>
      </c>
      <c r="F8" s="361" t="s">
        <v>18</v>
      </c>
      <c r="G8" s="361" t="s">
        <v>19</v>
      </c>
      <c r="H8" s="362" t="s">
        <v>261</v>
      </c>
      <c r="I8" s="363" t="s">
        <v>265</v>
      </c>
      <c r="J8" s="361"/>
      <c r="K8" s="361"/>
      <c r="L8" s="361"/>
      <c r="M8" s="361"/>
      <c r="N8" s="361"/>
      <c r="O8" s="362"/>
      <c r="P8" s="362"/>
      <c r="Q8" s="362" t="s">
        <v>11</v>
      </c>
      <c r="R8" s="362" t="s">
        <v>9</v>
      </c>
      <c r="S8" s="364" t="s">
        <v>151</v>
      </c>
      <c r="T8" s="364" t="s">
        <v>60</v>
      </c>
      <c r="U8" s="364" t="s">
        <v>261</v>
      </c>
      <c r="V8" s="365" t="s">
        <v>152</v>
      </c>
      <c r="W8" s="365" t="s">
        <v>62</v>
      </c>
      <c r="X8" s="365" t="s">
        <v>163</v>
      </c>
      <c r="Y8" s="366" t="s">
        <v>178</v>
      </c>
      <c r="Z8" s="366" t="s">
        <v>200</v>
      </c>
      <c r="AA8" s="366" t="s">
        <v>48</v>
      </c>
      <c r="AB8" s="366" t="s">
        <v>263</v>
      </c>
      <c r="AC8" s="366" t="s">
        <v>279</v>
      </c>
      <c r="AD8" s="362" t="s">
        <v>296</v>
      </c>
      <c r="AE8" s="132"/>
      <c r="AF8" s="138"/>
      <c r="AG8" s="139"/>
    </row>
    <row r="9" spans="1:33" ht="47.1" hidden="1" customHeight="1" x14ac:dyDescent="0.25">
      <c r="A9" s="367" t="s">
        <v>82</v>
      </c>
      <c r="B9" s="368" t="str">
        <f>IFERROR(VLOOKUP(Z9,'Reference records(soft deleted)'!$B$6:$D$20,3,FALSE),"")</f>
        <v/>
      </c>
      <c r="C9" s="369" t="s">
        <v>49</v>
      </c>
      <c r="D9" s="370" t="s">
        <v>50</v>
      </c>
      <c r="E9" s="370" t="s">
        <v>51</v>
      </c>
      <c r="F9" s="370" t="s">
        <v>52</v>
      </c>
      <c r="G9" s="371" t="str">
        <f t="array" ref="G9">IFERROR(IF(INDEX('Reference Records'!$D$4:$D$16,MATCH(LEFT(B9,255),LEFT('Reference Records'!$C$4:$C$16,255),0))=0,"",INDEX('Reference Records'!$D$4:$D$16,MATCH(LEFT(B9,255),LEFT('Reference Records'!$C$4:$C$16,255),0))),"")</f>
        <v/>
      </c>
      <c r="H9" s="372" t="str">
        <f>IF('Overview - Section A'!$AN$5="Funding Request",IF(I9="Funding Request Place Holder","",I9),"")</f>
        <v/>
      </c>
      <c r="I9" s="373" t="str">
        <f>IFERROR(IF(AB9="","",VLOOKUP(AB9,'Overview - Section A'!$P$30:$Q$31,2,FALSE)),"")</f>
        <v/>
      </c>
      <c r="J9" s="372"/>
      <c r="K9" s="372"/>
      <c r="L9" s="372"/>
      <c r="M9" s="372"/>
      <c r="N9" s="372"/>
      <c r="O9" s="374"/>
      <c r="P9" s="375"/>
      <c r="Q9" s="374" t="str">
        <f>IFERROR(IF(AA9="","",AA9),"")</f>
        <v>[Country (Name)]</v>
      </c>
      <c r="R9" s="376" t="s">
        <v>53</v>
      </c>
      <c r="S9" s="364" t="str">
        <f>IF(G9&lt;&gt;"",B9&amp;C9,"")</f>
        <v/>
      </c>
      <c r="T9" s="364" t="b">
        <f>IFERROR(IF(OR(B9&lt;&gt;"",C9&lt;&gt;""),TRUE,FALSE),FALSE)</f>
        <v>1</v>
      </c>
      <c r="U9" s="364" t="str">
        <f>IFERROR(IF('Overview - Section A'!$AN$5="Funding Request",VLOOKUP(H9,'Overview - Section A'!$M$30:$P$31,4,FALSE),IF(AB9="","",AB9)),"")</f>
        <v>[Responsible PR]</v>
      </c>
      <c r="V9" s="365" t="str">
        <f>B9&amp;C9</f>
        <v>[Custom Impact Indicator]</v>
      </c>
      <c r="W9" s="365" t="s">
        <v>61</v>
      </c>
      <c r="X9" s="365" t="str">
        <f t="array" ref="X9">IFERROR(IF(INDEX('Reference Records'!$G$4:$G$16,MATCH(LEFT(B9,255),LEFT('Reference Records'!$C$4:$C$16,255),0))=0,"",INDEX('Reference Records'!$G$4:$G$16,MATCH(LEFT(B9,255),LEFT('Reference Records'!$C$4:$C$16,255),0))),"")</f>
        <v/>
      </c>
      <c r="Y9" s="365" t="str">
        <f>IFERROR(IF('Overview - Section A'!$AN$5="Funding Request",IF('Reference Records'!$B$157&lt;&gt;"",VLOOKUP(Q9,'Reference Records'!$B$157:$C$158,2,FALSE),VLOOKUP(Q9,'Reference Records'!$A$170:$C$171,3,FALSE)),VLOOKUP(Q9,'Reference Records'!$A$174:$C$176,3,FALSE)),"")</f>
        <v>[Record ID]</v>
      </c>
      <c r="Z9" s="365" t="s">
        <v>199</v>
      </c>
      <c r="AA9" s="365" t="s">
        <v>201</v>
      </c>
      <c r="AB9" s="377" t="s">
        <v>260</v>
      </c>
      <c r="AC9" s="365" t="s">
        <v>61</v>
      </c>
      <c r="AD9" s="378" t="s">
        <v>295</v>
      </c>
      <c r="AE9" s="132"/>
      <c r="AF9" s="138"/>
      <c r="AG9" s="139"/>
    </row>
    <row r="10" spans="1:33" ht="47.1" customHeight="1" x14ac:dyDescent="0.25">
      <c r="A10" s="367">
        <v>1</v>
      </c>
      <c r="B10" s="368" t="s">
        <v>2045</v>
      </c>
      <c r="C10" s="369"/>
      <c r="D10" s="370" t="s">
        <v>3325</v>
      </c>
      <c r="E10" s="370" t="s">
        <v>341</v>
      </c>
      <c r="F10" s="370" t="s">
        <v>378</v>
      </c>
      <c r="G10" s="371" t="str">
        <f t="array" ref="G10">IFERROR(IF(INDEX('Reference Records'!$D$4:$D$16,MATCH(LEFT(B10,255),LEFT('Reference Records'!$C$4:$C$16,255),0))=0,"",INDEX('Reference Records'!$D$4:$D$16,MATCH(LEFT(B10,255),LEFT('Reference Records'!$C$4:$C$16,255),0))),"")</f>
        <v>Gender</v>
      </c>
      <c r="H10" s="372" t="str">
        <f>IF('Overview - Section A'!$AN$5="Funding Request",IF(I10="Funding Request Place Holder","",I10),"")</f>
        <v/>
      </c>
      <c r="I10" s="373" t="str">
        <f>IFERROR(IF(AB10="","",VLOOKUP(AB10,'Overview - Section A'!$P$30:$Q$31,2,FALSE)),"")</f>
        <v/>
      </c>
      <c r="J10" s="372"/>
      <c r="K10" s="372"/>
      <c r="L10" s="372"/>
      <c r="M10" s="372"/>
      <c r="N10" s="372"/>
      <c r="O10" s="374"/>
      <c r="P10" s="375"/>
      <c r="Q10" s="374" t="str">
        <f t="shared" ref="Q10:Q24" si="0">IFERROR(IF(AA10="","",AA10),"")</f>
        <v>Ghana</v>
      </c>
      <c r="R10" s="376" t="s">
        <v>3374</v>
      </c>
      <c r="S10" s="364" t="str">
        <f t="shared" ref="S10:S24" si="1">IF(G10&lt;&gt;"",B10&amp;C10,"")</f>
        <v>Malaria I-5: Malaria parasite prevalence: Proportion of children aged 6-59 months with malaria infection</v>
      </c>
      <c r="T10" s="364" t="b">
        <f t="shared" ref="T10:T24" si="2">IFERROR(IF(OR(B10&lt;&gt;"",C10&lt;&gt;""),TRUE,FALSE),FALSE)</f>
        <v>1</v>
      </c>
      <c r="U10" s="364" t="str">
        <f>IFERROR(IF('Overview - Section A'!$AN$5="Funding Request",VLOOKUP(H10,'Overview - Section A'!$M$30:$P$31,4,FALSE),IF(AB10="","",AB10)),"")</f>
        <v>a1236000008HODDAA4</v>
      </c>
      <c r="V10" s="365" t="str">
        <f t="shared" ref="V10:V24" si="3">B10&amp;C10</f>
        <v>Malaria I-5: Malaria parasite prevalence: Proportion of children aged 6-59 months with malaria infection</v>
      </c>
      <c r="W10" s="365" t="s">
        <v>379</v>
      </c>
      <c r="X10" s="365" t="str">
        <f t="array" ref="X10">IFERROR(IF(INDEX('Reference Records'!$G$4:$G$16,MATCH(LEFT(B10,255),LEFT('Reference Records'!$C$4:$C$16,255),0))=0,"",INDEX('Reference Records'!$G$4:$G$16,MATCH(LEFT(B10,255),LEFT('Reference Records'!$C$4:$C$16,255),0))),"")</f>
        <v>a1J36000002m4EdEAI</v>
      </c>
      <c r="Y10" s="365" t="str">
        <f>IFERROR(IF('Overview - Section A'!$AN$5="Funding Request",IF('Reference Records'!$B$157&lt;&gt;"",VLOOKUP(Q10,'Reference Records'!$B$157:$C$158,2,FALSE),VLOOKUP(Q10,'Reference Records'!$A$170:$C$171,3,FALSE)),VLOOKUP(Q10,'Reference Records'!$A$174:$C$176,3,FALSE)),"")</f>
        <v>a1A360000013M3HEAU</v>
      </c>
      <c r="Z10" s="365" t="s">
        <v>381</v>
      </c>
      <c r="AA10" s="365" t="s">
        <v>375</v>
      </c>
      <c r="AB10" s="377" t="s">
        <v>382</v>
      </c>
      <c r="AC10" s="365" t="s">
        <v>373</v>
      </c>
      <c r="AD10" s="378"/>
      <c r="AE10" s="132"/>
      <c r="AF10" s="138"/>
      <c r="AG10" s="139"/>
    </row>
    <row r="11" spans="1:33" ht="47.1" customHeight="1" x14ac:dyDescent="0.25">
      <c r="A11" s="367">
        <v>2</v>
      </c>
      <c r="B11" s="368" t="s">
        <v>2036</v>
      </c>
      <c r="C11" s="369"/>
      <c r="D11" s="370" t="s">
        <v>383</v>
      </c>
      <c r="E11" s="370" t="s">
        <v>341</v>
      </c>
      <c r="F11" s="370" t="s">
        <v>384</v>
      </c>
      <c r="G11" s="371" t="str">
        <f t="array" ref="G11">IFERROR(IF(INDEX('Reference Records'!$D$4:$D$16,MATCH(LEFT(B11,255),LEFT('Reference Records'!$C$4:$C$16,255),0))=0,"",INDEX('Reference Records'!$D$4:$D$16,MATCH(LEFT(B11,255),LEFT('Reference Records'!$C$4:$C$16,255),0))),"")</f>
        <v>Species,Type of testing</v>
      </c>
      <c r="H11" s="372" t="str">
        <f>IF('Overview - Section A'!$AN$5="Funding Request",IF(I11="Funding Request Place Holder","",I11),"")</f>
        <v/>
      </c>
      <c r="I11" s="373" t="str">
        <f>IFERROR(IF(AB11="","",VLOOKUP(AB11,'Overview - Section A'!$P$30:$Q$31,2,FALSE)),"")</f>
        <v/>
      </c>
      <c r="J11" s="372"/>
      <c r="K11" s="372"/>
      <c r="L11" s="372"/>
      <c r="M11" s="372"/>
      <c r="N11" s="372"/>
      <c r="O11" s="374"/>
      <c r="P11" s="375"/>
      <c r="Q11" s="374" t="str">
        <f t="shared" si="0"/>
        <v>Ghana</v>
      </c>
      <c r="R11" s="376" t="s">
        <v>385</v>
      </c>
      <c r="S11" s="364" t="str">
        <f t="shared" si="1"/>
        <v>Malaria I-4: Malaria test positivity rate</v>
      </c>
      <c r="T11" s="364" t="b">
        <f t="shared" si="2"/>
        <v>1</v>
      </c>
      <c r="U11" s="364" t="str">
        <f>IFERROR(IF('Overview - Section A'!$AN$5="Funding Request",VLOOKUP(H11,'Overview - Section A'!$M$30:$P$31,4,FALSE),IF(AB11="","",AB11)),"")</f>
        <v>a1236000008HODDAA4</v>
      </c>
      <c r="V11" s="365" t="str">
        <f t="shared" si="3"/>
        <v>Malaria I-4: Malaria test positivity rate</v>
      </c>
      <c r="W11" s="365" t="s">
        <v>386</v>
      </c>
      <c r="X11" s="365" t="str">
        <f t="array" ref="X11">IFERROR(IF(INDEX('Reference Records'!$G$4:$G$16,MATCH(LEFT(B11,255),LEFT('Reference Records'!$C$4:$C$16,255),0))=0,"",INDEX('Reference Records'!$G$4:$G$16,MATCH(LEFT(B11,255),LEFT('Reference Records'!$C$4:$C$16,255),0))),"")</f>
        <v>a1J36000002m4EcEAI</v>
      </c>
      <c r="Y11" s="365" t="str">
        <f>IFERROR(IF('Overview - Section A'!$AN$5="Funding Request",IF('Reference Records'!$B$157&lt;&gt;"",VLOOKUP(Q11,'Reference Records'!$B$157:$C$158,2,FALSE),VLOOKUP(Q11,'Reference Records'!$A$170:$C$171,3,FALSE)),VLOOKUP(Q11,'Reference Records'!$A$174:$C$176,3,FALSE)),"")</f>
        <v>a1A360000013M3HEAU</v>
      </c>
      <c r="Z11" s="365" t="s">
        <v>388</v>
      </c>
      <c r="AA11" s="365" t="s">
        <v>375</v>
      </c>
      <c r="AB11" s="377" t="s">
        <v>382</v>
      </c>
      <c r="AC11" s="365" t="s">
        <v>373</v>
      </c>
      <c r="AD11" s="378"/>
      <c r="AE11" s="132"/>
      <c r="AF11" s="138"/>
      <c r="AG11" s="139"/>
    </row>
    <row r="12" spans="1:33" ht="47.1" customHeight="1" x14ac:dyDescent="0.25">
      <c r="A12" s="367">
        <v>3</v>
      </c>
      <c r="B12" s="368" t="s">
        <v>2084</v>
      </c>
      <c r="C12" s="369"/>
      <c r="D12" s="370" t="s">
        <v>389</v>
      </c>
      <c r="E12" s="370" t="s">
        <v>341</v>
      </c>
      <c r="F12" s="370" t="s">
        <v>384</v>
      </c>
      <c r="G12" s="371" t="str">
        <f t="array" ref="G12">IFERROR(IF(INDEX('Reference Records'!$D$4:$D$16,MATCH(LEFT(B12,255),LEFT('Reference Records'!$C$4:$C$16,255),0))=0,"",INDEX('Reference Records'!$D$4:$D$16,MATCH(LEFT(B12,255),LEFT('Reference Records'!$C$4:$C$16,255),0))),"")</f>
        <v>Age</v>
      </c>
      <c r="H12" s="372" t="str">
        <f>IF('Overview - Section A'!$AN$5="Funding Request",IF(I12="Funding Request Place Holder","",I12),"")</f>
        <v/>
      </c>
      <c r="I12" s="373" t="str">
        <f>IFERROR(IF(AB12="","",VLOOKUP(AB12,'Overview - Section A'!$P$30:$Q$31,2,FALSE)),"")</f>
        <v/>
      </c>
      <c r="J12" s="372"/>
      <c r="K12" s="372"/>
      <c r="L12" s="372"/>
      <c r="M12" s="372"/>
      <c r="N12" s="372"/>
      <c r="O12" s="374"/>
      <c r="P12" s="375"/>
      <c r="Q12" s="374" t="str">
        <f t="shared" si="0"/>
        <v>Ghana</v>
      </c>
      <c r="R12" s="376" t="s">
        <v>3373</v>
      </c>
      <c r="S12" s="364" t="str">
        <f t="shared" si="1"/>
        <v>Malaria I-3.1(M): Inpatient malaria deaths per year: rate per 100,000 persons per year</v>
      </c>
      <c r="T12" s="364" t="b">
        <f t="shared" si="2"/>
        <v>1</v>
      </c>
      <c r="U12" s="364" t="str">
        <f>IFERROR(IF('Overview - Section A'!$AN$5="Funding Request",VLOOKUP(H12,'Overview - Section A'!$M$30:$P$31,4,FALSE),IF(AB12="","",AB12)),"")</f>
        <v>a1236000008HODDAA4</v>
      </c>
      <c r="V12" s="365" t="str">
        <f t="shared" si="3"/>
        <v>Malaria I-3.1(M): Inpatient malaria deaths per year: rate per 100,000 persons per year</v>
      </c>
      <c r="W12" s="365" t="s">
        <v>390</v>
      </c>
      <c r="X12" s="365" t="str">
        <f t="array" ref="X12">IFERROR(IF(INDEX('Reference Records'!$G$4:$G$16,MATCH(LEFT(B12,255),LEFT('Reference Records'!$C$4:$C$16,255),0))=0,"",INDEX('Reference Records'!$G$4:$G$16,MATCH(LEFT(B12,255),LEFT('Reference Records'!$C$4:$C$16,255),0))),"")</f>
        <v>a1J36000002m4EqEAI</v>
      </c>
      <c r="Y12" s="365" t="str">
        <f>IFERROR(IF('Overview - Section A'!$AN$5="Funding Request",IF('Reference Records'!$B$157&lt;&gt;"",VLOOKUP(Q12,'Reference Records'!$B$157:$C$158,2,FALSE),VLOOKUP(Q12,'Reference Records'!$A$170:$C$171,3,FALSE)),VLOOKUP(Q12,'Reference Records'!$A$174:$C$176,3,FALSE)),"")</f>
        <v>a1A360000013M3HEAU</v>
      </c>
      <c r="Z12" s="365" t="s">
        <v>392</v>
      </c>
      <c r="AA12" s="365" t="s">
        <v>375</v>
      </c>
      <c r="AB12" s="377" t="s">
        <v>382</v>
      </c>
      <c r="AC12" s="365" t="s">
        <v>373</v>
      </c>
      <c r="AD12" s="378"/>
      <c r="AE12" s="132"/>
      <c r="AF12" s="138"/>
      <c r="AG12" s="139"/>
    </row>
    <row r="13" spans="1:33" ht="47.1" customHeight="1" x14ac:dyDescent="0.25">
      <c r="A13" s="367">
        <v>4</v>
      </c>
      <c r="B13" s="368" t="s">
        <v>2333</v>
      </c>
      <c r="C13" s="369"/>
      <c r="D13" s="370" t="s">
        <v>393</v>
      </c>
      <c r="E13" s="370" t="s">
        <v>341</v>
      </c>
      <c r="F13" s="370" t="s">
        <v>384</v>
      </c>
      <c r="G13" s="371" t="str">
        <f t="array" ref="G13">IFERROR(IF(INDEX('Reference Records'!$D$4:$D$16,MATCH(LEFT(B13,255),LEFT('Reference Records'!$C$4:$C$16,255),0))=0,"",INDEX('Reference Records'!$D$4:$D$16,MATCH(LEFT(B13,255),LEFT('Reference Records'!$C$4:$C$16,255),0))),"")</f>
        <v/>
      </c>
      <c r="H13" s="372" t="str">
        <f>IF('Overview - Section A'!$AN$5="Funding Request",IF(I13="Funding Request Place Holder","",I13),"")</f>
        <v/>
      </c>
      <c r="I13" s="373" t="str">
        <f>IFERROR(IF(AB13="","",VLOOKUP(AB13,'Overview - Section A'!$P$30:$Q$31,2,FALSE)),"")</f>
        <v/>
      </c>
      <c r="J13" s="372"/>
      <c r="K13" s="372"/>
      <c r="L13" s="372"/>
      <c r="M13" s="372"/>
      <c r="N13" s="372"/>
      <c r="O13" s="374"/>
      <c r="P13" s="375"/>
      <c r="Q13" s="374" t="str">
        <f t="shared" si="0"/>
        <v>Ghana</v>
      </c>
      <c r="R13" s="376" t="s">
        <v>3365</v>
      </c>
      <c r="S13" s="364" t="str">
        <f t="shared" si="1"/>
        <v/>
      </c>
      <c r="T13" s="364" t="b">
        <f t="shared" si="2"/>
        <v>1</v>
      </c>
      <c r="U13" s="364" t="str">
        <f>IFERROR(IF('Overview - Section A'!$AN$5="Funding Request",VLOOKUP(H13,'Overview - Section A'!$M$30:$P$31,4,FALSE),IF(AB13="","",AB13)),"")</f>
        <v>a1236000008HODDAA4</v>
      </c>
      <c r="V13" s="365" t="str">
        <f t="shared" si="3"/>
        <v>Malaria I-2.1: Confirmed malaria cases (microscopy or RDT): rate per 1000 persons per year</v>
      </c>
      <c r="W13" s="365" t="s">
        <v>394</v>
      </c>
      <c r="X13" s="365" t="str">
        <f t="array" ref="X13">IFERROR(IF(INDEX('Reference Records'!$G$4:$G$16,MATCH(LEFT(B13,255),LEFT('Reference Records'!$C$4:$C$16,255),0))=0,"",INDEX('Reference Records'!$G$4:$G$16,MATCH(LEFT(B13,255),LEFT('Reference Records'!$C$4:$C$16,255),0))),"")</f>
        <v>a1J36000002m4EpEAI</v>
      </c>
      <c r="Y13" s="365" t="str">
        <f>IFERROR(IF('Overview - Section A'!$AN$5="Funding Request",IF('Reference Records'!$B$157&lt;&gt;"",VLOOKUP(Q13,'Reference Records'!$B$157:$C$158,2,FALSE),VLOOKUP(Q13,'Reference Records'!$A$170:$C$171,3,FALSE)),VLOOKUP(Q13,'Reference Records'!$A$174:$C$176,3,FALSE)),"")</f>
        <v>a1A360000013M3HEAU</v>
      </c>
      <c r="Z13" s="365" t="s">
        <v>396</v>
      </c>
      <c r="AA13" s="365" t="s">
        <v>375</v>
      </c>
      <c r="AB13" s="377" t="s">
        <v>382</v>
      </c>
      <c r="AC13" s="365" t="s">
        <v>373</v>
      </c>
      <c r="AD13" s="378"/>
      <c r="AE13" s="132"/>
      <c r="AF13" s="138"/>
      <c r="AG13" s="139"/>
    </row>
    <row r="14" spans="1:33" ht="47.1" customHeight="1" x14ac:dyDescent="0.25">
      <c r="A14" s="367">
        <v>5</v>
      </c>
      <c r="B14" s="368" t="s">
        <v>2335</v>
      </c>
      <c r="C14" s="369"/>
      <c r="D14" s="370" t="s">
        <v>3350</v>
      </c>
      <c r="E14" s="370" t="s">
        <v>339</v>
      </c>
      <c r="F14" s="370" t="s">
        <v>3351</v>
      </c>
      <c r="G14" s="371" t="str">
        <f t="array" ref="G14">IFERROR(IF(INDEX('Reference Records'!$D$4:$D$16,MATCH(LEFT(B14,255),LEFT('Reference Records'!$C$4:$C$16,255),0))=0,"",INDEX('Reference Records'!$D$4:$D$16,MATCH(LEFT(B14,255),LEFT('Reference Records'!$C$4:$C$16,255),0))),"")</f>
        <v/>
      </c>
      <c r="H14" s="372" t="str">
        <f>IF('Overview - Section A'!$AN$5="Funding Request",IF(I14="Funding Request Place Holder","",I14),"")</f>
        <v/>
      </c>
      <c r="I14" s="373" t="str">
        <f>IFERROR(IF(AB14="","",VLOOKUP(AB14,'Overview - Section A'!$P$30:$Q$31,2,FALSE)),"")</f>
        <v/>
      </c>
      <c r="J14" s="372"/>
      <c r="K14" s="372"/>
      <c r="L14" s="372"/>
      <c r="M14" s="372"/>
      <c r="N14" s="372"/>
      <c r="O14" s="374"/>
      <c r="P14" s="375"/>
      <c r="Q14" s="374" t="s">
        <v>375</v>
      </c>
      <c r="R14" s="376" t="s">
        <v>3375</v>
      </c>
      <c r="S14" s="364" t="str">
        <f t="shared" si="1"/>
        <v/>
      </c>
      <c r="T14" s="364" t="b">
        <f t="shared" si="2"/>
        <v>1</v>
      </c>
      <c r="U14" s="364" t="str">
        <f>IFERROR(IF('Overview - Section A'!$AN$5="Funding Request",VLOOKUP(H14,'Overview - Section A'!$M$30:$P$31,4,FALSE),IF(AB14="","",AB14)),"")</f>
        <v>a1236000008HODDAA4</v>
      </c>
      <c r="V14" s="365" t="str">
        <f t="shared" si="3"/>
        <v>HSS I-1: Under 5 mortality rate per 1000 live births</v>
      </c>
      <c r="W14" s="365" t="s">
        <v>397</v>
      </c>
      <c r="X14" s="365" t="str">
        <f t="array" ref="X14">IFERROR(IF(INDEX('Reference Records'!$G$4:$G$16,MATCH(LEFT(B14,255),LEFT('Reference Records'!$C$4:$C$16,255),0))=0,"",INDEX('Reference Records'!$G$4:$G$16,MATCH(LEFT(B14,255),LEFT('Reference Records'!$C$4:$C$16,255),0))),"")</f>
        <v>a1J36000002m4EuEAI</v>
      </c>
      <c r="Y14" s="365" t="str">
        <f>IFERROR(IF('Overview - Section A'!$AN$5="Funding Request",IF('Reference Records'!$B$157&lt;&gt;"",VLOOKUP(Q14,'Reference Records'!$B$157:$C$158,2,FALSE),VLOOKUP(Q14,'Reference Records'!$A$170:$C$171,3,FALSE)),VLOOKUP(Q14,'Reference Records'!$A$174:$C$176,3,FALSE)),"")</f>
        <v>a1A360000013M3HEAU</v>
      </c>
      <c r="Z14" s="365" t="s">
        <v>399</v>
      </c>
      <c r="AA14" s="365" t="s">
        <v>375</v>
      </c>
      <c r="AB14" s="377" t="s">
        <v>382</v>
      </c>
      <c r="AC14" s="365" t="s">
        <v>373</v>
      </c>
      <c r="AD14" s="378"/>
      <c r="AE14" s="132"/>
      <c r="AF14" s="138"/>
      <c r="AG14" s="139"/>
    </row>
    <row r="15" spans="1:33" ht="47.1" customHeight="1" x14ac:dyDescent="0.25">
      <c r="A15" s="367">
        <v>6</v>
      </c>
      <c r="B15" s="368"/>
      <c r="C15" s="369"/>
      <c r="D15" s="370"/>
      <c r="E15" s="370"/>
      <c r="F15" s="370"/>
      <c r="G15" s="371" t="str">
        <f t="array" ref="G15">IFERROR(IF(INDEX('Reference Records'!$D$4:$D$16,MATCH(LEFT(B15,255),LEFT('Reference Records'!$C$4:$C$16,255),0))=0,"",INDEX('Reference Records'!$D$4:$D$16,MATCH(LEFT(B15,255),LEFT('Reference Records'!$C$4:$C$16,255),0))),"")</f>
        <v/>
      </c>
      <c r="H15" s="372" t="str">
        <f>IF('Overview - Section A'!$AN$5="Funding Request",IF(I15="Funding Request Place Holder","",I15),"")</f>
        <v/>
      </c>
      <c r="I15" s="373" t="str">
        <f>IFERROR(IF(AB15="","",VLOOKUP(AB15,'Overview - Section A'!$P$30:$Q$31,2,FALSE)),"")</f>
        <v/>
      </c>
      <c r="J15" s="372"/>
      <c r="K15" s="372"/>
      <c r="L15" s="372"/>
      <c r="M15" s="372"/>
      <c r="N15" s="372"/>
      <c r="O15" s="374"/>
      <c r="P15" s="375"/>
      <c r="Q15" s="374"/>
      <c r="R15" s="376"/>
      <c r="S15" s="364" t="str">
        <f t="shared" si="1"/>
        <v/>
      </c>
      <c r="T15" s="364" t="b">
        <f t="shared" si="2"/>
        <v>0</v>
      </c>
      <c r="U15" s="364" t="str">
        <f>IFERROR(IF('Overview - Section A'!$AN$5="Funding Request",VLOOKUP(H15,'Overview - Section A'!$M$30:$P$31,4,FALSE),IF(AB15="","",AB15)),"")</f>
        <v>a1236000008HODDAA4</v>
      </c>
      <c r="V15" s="365" t="str">
        <f t="shared" si="3"/>
        <v/>
      </c>
      <c r="W15" s="365" t="s">
        <v>400</v>
      </c>
      <c r="X15" s="365" t="str">
        <f t="array" ref="X15">IFERROR(IF(INDEX('Reference Records'!$G$4:$G$16,MATCH(LEFT(B15,255),LEFT('Reference Records'!$C$4:$C$16,255),0))=0,"",INDEX('Reference Records'!$G$4:$G$16,MATCH(LEFT(B15,255),LEFT('Reference Records'!$C$4:$C$16,255),0))),"")</f>
        <v/>
      </c>
      <c r="Y15" s="365" t="str">
        <f>IFERROR(IF('Overview - Section A'!$AN$5="Funding Request",IF('Reference Records'!$B$157&lt;&gt;"",VLOOKUP(Q15,'Reference Records'!$B$157:$C$158,2,FALSE),VLOOKUP(Q15,'Reference Records'!$A$170:$C$171,3,FALSE)),VLOOKUP(Q15,'Reference Records'!$A$174:$C$176,3,FALSE)),"")</f>
        <v/>
      </c>
      <c r="Z15" s="365" t="s">
        <v>402</v>
      </c>
      <c r="AA15" s="365" t="s">
        <v>375</v>
      </c>
      <c r="AB15" s="377" t="s">
        <v>382</v>
      </c>
      <c r="AC15" s="365" t="s">
        <v>373</v>
      </c>
      <c r="AD15" s="378"/>
      <c r="AE15" s="132"/>
      <c r="AF15" s="138"/>
      <c r="AG15" s="139"/>
    </row>
    <row r="16" spans="1:33" ht="47.1" customHeight="1" x14ac:dyDescent="0.25">
      <c r="A16" s="367">
        <v>7</v>
      </c>
      <c r="B16" s="368"/>
      <c r="C16" s="369"/>
      <c r="D16" s="370"/>
      <c r="E16" s="370"/>
      <c r="F16" s="370"/>
      <c r="G16" s="371" t="str">
        <f t="array" ref="G16">IFERROR(IF(INDEX('Reference Records'!$D$4:$D$16,MATCH(LEFT(B16,255),LEFT('Reference Records'!$C$4:$C$16,255),0))=0,"",INDEX('Reference Records'!$D$4:$D$16,MATCH(LEFT(B16,255),LEFT('Reference Records'!$C$4:$C$16,255),0))),"")</f>
        <v/>
      </c>
      <c r="H16" s="372" t="str">
        <f>IF('Overview - Section A'!$AN$5="Funding Request",IF(I16="Funding Request Place Holder","",I16),"")</f>
        <v/>
      </c>
      <c r="I16" s="373" t="str">
        <f>IFERROR(IF(AB16="","",VLOOKUP(AB16,'Overview - Section A'!$P$30:$Q$31,2,FALSE)),"")</f>
        <v/>
      </c>
      <c r="J16" s="372"/>
      <c r="K16" s="372"/>
      <c r="L16" s="372"/>
      <c r="M16" s="372"/>
      <c r="N16" s="372"/>
      <c r="O16" s="374"/>
      <c r="P16" s="375"/>
      <c r="Q16" s="374"/>
      <c r="R16" s="376"/>
      <c r="S16" s="364" t="str">
        <f t="shared" si="1"/>
        <v/>
      </c>
      <c r="T16" s="364" t="b">
        <f t="shared" si="2"/>
        <v>0</v>
      </c>
      <c r="U16" s="364" t="str">
        <f>IFERROR(IF('Overview - Section A'!$AN$5="Funding Request",VLOOKUP(H16,'Overview - Section A'!$M$30:$P$31,4,FALSE),IF(AB16="","",AB16)),"")</f>
        <v>a1236000008HODDAA4</v>
      </c>
      <c r="V16" s="365" t="str">
        <f t="shared" si="3"/>
        <v/>
      </c>
      <c r="W16" s="365" t="s">
        <v>403</v>
      </c>
      <c r="X16" s="365" t="str">
        <f t="array" ref="X16">IFERROR(IF(INDEX('Reference Records'!$G$4:$G$16,MATCH(LEFT(B16,255),LEFT('Reference Records'!$C$4:$C$16,255),0))=0,"",INDEX('Reference Records'!$G$4:$G$16,MATCH(LEFT(B16,255),LEFT('Reference Records'!$C$4:$C$16,255),0))),"")</f>
        <v/>
      </c>
      <c r="Y16" s="365" t="str">
        <f>IFERROR(IF('Overview - Section A'!$AN$5="Funding Request",IF('Reference Records'!$B$157&lt;&gt;"",VLOOKUP(Q16,'Reference Records'!$B$157:$C$158,2,FALSE),VLOOKUP(Q16,'Reference Records'!$A$170:$C$171,3,FALSE)),VLOOKUP(Q16,'Reference Records'!$A$174:$C$176,3,FALSE)),"")</f>
        <v/>
      </c>
      <c r="Z16" s="365" t="s">
        <v>405</v>
      </c>
      <c r="AA16" s="365" t="s">
        <v>375</v>
      </c>
      <c r="AB16" s="377" t="s">
        <v>382</v>
      </c>
      <c r="AC16" s="365" t="s">
        <v>373</v>
      </c>
      <c r="AD16" s="378"/>
      <c r="AE16" s="132"/>
      <c r="AF16" s="138"/>
      <c r="AG16" s="139"/>
    </row>
    <row r="17" spans="1:33" ht="47.1" customHeight="1" x14ac:dyDescent="0.25">
      <c r="A17" s="367">
        <v>8</v>
      </c>
      <c r="B17" s="368" t="str">
        <f>IFERROR(VLOOKUP(Z17,'Reference records(soft deleted)'!$B$6:$D$20,3,FALSE),"")</f>
        <v/>
      </c>
      <c r="C17" s="369"/>
      <c r="D17" s="370"/>
      <c r="E17" s="370"/>
      <c r="F17" s="370"/>
      <c r="G17" s="371" t="str">
        <f t="array" ref="G17">IFERROR(IF(INDEX('Reference Records'!$D$4:$D$16,MATCH(LEFT(B17,255),LEFT('Reference Records'!$C$4:$C$16,255),0))=0,"",INDEX('Reference Records'!$D$4:$D$16,MATCH(LEFT(B17,255),LEFT('Reference Records'!$C$4:$C$16,255),0))),"")</f>
        <v/>
      </c>
      <c r="H17" s="372" t="str">
        <f>IF('Overview - Section A'!$AN$5="Funding Request",IF(I17="Funding Request Place Holder","",I17),"")</f>
        <v/>
      </c>
      <c r="I17" s="373" t="str">
        <f>IFERROR(IF(AB17="","",VLOOKUP(AB17,'Overview - Section A'!$P$30:$Q$31,2,FALSE)),"")</f>
        <v/>
      </c>
      <c r="J17" s="372"/>
      <c r="K17" s="372"/>
      <c r="L17" s="372"/>
      <c r="M17" s="372"/>
      <c r="N17" s="372"/>
      <c r="O17" s="374"/>
      <c r="P17" s="375"/>
      <c r="Q17" s="374" t="str">
        <f t="shared" si="0"/>
        <v/>
      </c>
      <c r="R17" s="376"/>
      <c r="S17" s="364" t="str">
        <f t="shared" si="1"/>
        <v/>
      </c>
      <c r="T17" s="364" t="b">
        <f t="shared" si="2"/>
        <v>0</v>
      </c>
      <c r="U17" s="364" t="str">
        <f>IFERROR(IF('Overview - Section A'!$AN$5="Funding Request",VLOOKUP(H17,'Overview - Section A'!$M$30:$P$31,4,FALSE),IF(AB17="","",AB17)),"")</f>
        <v/>
      </c>
      <c r="V17" s="365" t="str">
        <f t="shared" si="3"/>
        <v/>
      </c>
      <c r="W17" s="365" t="s">
        <v>406</v>
      </c>
      <c r="X17" s="365" t="str">
        <f t="array" ref="X17">IFERROR(IF(INDEX('Reference Records'!$G$4:$G$16,MATCH(LEFT(B17,255),LEFT('Reference Records'!$C$4:$C$16,255),0))=0,"",INDEX('Reference Records'!$G$4:$G$16,MATCH(LEFT(B17,255),LEFT('Reference Records'!$C$4:$C$16,255),0))),"")</f>
        <v/>
      </c>
      <c r="Y17" s="365" t="str">
        <f>IFERROR(IF('Overview - Section A'!$AN$5="Funding Request",IF('Reference Records'!$B$157&lt;&gt;"",VLOOKUP(Q17,'Reference Records'!$B$157:$C$158,2,FALSE),VLOOKUP(Q17,'Reference Records'!$A$170:$C$171,3,FALSE)),VLOOKUP(Q17,'Reference Records'!$A$174:$C$176,3,FALSE)),"")</f>
        <v/>
      </c>
      <c r="Z17" s="365"/>
      <c r="AA17" s="365"/>
      <c r="AB17" s="377"/>
      <c r="AC17" s="365" t="s">
        <v>373</v>
      </c>
      <c r="AD17" s="378"/>
      <c r="AE17" s="132"/>
      <c r="AF17" s="138"/>
      <c r="AG17" s="139"/>
    </row>
    <row r="18" spans="1:33" ht="47.1" customHeight="1" x14ac:dyDescent="0.25">
      <c r="A18" s="367">
        <v>9</v>
      </c>
      <c r="B18" s="368" t="str">
        <f>IFERROR(VLOOKUP(Z18,'Reference records(soft deleted)'!$B$6:$D$20,3,FALSE),"")</f>
        <v/>
      </c>
      <c r="C18" s="369"/>
      <c r="D18" s="370"/>
      <c r="E18" s="370"/>
      <c r="F18" s="370"/>
      <c r="G18" s="371" t="str">
        <f t="array" ref="G18">IFERROR(IF(INDEX('Reference Records'!$D$4:$D$16,MATCH(LEFT(B18,255),LEFT('Reference Records'!$C$4:$C$16,255),0))=0,"",INDEX('Reference Records'!$D$4:$D$16,MATCH(LEFT(B18,255),LEFT('Reference Records'!$C$4:$C$16,255),0))),"")</f>
        <v/>
      </c>
      <c r="H18" s="372" t="str">
        <f>IF('Overview - Section A'!$AN$5="Funding Request",IF(I18="Funding Request Place Holder","",I18),"")</f>
        <v/>
      </c>
      <c r="I18" s="373" t="str">
        <f>IFERROR(IF(AB18="","",VLOOKUP(AB18,'Overview - Section A'!$P$30:$Q$31,2,FALSE)),"")</f>
        <v/>
      </c>
      <c r="J18" s="372"/>
      <c r="K18" s="372"/>
      <c r="L18" s="372"/>
      <c r="M18" s="372"/>
      <c r="N18" s="372"/>
      <c r="O18" s="374"/>
      <c r="P18" s="375"/>
      <c r="Q18" s="374" t="str">
        <f t="shared" si="0"/>
        <v/>
      </c>
      <c r="R18" s="376"/>
      <c r="S18" s="364" t="str">
        <f t="shared" si="1"/>
        <v/>
      </c>
      <c r="T18" s="364" t="b">
        <f t="shared" si="2"/>
        <v>0</v>
      </c>
      <c r="U18" s="364" t="str">
        <f>IFERROR(IF('Overview - Section A'!$AN$5="Funding Request",VLOOKUP(H18,'Overview - Section A'!$M$30:$P$31,4,FALSE),IF(AB18="","",AB18)),"")</f>
        <v/>
      </c>
      <c r="V18" s="365" t="str">
        <f t="shared" si="3"/>
        <v/>
      </c>
      <c r="W18" s="365" t="s">
        <v>407</v>
      </c>
      <c r="X18" s="365" t="str">
        <f t="array" ref="X18">IFERROR(IF(INDEX('Reference Records'!$G$4:$G$16,MATCH(LEFT(B18,255),LEFT('Reference Records'!$C$4:$C$16,255),0))=0,"",INDEX('Reference Records'!$G$4:$G$16,MATCH(LEFT(B18,255),LEFT('Reference Records'!$C$4:$C$16,255),0))),"")</f>
        <v/>
      </c>
      <c r="Y18" s="365" t="str">
        <f>IFERROR(IF('Overview - Section A'!$AN$5="Funding Request",IF('Reference Records'!$B$157&lt;&gt;"",VLOOKUP(Q18,'Reference Records'!$B$157:$C$158,2,FALSE),VLOOKUP(Q18,'Reference Records'!$A$170:$C$171,3,FALSE)),VLOOKUP(Q18,'Reference Records'!$A$174:$C$176,3,FALSE)),"")</f>
        <v/>
      </c>
      <c r="Z18" s="365"/>
      <c r="AA18" s="365"/>
      <c r="AB18" s="377"/>
      <c r="AC18" s="365" t="s">
        <v>373</v>
      </c>
      <c r="AD18" s="378"/>
      <c r="AE18" s="132"/>
      <c r="AF18" s="138"/>
      <c r="AG18" s="139"/>
    </row>
    <row r="19" spans="1:33" ht="47.1" customHeight="1" x14ac:dyDescent="0.25">
      <c r="A19" s="367">
        <v>10</v>
      </c>
      <c r="B19" s="368" t="str">
        <f>IFERROR(VLOOKUP(Z19,'Reference records(soft deleted)'!$B$6:$D$20,3,FALSE),"")</f>
        <v/>
      </c>
      <c r="C19" s="369"/>
      <c r="D19" s="370"/>
      <c r="E19" s="370"/>
      <c r="F19" s="370"/>
      <c r="G19" s="371" t="str">
        <f t="array" ref="G19">IFERROR(IF(INDEX('Reference Records'!$D$4:$D$16,MATCH(LEFT(B19,255),LEFT('Reference Records'!$C$4:$C$16,255),0))=0,"",INDEX('Reference Records'!$D$4:$D$16,MATCH(LEFT(B19,255),LEFT('Reference Records'!$C$4:$C$16,255),0))),"")</f>
        <v/>
      </c>
      <c r="H19" s="372" t="str">
        <f>IF('Overview - Section A'!$AN$5="Funding Request",IF(I19="Funding Request Place Holder","",I19),"")</f>
        <v/>
      </c>
      <c r="I19" s="373" t="str">
        <f>IFERROR(IF(AB19="","",VLOOKUP(AB19,'Overview - Section A'!$P$30:$Q$31,2,FALSE)),"")</f>
        <v/>
      </c>
      <c r="J19" s="372"/>
      <c r="K19" s="372"/>
      <c r="L19" s="372"/>
      <c r="M19" s="372"/>
      <c r="N19" s="372"/>
      <c r="O19" s="374"/>
      <c r="P19" s="375"/>
      <c r="Q19" s="374" t="str">
        <f t="shared" si="0"/>
        <v/>
      </c>
      <c r="R19" s="376"/>
      <c r="S19" s="364" t="str">
        <f t="shared" si="1"/>
        <v/>
      </c>
      <c r="T19" s="364" t="b">
        <f t="shared" si="2"/>
        <v>0</v>
      </c>
      <c r="U19" s="364" t="str">
        <f>IFERROR(IF('Overview - Section A'!$AN$5="Funding Request",VLOOKUP(H19,'Overview - Section A'!$M$30:$P$31,4,FALSE),IF(AB19="","",AB19)),"")</f>
        <v/>
      </c>
      <c r="V19" s="365" t="str">
        <f t="shared" si="3"/>
        <v/>
      </c>
      <c r="W19" s="365" t="s">
        <v>408</v>
      </c>
      <c r="X19" s="365" t="str">
        <f t="array" ref="X19">IFERROR(IF(INDEX('Reference Records'!$G$4:$G$16,MATCH(LEFT(B19,255),LEFT('Reference Records'!$C$4:$C$16,255),0))=0,"",INDEX('Reference Records'!$G$4:$G$16,MATCH(LEFT(B19,255),LEFT('Reference Records'!$C$4:$C$16,255),0))),"")</f>
        <v/>
      </c>
      <c r="Y19" s="365" t="str">
        <f>IFERROR(IF('Overview - Section A'!$AN$5="Funding Request",IF('Reference Records'!$B$157&lt;&gt;"",VLOOKUP(Q19,'Reference Records'!$B$157:$C$158,2,FALSE),VLOOKUP(Q19,'Reference Records'!$A$170:$C$171,3,FALSE)),VLOOKUP(Q19,'Reference Records'!$A$174:$C$176,3,FALSE)),"")</f>
        <v/>
      </c>
      <c r="Z19" s="365"/>
      <c r="AA19" s="365"/>
      <c r="AB19" s="377"/>
      <c r="AC19" s="365" t="s">
        <v>373</v>
      </c>
      <c r="AD19" s="378"/>
      <c r="AE19" s="132"/>
      <c r="AF19" s="138"/>
      <c r="AG19" s="139"/>
    </row>
    <row r="20" spans="1:33" ht="47.1" customHeight="1" x14ac:dyDescent="0.25">
      <c r="A20" s="367">
        <v>11</v>
      </c>
      <c r="B20" s="368" t="str">
        <f>IFERROR(VLOOKUP(Z20,'Reference records(soft deleted)'!$B$6:$D$20,3,FALSE),"")</f>
        <v/>
      </c>
      <c r="C20" s="369"/>
      <c r="D20" s="370"/>
      <c r="E20" s="370"/>
      <c r="F20" s="370"/>
      <c r="G20" s="371" t="str">
        <f t="array" ref="G20">IFERROR(IF(INDEX('Reference Records'!$D$4:$D$16,MATCH(LEFT(B20,255),LEFT('Reference Records'!$C$4:$C$16,255),0))=0,"",INDEX('Reference Records'!$D$4:$D$16,MATCH(LEFT(B20,255),LEFT('Reference Records'!$C$4:$C$16,255),0))),"")</f>
        <v/>
      </c>
      <c r="H20" s="372" t="str">
        <f>IF('Overview - Section A'!$AN$5="Funding Request",IF(I20="Funding Request Place Holder","",I20),"")</f>
        <v/>
      </c>
      <c r="I20" s="373" t="str">
        <f>IFERROR(IF(AB20="","",VLOOKUP(AB20,'Overview - Section A'!$P$30:$Q$31,2,FALSE)),"")</f>
        <v/>
      </c>
      <c r="J20" s="372"/>
      <c r="K20" s="372"/>
      <c r="L20" s="372"/>
      <c r="M20" s="372"/>
      <c r="N20" s="372"/>
      <c r="O20" s="374"/>
      <c r="P20" s="375"/>
      <c r="Q20" s="374" t="str">
        <f t="shared" si="0"/>
        <v/>
      </c>
      <c r="R20" s="376"/>
      <c r="S20" s="364" t="str">
        <f t="shared" si="1"/>
        <v/>
      </c>
      <c r="T20" s="364" t="b">
        <f t="shared" si="2"/>
        <v>0</v>
      </c>
      <c r="U20" s="364" t="str">
        <f>IFERROR(IF('Overview - Section A'!$AN$5="Funding Request",VLOOKUP(H20,'Overview - Section A'!$M$30:$P$31,4,FALSE),IF(AB20="","",AB20)),"")</f>
        <v/>
      </c>
      <c r="V20" s="365" t="str">
        <f t="shared" si="3"/>
        <v/>
      </c>
      <c r="W20" s="365" t="s">
        <v>409</v>
      </c>
      <c r="X20" s="365" t="str">
        <f t="array" ref="X20">IFERROR(IF(INDEX('Reference Records'!$G$4:$G$16,MATCH(LEFT(B20,255),LEFT('Reference Records'!$C$4:$C$16,255),0))=0,"",INDEX('Reference Records'!$G$4:$G$16,MATCH(LEFT(B20,255),LEFT('Reference Records'!$C$4:$C$16,255),0))),"")</f>
        <v/>
      </c>
      <c r="Y20" s="365" t="str">
        <f>IFERROR(IF('Overview - Section A'!$AN$5="Funding Request",IF('Reference Records'!$B$157&lt;&gt;"",VLOOKUP(Q20,'Reference Records'!$B$157:$C$158,2,FALSE),VLOOKUP(Q20,'Reference Records'!$A$170:$C$171,3,FALSE)),VLOOKUP(Q20,'Reference Records'!$A$174:$C$176,3,FALSE)),"")</f>
        <v/>
      </c>
      <c r="Z20" s="365"/>
      <c r="AA20" s="365"/>
      <c r="AB20" s="377"/>
      <c r="AC20" s="365" t="s">
        <v>373</v>
      </c>
      <c r="AD20" s="378"/>
      <c r="AE20" s="132"/>
      <c r="AF20" s="138"/>
      <c r="AG20" s="139"/>
    </row>
    <row r="21" spans="1:33" ht="47.1" customHeight="1" x14ac:dyDescent="0.25">
      <c r="A21" s="367">
        <v>12</v>
      </c>
      <c r="B21" s="368" t="str">
        <f>IFERROR(VLOOKUP(Z21,'Reference records(soft deleted)'!$B$6:$D$20,3,FALSE),"")</f>
        <v/>
      </c>
      <c r="C21" s="369"/>
      <c r="D21" s="370"/>
      <c r="E21" s="370"/>
      <c r="F21" s="370"/>
      <c r="G21" s="371" t="str">
        <f t="array" ref="G21">IFERROR(IF(INDEX('Reference Records'!$D$4:$D$16,MATCH(LEFT(B21,255),LEFT('Reference Records'!$C$4:$C$16,255),0))=0,"",INDEX('Reference Records'!$D$4:$D$16,MATCH(LEFT(B21,255),LEFT('Reference Records'!$C$4:$C$16,255),0))),"")</f>
        <v/>
      </c>
      <c r="H21" s="372" t="str">
        <f>IF('Overview - Section A'!$AN$5="Funding Request",IF(I21="Funding Request Place Holder","",I21),"")</f>
        <v/>
      </c>
      <c r="I21" s="373" t="str">
        <f>IFERROR(IF(AB21="","",VLOOKUP(AB21,'Overview - Section A'!$P$30:$Q$31,2,FALSE)),"")</f>
        <v/>
      </c>
      <c r="J21" s="372"/>
      <c r="K21" s="372"/>
      <c r="L21" s="372"/>
      <c r="M21" s="372"/>
      <c r="N21" s="372"/>
      <c r="O21" s="374"/>
      <c r="P21" s="375"/>
      <c r="Q21" s="374" t="str">
        <f t="shared" si="0"/>
        <v/>
      </c>
      <c r="R21" s="376"/>
      <c r="S21" s="364" t="str">
        <f t="shared" si="1"/>
        <v/>
      </c>
      <c r="T21" s="364" t="b">
        <f t="shared" si="2"/>
        <v>0</v>
      </c>
      <c r="U21" s="364" t="str">
        <f>IFERROR(IF('Overview - Section A'!$AN$5="Funding Request",VLOOKUP(H21,'Overview - Section A'!$M$30:$P$31,4,FALSE),IF(AB21="","",AB21)),"")</f>
        <v/>
      </c>
      <c r="V21" s="365" t="str">
        <f t="shared" si="3"/>
        <v/>
      </c>
      <c r="W21" s="365" t="s">
        <v>410</v>
      </c>
      <c r="X21" s="365" t="str">
        <f t="array" ref="X21">IFERROR(IF(INDEX('Reference Records'!$G$4:$G$16,MATCH(LEFT(B21,255),LEFT('Reference Records'!$C$4:$C$16,255),0))=0,"",INDEX('Reference Records'!$G$4:$G$16,MATCH(LEFT(B21,255),LEFT('Reference Records'!$C$4:$C$16,255),0))),"")</f>
        <v/>
      </c>
      <c r="Y21" s="365" t="str">
        <f>IFERROR(IF('Overview - Section A'!$AN$5="Funding Request",IF('Reference Records'!$B$157&lt;&gt;"",VLOOKUP(Q21,'Reference Records'!$B$157:$C$158,2,FALSE),VLOOKUP(Q21,'Reference Records'!$A$170:$C$171,3,FALSE)),VLOOKUP(Q21,'Reference Records'!$A$174:$C$176,3,FALSE)),"")</f>
        <v/>
      </c>
      <c r="Z21" s="365"/>
      <c r="AA21" s="365"/>
      <c r="AB21" s="377"/>
      <c r="AC21" s="365" t="s">
        <v>373</v>
      </c>
      <c r="AD21" s="378"/>
      <c r="AE21" s="132"/>
      <c r="AF21" s="138"/>
      <c r="AG21" s="139"/>
    </row>
    <row r="22" spans="1:33" ht="47.1" customHeight="1" x14ac:dyDescent="0.25">
      <c r="A22" s="367">
        <v>13</v>
      </c>
      <c r="B22" s="368" t="str">
        <f>IFERROR(VLOOKUP(Z22,'Reference records(soft deleted)'!$B$6:$D$20,3,FALSE),"")</f>
        <v/>
      </c>
      <c r="C22" s="369"/>
      <c r="D22" s="370"/>
      <c r="E22" s="370"/>
      <c r="F22" s="370"/>
      <c r="G22" s="371" t="str">
        <f t="array" ref="G22">IFERROR(IF(INDEX('Reference Records'!$D$4:$D$16,MATCH(LEFT(B22,255),LEFT('Reference Records'!$C$4:$C$16,255),0))=0,"",INDEX('Reference Records'!$D$4:$D$16,MATCH(LEFT(B22,255),LEFT('Reference Records'!$C$4:$C$16,255),0))),"")</f>
        <v/>
      </c>
      <c r="H22" s="372" t="str">
        <f>IF('Overview - Section A'!$AN$5="Funding Request",IF(I22="Funding Request Place Holder","",I22),"")</f>
        <v/>
      </c>
      <c r="I22" s="373" t="str">
        <f>IFERROR(IF(AB22="","",VLOOKUP(AB22,'Overview - Section A'!$P$30:$Q$31,2,FALSE)),"")</f>
        <v/>
      </c>
      <c r="J22" s="372"/>
      <c r="K22" s="372"/>
      <c r="L22" s="372"/>
      <c r="M22" s="372"/>
      <c r="N22" s="372"/>
      <c r="O22" s="374"/>
      <c r="P22" s="375"/>
      <c r="Q22" s="374" t="str">
        <f t="shared" si="0"/>
        <v/>
      </c>
      <c r="R22" s="376"/>
      <c r="S22" s="364" t="str">
        <f t="shared" si="1"/>
        <v/>
      </c>
      <c r="T22" s="364" t="b">
        <f t="shared" si="2"/>
        <v>0</v>
      </c>
      <c r="U22" s="364" t="str">
        <f>IFERROR(IF('Overview - Section A'!$AN$5="Funding Request",VLOOKUP(H22,'Overview - Section A'!$M$30:$P$31,4,FALSE),IF(AB22="","",AB22)),"")</f>
        <v/>
      </c>
      <c r="V22" s="365" t="str">
        <f t="shared" si="3"/>
        <v/>
      </c>
      <c r="W22" s="365" t="s">
        <v>411</v>
      </c>
      <c r="X22" s="365" t="str">
        <f t="array" ref="X22">IFERROR(IF(INDEX('Reference Records'!$G$4:$G$16,MATCH(LEFT(B22,255),LEFT('Reference Records'!$C$4:$C$16,255),0))=0,"",INDEX('Reference Records'!$G$4:$G$16,MATCH(LEFT(B22,255),LEFT('Reference Records'!$C$4:$C$16,255),0))),"")</f>
        <v/>
      </c>
      <c r="Y22" s="365" t="str">
        <f>IFERROR(IF('Overview - Section A'!$AN$5="Funding Request",IF('Reference Records'!$B$157&lt;&gt;"",VLOOKUP(Q22,'Reference Records'!$B$157:$C$158,2,FALSE),VLOOKUP(Q22,'Reference Records'!$A$170:$C$171,3,FALSE)),VLOOKUP(Q22,'Reference Records'!$A$174:$C$176,3,FALSE)),"")</f>
        <v/>
      </c>
      <c r="Z22" s="365"/>
      <c r="AA22" s="365"/>
      <c r="AB22" s="377"/>
      <c r="AC22" s="365" t="s">
        <v>373</v>
      </c>
      <c r="AD22" s="378"/>
      <c r="AE22" s="132"/>
      <c r="AF22" s="138"/>
      <c r="AG22" s="139"/>
    </row>
    <row r="23" spans="1:33" ht="47.1" customHeight="1" x14ac:dyDescent="0.25">
      <c r="A23" s="367">
        <v>14</v>
      </c>
      <c r="B23" s="368" t="str">
        <f>IFERROR(VLOOKUP(Z23,'Reference records(soft deleted)'!$B$6:$D$20,3,FALSE),"")</f>
        <v/>
      </c>
      <c r="C23" s="369"/>
      <c r="D23" s="370"/>
      <c r="E23" s="370"/>
      <c r="F23" s="370"/>
      <c r="G23" s="371" t="str">
        <f t="array" ref="G23">IFERROR(IF(INDEX('Reference Records'!$D$4:$D$16,MATCH(LEFT(B23,255),LEFT('Reference Records'!$C$4:$C$16,255),0))=0,"",INDEX('Reference Records'!$D$4:$D$16,MATCH(LEFT(B23,255),LEFT('Reference Records'!$C$4:$C$16,255),0))),"")</f>
        <v/>
      </c>
      <c r="H23" s="372" t="str">
        <f>IF('Overview - Section A'!$AN$5="Funding Request",IF(I23="Funding Request Place Holder","",I23),"")</f>
        <v/>
      </c>
      <c r="I23" s="373" t="str">
        <f>IFERROR(IF(AB23="","",VLOOKUP(AB23,'Overview - Section A'!$P$30:$Q$31,2,FALSE)),"")</f>
        <v/>
      </c>
      <c r="J23" s="372"/>
      <c r="K23" s="372"/>
      <c r="L23" s="372"/>
      <c r="M23" s="372"/>
      <c r="N23" s="372"/>
      <c r="O23" s="374"/>
      <c r="P23" s="375"/>
      <c r="Q23" s="374" t="str">
        <f t="shared" si="0"/>
        <v/>
      </c>
      <c r="R23" s="376"/>
      <c r="S23" s="364" t="str">
        <f t="shared" si="1"/>
        <v/>
      </c>
      <c r="T23" s="364" t="b">
        <f t="shared" si="2"/>
        <v>0</v>
      </c>
      <c r="U23" s="364" t="str">
        <f>IFERROR(IF('Overview - Section A'!$AN$5="Funding Request",VLOOKUP(H23,'Overview - Section A'!$M$30:$P$31,4,FALSE),IF(AB23="","",AB23)),"")</f>
        <v/>
      </c>
      <c r="V23" s="365" t="str">
        <f t="shared" si="3"/>
        <v/>
      </c>
      <c r="W23" s="365" t="s">
        <v>412</v>
      </c>
      <c r="X23" s="365" t="str">
        <f t="array" ref="X23">IFERROR(IF(INDEX('Reference Records'!$G$4:$G$16,MATCH(LEFT(B23,255),LEFT('Reference Records'!$C$4:$C$16,255),0))=0,"",INDEX('Reference Records'!$G$4:$G$16,MATCH(LEFT(B23,255),LEFT('Reference Records'!$C$4:$C$16,255),0))),"")</f>
        <v/>
      </c>
      <c r="Y23" s="365" t="str">
        <f>IFERROR(IF('Overview - Section A'!$AN$5="Funding Request",IF('Reference Records'!$B$157&lt;&gt;"",VLOOKUP(Q23,'Reference Records'!$B$157:$C$158,2,FALSE),VLOOKUP(Q23,'Reference Records'!$A$170:$C$171,3,FALSE)),VLOOKUP(Q23,'Reference Records'!$A$174:$C$176,3,FALSE)),"")</f>
        <v/>
      </c>
      <c r="Z23" s="365"/>
      <c r="AA23" s="365"/>
      <c r="AB23" s="377"/>
      <c r="AC23" s="365" t="s">
        <v>373</v>
      </c>
      <c r="AD23" s="378"/>
      <c r="AE23" s="132"/>
      <c r="AF23" s="138"/>
      <c r="AG23" s="139"/>
    </row>
    <row r="24" spans="1:33" ht="47.1" customHeight="1" x14ac:dyDescent="0.25">
      <c r="A24" s="367">
        <v>15</v>
      </c>
      <c r="B24" s="368" t="str">
        <f>IFERROR(VLOOKUP(Z24,'Reference records(soft deleted)'!$B$6:$D$20,3,FALSE),"")</f>
        <v/>
      </c>
      <c r="C24" s="369"/>
      <c r="D24" s="370"/>
      <c r="E24" s="370"/>
      <c r="F24" s="370"/>
      <c r="G24" s="371" t="str">
        <f t="array" ref="G24">IFERROR(IF(INDEX('Reference Records'!$D$4:$D$16,MATCH(LEFT(B24,255),LEFT('Reference Records'!$C$4:$C$16,255),0))=0,"",INDEX('Reference Records'!$D$4:$D$16,MATCH(LEFT(B24,255),LEFT('Reference Records'!$C$4:$C$16,255),0))),"")</f>
        <v/>
      </c>
      <c r="H24" s="372" t="str">
        <f>IF('Overview - Section A'!$AN$5="Funding Request",IF(I24="Funding Request Place Holder","",I24),"")</f>
        <v/>
      </c>
      <c r="I24" s="373" t="str">
        <f>IFERROR(IF(AB24="","",VLOOKUP(AB24,'Overview - Section A'!$P$30:$Q$31,2,FALSE)),"")</f>
        <v/>
      </c>
      <c r="J24" s="372"/>
      <c r="K24" s="372"/>
      <c r="L24" s="372"/>
      <c r="M24" s="372"/>
      <c r="N24" s="372"/>
      <c r="O24" s="374"/>
      <c r="P24" s="375"/>
      <c r="Q24" s="374" t="str">
        <f t="shared" si="0"/>
        <v/>
      </c>
      <c r="R24" s="376"/>
      <c r="S24" s="364" t="str">
        <f t="shared" si="1"/>
        <v/>
      </c>
      <c r="T24" s="364" t="b">
        <f t="shared" si="2"/>
        <v>0</v>
      </c>
      <c r="U24" s="364" t="str">
        <f>IFERROR(IF('Overview - Section A'!$AN$5="Funding Request",VLOOKUP(H24,'Overview - Section A'!$M$30:$P$31,4,FALSE),IF(AB24="","",AB24)),"")</f>
        <v/>
      </c>
      <c r="V24" s="365" t="str">
        <f t="shared" si="3"/>
        <v/>
      </c>
      <c r="W24" s="365" t="s">
        <v>413</v>
      </c>
      <c r="X24" s="365" t="str">
        <f t="array" ref="X24">IFERROR(IF(INDEX('Reference Records'!$G$4:$G$16,MATCH(LEFT(B24,255),LEFT('Reference Records'!$C$4:$C$16,255),0))=0,"",INDEX('Reference Records'!$G$4:$G$16,MATCH(LEFT(B24,255),LEFT('Reference Records'!$C$4:$C$16,255),0))),"")</f>
        <v/>
      </c>
      <c r="Y24" s="365" t="str">
        <f>IFERROR(IF('Overview - Section A'!$AN$5="Funding Request",IF('Reference Records'!$B$157&lt;&gt;"",VLOOKUP(Q24,'Reference Records'!$B$157:$C$158,2,FALSE),VLOOKUP(Q24,'Reference Records'!$A$170:$C$171,3,FALSE)),VLOOKUP(Q24,'Reference Records'!$A$174:$C$176,3,FALSE)),"")</f>
        <v/>
      </c>
      <c r="Z24" s="365"/>
      <c r="AA24" s="365"/>
      <c r="AB24" s="377"/>
      <c r="AC24" s="365" t="s">
        <v>373</v>
      </c>
      <c r="AD24" s="378"/>
      <c r="AE24" s="132"/>
      <c r="AF24" s="138"/>
      <c r="AG24" s="139"/>
    </row>
    <row r="25" spans="1:33" ht="2.85" customHeight="1" thickBot="1" x14ac:dyDescent="0.3">
      <c r="A25" s="34"/>
      <c r="B25" s="35"/>
      <c r="C25" s="36"/>
      <c r="D25" s="36"/>
      <c r="E25" s="36"/>
      <c r="F25" s="36"/>
      <c r="G25" s="37"/>
      <c r="H25" s="37"/>
      <c r="I25" s="37"/>
      <c r="J25" s="37"/>
      <c r="K25" s="37"/>
      <c r="L25" s="37"/>
      <c r="M25" s="37"/>
      <c r="N25" s="37"/>
      <c r="O25" s="38"/>
      <c r="P25" s="36"/>
      <c r="Q25" s="36"/>
      <c r="R25" s="23"/>
      <c r="S25" s="218"/>
      <c r="T25" s="218"/>
      <c r="U25" s="218"/>
      <c r="V25" s="38"/>
      <c r="W25" s="38"/>
      <c r="X25" s="38"/>
      <c r="Y25" s="38"/>
      <c r="Z25" s="38"/>
      <c r="AA25" s="38"/>
      <c r="AB25" s="38"/>
      <c r="AC25" s="38"/>
      <c r="AD25" s="38"/>
      <c r="AE25" s="39"/>
      <c r="AF25" s="138"/>
      <c r="AG25" s="139"/>
    </row>
    <row r="26" spans="1:33" ht="23.85" customHeight="1" thickBot="1" x14ac:dyDescent="0.3">
      <c r="B26" s="41"/>
      <c r="C26" s="17"/>
      <c r="D26" s="24"/>
      <c r="E26" s="24"/>
      <c r="F26" s="24"/>
      <c r="G26" s="24"/>
      <c r="H26" s="24"/>
      <c r="I26" s="24"/>
      <c r="J26" s="24"/>
      <c r="K26" s="24"/>
      <c r="L26" s="24"/>
      <c r="M26" s="24"/>
      <c r="N26" s="24"/>
      <c r="O26" s="24"/>
      <c r="P26" s="18"/>
      <c r="Q26" s="18"/>
      <c r="R26" s="18"/>
      <c r="AF26" s="139"/>
      <c r="AG26" s="139"/>
    </row>
    <row r="27" spans="1:33" ht="27.75" customHeight="1" thickBot="1" x14ac:dyDescent="0.3">
      <c r="A27" s="521" t="s">
        <v>28</v>
      </c>
      <c r="B27" s="522"/>
      <c r="C27" s="522"/>
      <c r="D27" s="522"/>
      <c r="E27" s="522"/>
      <c r="F27" s="522"/>
      <c r="G27" s="522"/>
      <c r="H27" s="522"/>
      <c r="I27" s="40"/>
      <c r="J27" s="40"/>
      <c r="K27" s="40"/>
      <c r="L27" s="40"/>
      <c r="M27" s="40"/>
      <c r="N27" s="163"/>
      <c r="O27" s="20"/>
      <c r="P27" s="21"/>
    </row>
    <row r="28" spans="1:33" ht="45.6" customHeight="1" x14ac:dyDescent="0.25">
      <c r="A28" s="423" t="s">
        <v>21</v>
      </c>
      <c r="B28" s="423" t="s">
        <v>123</v>
      </c>
      <c r="C28" s="423" t="s">
        <v>141</v>
      </c>
      <c r="D28" s="423" t="s">
        <v>6</v>
      </c>
      <c r="E28" s="423" t="s">
        <v>7</v>
      </c>
      <c r="F28" s="423" t="s">
        <v>8</v>
      </c>
      <c r="G28" s="424" t="s">
        <v>27</v>
      </c>
      <c r="H28" s="423" t="s">
        <v>144</v>
      </c>
      <c r="I28" s="425"/>
      <c r="J28" s="426" t="s">
        <v>212</v>
      </c>
      <c r="K28" s="426" t="s">
        <v>60</v>
      </c>
      <c r="L28" s="426" t="s">
        <v>213</v>
      </c>
      <c r="M28" s="426" t="s">
        <v>62</v>
      </c>
      <c r="N28" s="426" t="s">
        <v>211</v>
      </c>
      <c r="O28" s="426" t="s">
        <v>234</v>
      </c>
      <c r="P28" s="165"/>
    </row>
    <row r="29" spans="1:33" ht="47.1" hidden="1" customHeight="1" x14ac:dyDescent="0.25">
      <c r="A29" s="427" t="s">
        <v>82</v>
      </c>
      <c r="B29" s="384" t="str">
        <f>IF(A29=A28,"",VLOOKUP(A29,$A$9:$V$26,22,FALSE))</f>
        <v>[Custom Impact Indicator]</v>
      </c>
      <c r="C29" s="385" t="str">
        <f>IFERROR(IF(N29&lt;&gt;"",N29,IF(A29=A28,IF(C28&lt;YEAR('Overview - Section A'!$E$8),C28+1,""),YEAR('Overview - Section A'!$E$7))),"")</f>
        <v>[Year of Target]</v>
      </c>
      <c r="D29" s="428" t="s">
        <v>54</v>
      </c>
      <c r="E29" s="387" t="s">
        <v>55</v>
      </c>
      <c r="F29" s="388" t="str">
        <f>IF(IF(AND(D29="",E29=""),O29,IFERROR((D29/E29)*100,""))=0,"",IF(AND(D29="",E29=""),O29,IFERROR((D29/E29)*100,"")))</f>
        <v/>
      </c>
      <c r="G29" s="389" t="s">
        <v>56</v>
      </c>
      <c r="H29" s="390" t="s">
        <v>143</v>
      </c>
      <c r="I29" s="429"/>
      <c r="J29" s="430" t="s">
        <v>61</v>
      </c>
      <c r="K29" s="430" t="b">
        <f>IFERROR(IF(VLOOKUP(A29,$A$9:$V$26,22,FALSE)&lt;&gt;"",TRUE,FALSE),FALSE)</f>
        <v>1</v>
      </c>
      <c r="L29" s="429" t="str">
        <f ca="1">IFERROR(IF(G29&lt;&gt;"",INDEX('Overview - Section A'!$U$37:$U$44,MATCH(G29,'Overview - Section A'!$A$37:$A$44,1)),J29),"")</f>
        <v>[Record ID]</v>
      </c>
      <c r="M29" s="431" t="s">
        <v>61</v>
      </c>
      <c r="N29" s="429" t="s">
        <v>239</v>
      </c>
      <c r="O29" s="429" t="s">
        <v>210</v>
      </c>
      <c r="P29" s="165"/>
    </row>
    <row r="30" spans="1:33" ht="47.1" customHeight="1" x14ac:dyDescent="0.25">
      <c r="A30" s="427">
        <v>1</v>
      </c>
      <c r="B30" s="384" t="str">
        <f t="shared" ref="B30:B93" si="4">IF(A30=A29,"",VLOOKUP(A30,$A$9:$V$26,22,FALSE))</f>
        <v>Malaria I-5: Malaria parasite prevalence: Proportion of children aged 6-59 months with malaria infection</v>
      </c>
      <c r="C30" s="385">
        <f>IFERROR(IF(N30&lt;&gt;"",N30,IF(A30=A29,IF(C29&lt;YEAR('Overview - Section A'!$E$8),C29+1,""),YEAR('Overview - Section A'!$E$7))),"")</f>
        <v>2018</v>
      </c>
      <c r="D30" s="428"/>
      <c r="E30" s="387"/>
      <c r="F30" s="388" t="str">
        <f t="shared" ref="F30:F93" si="5">IF(IF(AND(D30="",E30=""),O30,IFERROR((D30/E30)*100,""))=0,"",IF(AND(D30="",E30=""),O30,IFERROR((D30/E30)*100,"")))</f>
        <v/>
      </c>
      <c r="G30" s="389"/>
      <c r="H30" s="390"/>
      <c r="I30" s="429"/>
      <c r="J30" s="430" t="s">
        <v>414</v>
      </c>
      <c r="K30" s="430" t="b">
        <f t="shared" ref="K30:K93" si="6">IFERROR(IF(VLOOKUP(A30,$A$9:$V$26,22,FALSE)&lt;&gt;"",TRUE,FALSE),FALSE)</f>
        <v>1</v>
      </c>
      <c r="L30" s="429" t="str">
        <f>IFERROR(IF(G30&lt;&gt;"",INDEX('Overview - Section A'!$U$37:$U$44,MATCH(G30,'Overview - Section A'!$A$37:$A$44,1)),J30),"")</f>
        <v>a1Y36000002qEMKEA2</v>
      </c>
      <c r="M30" s="431" t="s">
        <v>621</v>
      </c>
      <c r="N30" s="429"/>
      <c r="O30" s="429"/>
      <c r="P30" s="165"/>
    </row>
    <row r="31" spans="1:33" ht="47.1" customHeight="1" x14ac:dyDescent="0.25">
      <c r="A31" s="427">
        <v>1</v>
      </c>
      <c r="B31" s="384" t="str">
        <f t="shared" si="4"/>
        <v/>
      </c>
      <c r="C31" s="385">
        <f>IFERROR(IF(N31&lt;&gt;"",N31,IF(A31=A30,IF(C30&lt;YEAR('Overview - Section A'!$E$8),C30+1,""),YEAR('Overview - Section A'!$E$7))),"")</f>
        <v>2019</v>
      </c>
      <c r="D31" s="428">
        <v>14</v>
      </c>
      <c r="E31" s="387">
        <v>100</v>
      </c>
      <c r="F31" s="388">
        <f t="shared" si="5"/>
        <v>14.000000000000002</v>
      </c>
      <c r="G31" s="389">
        <v>43982</v>
      </c>
      <c r="H31" s="390"/>
      <c r="I31" s="429"/>
      <c r="J31" s="430" t="s">
        <v>416</v>
      </c>
      <c r="K31" s="430" t="b">
        <f t="shared" si="6"/>
        <v>1</v>
      </c>
      <c r="L31" s="429" t="str">
        <f ca="1">IFERROR(IF(G31&lt;&gt;"",INDEX('Overview - Section A'!$U$37:$U$44,MATCH(G31,'Overview - Section A'!$A$37:$A$44,1)),J31),"")</f>
        <v>a1Y36000002qEMOEA2</v>
      </c>
      <c r="M31" s="431" t="s">
        <v>622</v>
      </c>
      <c r="N31" s="429"/>
      <c r="O31" s="429"/>
      <c r="P31" s="165"/>
    </row>
    <row r="32" spans="1:33" ht="47.1" customHeight="1" x14ac:dyDescent="0.25">
      <c r="A32" s="427">
        <v>1</v>
      </c>
      <c r="B32" s="384" t="str">
        <f t="shared" si="4"/>
        <v/>
      </c>
      <c r="C32" s="385">
        <f>IFERROR(IF(N32&lt;&gt;"",N32,IF(A32=A31,IF(C31&lt;YEAR('Overview - Section A'!$E$8),C31+1,""),YEAR('Overview - Section A'!$E$7))),"")</f>
        <v>2020</v>
      </c>
      <c r="D32" s="428"/>
      <c r="E32" s="387"/>
      <c r="F32" s="388" t="str">
        <f t="shared" si="5"/>
        <v/>
      </c>
      <c r="G32" s="389"/>
      <c r="H32" s="390"/>
      <c r="I32" s="429"/>
      <c r="J32" s="430" t="s">
        <v>418</v>
      </c>
      <c r="K32" s="430" t="b">
        <f t="shared" si="6"/>
        <v>1</v>
      </c>
      <c r="L32" s="429" t="str">
        <f>IFERROR(IF(G32&lt;&gt;"",INDEX('Overview - Section A'!$U$37:$U$44,MATCH(G32,'Overview - Section A'!$A$37:$A$44,1)),J32),"")</f>
        <v>a1Y36000002qEMMEA2</v>
      </c>
      <c r="M32" s="431" t="s">
        <v>623</v>
      </c>
      <c r="N32" s="429"/>
      <c r="O32" s="429"/>
      <c r="P32" s="165"/>
    </row>
    <row r="33" spans="1:16" ht="47.1" customHeight="1" x14ac:dyDescent="0.25">
      <c r="A33" s="427">
        <v>1</v>
      </c>
      <c r="B33" s="384" t="str">
        <f t="shared" si="4"/>
        <v/>
      </c>
      <c r="C33" s="385" t="str">
        <f>IFERROR(IF(N33&lt;&gt;"",N33,IF(A33=A32,IF(C32&lt;YEAR('Overview - Section A'!$E$8),C32+1,""),YEAR('Overview - Section A'!$E$7))),"")</f>
        <v/>
      </c>
      <c r="D33" s="428"/>
      <c r="E33" s="387"/>
      <c r="F33" s="388" t="str">
        <f t="shared" si="5"/>
        <v/>
      </c>
      <c r="G33" s="389"/>
      <c r="H33" s="390"/>
      <c r="I33" s="429"/>
      <c r="J33" s="430" t="s">
        <v>420</v>
      </c>
      <c r="K33" s="430" t="b">
        <f t="shared" si="6"/>
        <v>1</v>
      </c>
      <c r="L33" s="429" t="str">
        <f>IFERROR(IF(G33&lt;&gt;"",INDEX('Overview - Section A'!$U$37:$U$44,MATCH(G33,'Overview - Section A'!$A$37:$A$44,1)),J33),"")</f>
        <v>a1Y36000002qEMNEA2</v>
      </c>
      <c r="M33" s="431" t="s">
        <v>624</v>
      </c>
      <c r="N33" s="429"/>
      <c r="O33" s="429"/>
      <c r="P33" s="165"/>
    </row>
    <row r="34" spans="1:16" ht="47.1" customHeight="1" x14ac:dyDescent="0.25">
      <c r="A34" s="427">
        <v>1</v>
      </c>
      <c r="B34" s="384" t="str">
        <f t="shared" si="4"/>
        <v/>
      </c>
      <c r="C34" s="385" t="str">
        <f>IFERROR(IF(N34&lt;&gt;"",N34,IF(A34=A33,IF(C33&lt;YEAR('Overview - Section A'!$E$8),C33+1,""),YEAR('Overview - Section A'!$E$7))),"")</f>
        <v/>
      </c>
      <c r="D34" s="428"/>
      <c r="E34" s="387"/>
      <c r="F34" s="388" t="str">
        <f t="shared" si="5"/>
        <v/>
      </c>
      <c r="G34" s="389"/>
      <c r="H34" s="390"/>
      <c r="I34" s="429"/>
      <c r="J34" s="430" t="s">
        <v>422</v>
      </c>
      <c r="K34" s="430" t="b">
        <f t="shared" si="6"/>
        <v>1</v>
      </c>
      <c r="L34" s="429" t="str">
        <f>IFERROR(IF(G34&lt;&gt;"",INDEX('Overview - Section A'!$U$37:$U$44,MATCH(G34,'Overview - Section A'!$A$37:$A$44,1)),J34),"")</f>
        <v>a1Y36000002qEMOEA2</v>
      </c>
      <c r="M34" s="431" t="s">
        <v>625</v>
      </c>
      <c r="N34" s="429"/>
      <c r="O34" s="429"/>
      <c r="P34" s="165"/>
    </row>
    <row r="35" spans="1:16" ht="47.1" customHeight="1" x14ac:dyDescent="0.25">
      <c r="A35" s="427">
        <v>1</v>
      </c>
      <c r="B35" s="384" t="str">
        <f t="shared" si="4"/>
        <v/>
      </c>
      <c r="C35" s="385" t="str">
        <f>IFERROR(IF(N35&lt;&gt;"",N35,IF(A35=A34,IF(C34&lt;YEAR('Overview - Section A'!$E$8),C34+1,""),YEAR('Overview - Section A'!$E$7))),"")</f>
        <v/>
      </c>
      <c r="D35" s="428"/>
      <c r="E35" s="387"/>
      <c r="F35" s="388" t="str">
        <f t="shared" si="5"/>
        <v/>
      </c>
      <c r="G35" s="389"/>
      <c r="H35" s="390"/>
      <c r="I35" s="429"/>
      <c r="J35" s="430" t="s">
        <v>424</v>
      </c>
      <c r="K35" s="430" t="b">
        <f t="shared" si="6"/>
        <v>1</v>
      </c>
      <c r="L35" s="429" t="str">
        <f>IFERROR(IF(G35&lt;&gt;"",INDEX('Overview - Section A'!$U$37:$U$44,MATCH(G35,'Overview - Section A'!$A$37:$A$44,1)),J35),"")</f>
        <v>a1Y36000002qEMPEA2</v>
      </c>
      <c r="M35" s="431" t="s">
        <v>626</v>
      </c>
      <c r="N35" s="429"/>
      <c r="O35" s="429"/>
      <c r="P35" s="165"/>
    </row>
    <row r="36" spans="1:16" ht="47.1" customHeight="1" x14ac:dyDescent="0.25">
      <c r="A36" s="427">
        <v>2</v>
      </c>
      <c r="B36" s="384" t="str">
        <f t="shared" si="4"/>
        <v>Malaria I-4: Malaria test positivity rate</v>
      </c>
      <c r="C36" s="385">
        <f>IFERROR(IF(N36&lt;&gt;"",N36,IF(A36=A35,IF(C35&lt;YEAR('Overview - Section A'!$E$8),C35+1,""),YEAR('Overview - Section A'!$E$7))),"")</f>
        <v>2018</v>
      </c>
      <c r="D36" s="428"/>
      <c r="E36" s="387"/>
      <c r="F36" s="388">
        <v>24.3</v>
      </c>
      <c r="G36" s="389">
        <v>43497</v>
      </c>
      <c r="H36" s="390"/>
      <c r="I36" s="429"/>
      <c r="J36" s="430" t="s">
        <v>414</v>
      </c>
      <c r="K36" s="430" t="b">
        <f t="shared" si="6"/>
        <v>1</v>
      </c>
      <c r="L36" s="429" t="str">
        <f ca="1">IFERROR(IF(G36&lt;&gt;"",INDEX('Overview - Section A'!$U$37:$U$44,MATCH(G36,'Overview - Section A'!$A$37:$A$44,1)),J36),"")</f>
        <v>a1Y36000002qEMMEA2</v>
      </c>
      <c r="M36" s="431" t="s">
        <v>627</v>
      </c>
      <c r="N36" s="429"/>
      <c r="O36" s="429"/>
      <c r="P36" s="165"/>
    </row>
    <row r="37" spans="1:16" ht="47.1" customHeight="1" x14ac:dyDescent="0.25">
      <c r="A37" s="427">
        <v>2</v>
      </c>
      <c r="B37" s="384" t="str">
        <f t="shared" si="4"/>
        <v/>
      </c>
      <c r="C37" s="385">
        <f>IFERROR(IF(N37&lt;&gt;"",N37,IF(A37=A36,IF(C36&lt;YEAR('Overview - Section A'!$E$8),C36+1,""),YEAR('Overview - Section A'!$E$7))),"")</f>
        <v>2019</v>
      </c>
      <c r="D37" s="428"/>
      <c r="E37" s="387"/>
      <c r="F37" s="388">
        <v>23.2</v>
      </c>
      <c r="G37" s="389">
        <v>43862</v>
      </c>
      <c r="H37" s="390"/>
      <c r="I37" s="429"/>
      <c r="J37" s="430" t="s">
        <v>416</v>
      </c>
      <c r="K37" s="430" t="b">
        <f t="shared" si="6"/>
        <v>1</v>
      </c>
      <c r="L37" s="429" t="str">
        <f ca="1">IFERROR(IF(G37&lt;&gt;"",INDEX('Overview - Section A'!$U$37:$U$44,MATCH(G37,'Overview - Section A'!$A$37:$A$44,1)),J37),"")</f>
        <v>a1Y36000002qEMOEA2</v>
      </c>
      <c r="M37" s="431" t="s">
        <v>628</v>
      </c>
      <c r="N37" s="429"/>
      <c r="O37" s="429"/>
      <c r="P37" s="165"/>
    </row>
    <row r="38" spans="1:16" ht="47.1" customHeight="1" x14ac:dyDescent="0.25">
      <c r="A38" s="427">
        <v>2</v>
      </c>
      <c r="B38" s="384" t="str">
        <f t="shared" si="4"/>
        <v/>
      </c>
      <c r="C38" s="385">
        <f>IFERROR(IF(N38&lt;&gt;"",N38,IF(A38=A37,IF(C37&lt;YEAR('Overview - Section A'!$E$8),C37+1,""),YEAR('Overview - Section A'!$E$7))),"")</f>
        <v>2020</v>
      </c>
      <c r="D38" s="428"/>
      <c r="E38" s="387"/>
      <c r="F38" s="388">
        <v>22.1</v>
      </c>
      <c r="G38" s="389">
        <v>44228</v>
      </c>
      <c r="H38" s="390"/>
      <c r="I38" s="429"/>
      <c r="J38" s="430" t="s">
        <v>418</v>
      </c>
      <c r="K38" s="430" t="b">
        <f t="shared" si="6"/>
        <v>1</v>
      </c>
      <c r="L38" s="429" t="str">
        <f ca="1">IFERROR(IF(G38&lt;&gt;"",INDEX('Overview - Section A'!$U$37:$U$44,MATCH(G38,'Overview - Section A'!$A$37:$A$44,1)),J38),"")</f>
        <v>a1Y36000002qEMPEA2</v>
      </c>
      <c r="M38" s="431" t="s">
        <v>629</v>
      </c>
      <c r="N38" s="429"/>
      <c r="O38" s="429"/>
      <c r="P38" s="165"/>
    </row>
    <row r="39" spans="1:16" ht="47.1" customHeight="1" x14ac:dyDescent="0.25">
      <c r="A39" s="427">
        <v>2</v>
      </c>
      <c r="B39" s="384" t="str">
        <f t="shared" si="4"/>
        <v/>
      </c>
      <c r="C39" s="385" t="str">
        <f>IFERROR(IF(N39&lt;&gt;"",N39,IF(A39=A38,IF(C38&lt;YEAR('Overview - Section A'!$E$8),C38+1,""),YEAR('Overview - Section A'!$E$7))),"")</f>
        <v/>
      </c>
      <c r="D39" s="428"/>
      <c r="E39" s="387"/>
      <c r="F39" s="388" t="str">
        <f t="shared" si="5"/>
        <v/>
      </c>
      <c r="G39" s="389"/>
      <c r="H39" s="390"/>
      <c r="I39" s="429"/>
      <c r="J39" s="430" t="s">
        <v>420</v>
      </c>
      <c r="K39" s="430" t="b">
        <f t="shared" si="6"/>
        <v>1</v>
      </c>
      <c r="L39" s="429" t="str">
        <f>IFERROR(IF(G39&lt;&gt;"",INDEX('Overview - Section A'!$U$37:$U$44,MATCH(G39,'Overview - Section A'!$A$37:$A$44,1)),J39),"")</f>
        <v>a1Y36000002qEMNEA2</v>
      </c>
      <c r="M39" s="431" t="s">
        <v>630</v>
      </c>
      <c r="N39" s="429"/>
      <c r="O39" s="429"/>
      <c r="P39" s="165"/>
    </row>
    <row r="40" spans="1:16" ht="47.1" customHeight="1" x14ac:dyDescent="0.25">
      <c r="A40" s="427">
        <v>2</v>
      </c>
      <c r="B40" s="384" t="str">
        <f t="shared" si="4"/>
        <v/>
      </c>
      <c r="C40" s="385" t="str">
        <f>IFERROR(IF(N40&lt;&gt;"",N40,IF(A40=A39,IF(C39&lt;YEAR('Overview - Section A'!$E$8),C39+1,""),YEAR('Overview - Section A'!$E$7))),"")</f>
        <v/>
      </c>
      <c r="D40" s="428"/>
      <c r="E40" s="387"/>
      <c r="F40" s="388" t="str">
        <f t="shared" si="5"/>
        <v/>
      </c>
      <c r="G40" s="389"/>
      <c r="H40" s="390"/>
      <c r="I40" s="429"/>
      <c r="J40" s="430" t="s">
        <v>422</v>
      </c>
      <c r="K40" s="430" t="b">
        <f t="shared" si="6"/>
        <v>1</v>
      </c>
      <c r="L40" s="429" t="str">
        <f>IFERROR(IF(G40&lt;&gt;"",INDEX('Overview - Section A'!$U$37:$U$44,MATCH(G40,'Overview - Section A'!$A$37:$A$44,1)),J40),"")</f>
        <v>a1Y36000002qEMOEA2</v>
      </c>
      <c r="M40" s="431" t="s">
        <v>631</v>
      </c>
      <c r="N40" s="429"/>
      <c r="O40" s="429"/>
      <c r="P40" s="165"/>
    </row>
    <row r="41" spans="1:16" ht="47.1" customHeight="1" x14ac:dyDescent="0.25">
      <c r="A41" s="427">
        <v>2</v>
      </c>
      <c r="B41" s="384" t="str">
        <f t="shared" si="4"/>
        <v/>
      </c>
      <c r="C41" s="385" t="str">
        <f>IFERROR(IF(N41&lt;&gt;"",N41,IF(A41=A40,IF(C40&lt;YEAR('Overview - Section A'!$E$8),C40+1,""),YEAR('Overview - Section A'!$E$7))),"")</f>
        <v/>
      </c>
      <c r="D41" s="428"/>
      <c r="E41" s="387"/>
      <c r="F41" s="388" t="str">
        <f t="shared" si="5"/>
        <v/>
      </c>
      <c r="G41" s="389"/>
      <c r="H41" s="390"/>
      <c r="I41" s="429"/>
      <c r="J41" s="430" t="s">
        <v>424</v>
      </c>
      <c r="K41" s="430" t="b">
        <f t="shared" si="6"/>
        <v>1</v>
      </c>
      <c r="L41" s="429" t="str">
        <f>IFERROR(IF(G41&lt;&gt;"",INDEX('Overview - Section A'!$U$37:$U$44,MATCH(G41,'Overview - Section A'!$A$37:$A$44,1)),J41),"")</f>
        <v>a1Y36000002qEMPEA2</v>
      </c>
      <c r="M41" s="431" t="s">
        <v>632</v>
      </c>
      <c r="N41" s="429"/>
      <c r="O41" s="429"/>
      <c r="P41" s="165"/>
    </row>
    <row r="42" spans="1:16" ht="47.1" customHeight="1" x14ac:dyDescent="0.25">
      <c r="A42" s="427">
        <v>3</v>
      </c>
      <c r="B42" s="384" t="str">
        <f t="shared" si="4"/>
        <v>Malaria I-3.1(M): Inpatient malaria deaths per year: rate per 100,000 persons per year</v>
      </c>
      <c r="C42" s="385">
        <f>IFERROR(IF(N42&lt;&gt;"",N42,IF(A42=A41,IF(C41&lt;YEAR('Overview - Section A'!$E$8),C41+1,""),YEAR('Overview - Section A'!$E$7))),"")</f>
        <v>2018</v>
      </c>
      <c r="D42" s="428">
        <v>2.9</v>
      </c>
      <c r="E42" s="387"/>
      <c r="F42" s="388" t="str">
        <f t="shared" si="5"/>
        <v/>
      </c>
      <c r="G42" s="389">
        <v>43497</v>
      </c>
      <c r="H42" s="390"/>
      <c r="I42" s="429"/>
      <c r="J42" s="430" t="s">
        <v>414</v>
      </c>
      <c r="K42" s="430" t="b">
        <f t="shared" si="6"/>
        <v>1</v>
      </c>
      <c r="L42" s="429" t="str">
        <f ca="1">IFERROR(IF(G42&lt;&gt;"",INDEX('Overview - Section A'!$U$37:$U$44,MATCH(G42,'Overview - Section A'!$A$37:$A$44,1)),J42),"")</f>
        <v>a1Y36000002qEMMEA2</v>
      </c>
      <c r="M42" s="431" t="s">
        <v>633</v>
      </c>
      <c r="N42" s="429"/>
      <c r="O42" s="429"/>
      <c r="P42" s="165"/>
    </row>
    <row r="43" spans="1:16" ht="47.1" customHeight="1" x14ac:dyDescent="0.25">
      <c r="A43" s="427">
        <v>3</v>
      </c>
      <c r="B43" s="384" t="str">
        <f t="shared" si="4"/>
        <v/>
      </c>
      <c r="C43" s="385">
        <f>IFERROR(IF(N43&lt;&gt;"",N43,IF(A43=A42,IF(C42&lt;YEAR('Overview - Section A'!$E$8),C42+1,""),YEAR('Overview - Section A'!$E$7))),"")</f>
        <v>2019</v>
      </c>
      <c r="D43" s="428">
        <v>2.5</v>
      </c>
      <c r="E43" s="387"/>
      <c r="F43" s="388" t="str">
        <f t="shared" si="5"/>
        <v/>
      </c>
      <c r="G43" s="389">
        <v>43862</v>
      </c>
      <c r="H43" s="390"/>
      <c r="I43" s="429"/>
      <c r="J43" s="430" t="s">
        <v>416</v>
      </c>
      <c r="K43" s="430" t="b">
        <f t="shared" si="6"/>
        <v>1</v>
      </c>
      <c r="L43" s="429" t="str">
        <f ca="1">IFERROR(IF(G43&lt;&gt;"",INDEX('Overview - Section A'!$U$37:$U$44,MATCH(G43,'Overview - Section A'!$A$37:$A$44,1)),J43),"")</f>
        <v>a1Y36000002qEMOEA2</v>
      </c>
      <c r="M43" s="431" t="s">
        <v>634</v>
      </c>
      <c r="N43" s="429"/>
      <c r="O43" s="429"/>
      <c r="P43" s="165"/>
    </row>
    <row r="44" spans="1:16" ht="47.1" customHeight="1" x14ac:dyDescent="0.25">
      <c r="A44" s="427">
        <v>3</v>
      </c>
      <c r="B44" s="384" t="str">
        <f t="shared" si="4"/>
        <v/>
      </c>
      <c r="C44" s="385">
        <f>IFERROR(IF(N44&lt;&gt;"",N44,IF(A44=A43,IF(C43&lt;YEAR('Overview - Section A'!$E$8),C43+1,""),YEAR('Overview - Section A'!$E$7))),"")</f>
        <v>2020</v>
      </c>
      <c r="D44" s="428">
        <v>2</v>
      </c>
      <c r="E44" s="387"/>
      <c r="F44" s="388" t="str">
        <f t="shared" si="5"/>
        <v/>
      </c>
      <c r="G44" s="389">
        <v>44228</v>
      </c>
      <c r="H44" s="390"/>
      <c r="I44" s="429"/>
      <c r="J44" s="430" t="s">
        <v>418</v>
      </c>
      <c r="K44" s="430" t="b">
        <f t="shared" si="6"/>
        <v>1</v>
      </c>
      <c r="L44" s="429" t="str">
        <f ca="1">IFERROR(IF(G44&lt;&gt;"",INDEX('Overview - Section A'!$U$37:$U$44,MATCH(G44,'Overview - Section A'!$A$37:$A$44,1)),J44),"")</f>
        <v>a1Y36000002qEMPEA2</v>
      </c>
      <c r="M44" s="431" t="s">
        <v>635</v>
      </c>
      <c r="N44" s="429"/>
      <c r="O44" s="429"/>
      <c r="P44" s="165"/>
    </row>
    <row r="45" spans="1:16" ht="47.1" customHeight="1" x14ac:dyDescent="0.25">
      <c r="A45" s="427">
        <v>3</v>
      </c>
      <c r="B45" s="384" t="str">
        <f t="shared" si="4"/>
        <v/>
      </c>
      <c r="C45" s="385" t="str">
        <f>IFERROR(IF(N45&lt;&gt;"",N45,IF(A45=A44,IF(C44&lt;YEAR('Overview - Section A'!$E$8),C44+1,""),YEAR('Overview - Section A'!$E$7))),"")</f>
        <v/>
      </c>
      <c r="D45" s="428"/>
      <c r="E45" s="387"/>
      <c r="F45" s="388" t="str">
        <f t="shared" si="5"/>
        <v/>
      </c>
      <c r="G45" s="389"/>
      <c r="H45" s="390"/>
      <c r="I45" s="429"/>
      <c r="J45" s="430" t="s">
        <v>420</v>
      </c>
      <c r="K45" s="430" t="b">
        <f t="shared" si="6"/>
        <v>1</v>
      </c>
      <c r="L45" s="429" t="str">
        <f>IFERROR(IF(G45&lt;&gt;"",INDEX('Overview - Section A'!$U$37:$U$44,MATCH(G45,'Overview - Section A'!$A$37:$A$44,1)),J45),"")</f>
        <v>a1Y36000002qEMNEA2</v>
      </c>
      <c r="M45" s="431" t="s">
        <v>636</v>
      </c>
      <c r="N45" s="429"/>
      <c r="O45" s="429"/>
      <c r="P45" s="165"/>
    </row>
    <row r="46" spans="1:16" ht="47.1" customHeight="1" x14ac:dyDescent="0.25">
      <c r="A46" s="427">
        <v>3</v>
      </c>
      <c r="B46" s="384" t="str">
        <f t="shared" si="4"/>
        <v/>
      </c>
      <c r="C46" s="385" t="str">
        <f>IFERROR(IF(N46&lt;&gt;"",N46,IF(A46=A45,IF(C45&lt;YEAR('Overview - Section A'!$E$8),C45+1,""),YEAR('Overview - Section A'!$E$7))),"")</f>
        <v/>
      </c>
      <c r="D46" s="428"/>
      <c r="E46" s="387"/>
      <c r="F46" s="388" t="str">
        <f t="shared" si="5"/>
        <v/>
      </c>
      <c r="G46" s="389"/>
      <c r="H46" s="390"/>
      <c r="I46" s="429"/>
      <c r="J46" s="430" t="s">
        <v>422</v>
      </c>
      <c r="K46" s="430" t="b">
        <f t="shared" si="6"/>
        <v>1</v>
      </c>
      <c r="L46" s="429" t="str">
        <f>IFERROR(IF(G46&lt;&gt;"",INDEX('Overview - Section A'!$U$37:$U$44,MATCH(G46,'Overview - Section A'!$A$37:$A$44,1)),J46),"")</f>
        <v>a1Y36000002qEMOEA2</v>
      </c>
      <c r="M46" s="431" t="s">
        <v>637</v>
      </c>
      <c r="N46" s="429"/>
      <c r="O46" s="429"/>
      <c r="P46" s="165"/>
    </row>
    <row r="47" spans="1:16" ht="47.1" customHeight="1" x14ac:dyDescent="0.25">
      <c r="A47" s="427">
        <v>3</v>
      </c>
      <c r="B47" s="384" t="str">
        <f t="shared" si="4"/>
        <v/>
      </c>
      <c r="C47" s="385" t="str">
        <f>IFERROR(IF(N47&lt;&gt;"",N47,IF(A47=A46,IF(C46&lt;YEAR('Overview - Section A'!$E$8),C46+1,""),YEAR('Overview - Section A'!$E$7))),"")</f>
        <v/>
      </c>
      <c r="D47" s="428"/>
      <c r="E47" s="387"/>
      <c r="F47" s="388" t="str">
        <f t="shared" si="5"/>
        <v/>
      </c>
      <c r="G47" s="389"/>
      <c r="H47" s="390"/>
      <c r="I47" s="429"/>
      <c r="J47" s="430" t="s">
        <v>424</v>
      </c>
      <c r="K47" s="430" t="b">
        <f t="shared" si="6"/>
        <v>1</v>
      </c>
      <c r="L47" s="429" t="str">
        <f>IFERROR(IF(G47&lt;&gt;"",INDEX('Overview - Section A'!$U$37:$U$44,MATCH(G47,'Overview - Section A'!$A$37:$A$44,1)),J47),"")</f>
        <v>a1Y36000002qEMPEA2</v>
      </c>
      <c r="M47" s="431" t="s">
        <v>638</v>
      </c>
      <c r="N47" s="429"/>
      <c r="O47" s="429"/>
      <c r="P47" s="165"/>
    </row>
    <row r="48" spans="1:16" ht="47.1" customHeight="1" x14ac:dyDescent="0.25">
      <c r="A48" s="427">
        <v>4</v>
      </c>
      <c r="B48" s="384" t="str">
        <f t="shared" si="4"/>
        <v>Malaria I-2.1: Confirmed malaria cases (microscopy or RDT): rate per 1000 persons per year</v>
      </c>
      <c r="C48" s="385">
        <f>IFERROR(IF(N48&lt;&gt;"",N48,IF(A48=A47,IF(C47&lt;YEAR('Overview - Section A'!$E$8),C47+1,""),YEAR('Overview - Section A'!$E$7))),"")</f>
        <v>2018</v>
      </c>
      <c r="D48" s="428">
        <v>168</v>
      </c>
      <c r="E48" s="387"/>
      <c r="F48" s="388" t="str">
        <f t="shared" si="5"/>
        <v/>
      </c>
      <c r="G48" s="389">
        <v>43497</v>
      </c>
      <c r="H48" s="390"/>
      <c r="I48" s="429"/>
      <c r="J48" s="430" t="s">
        <v>414</v>
      </c>
      <c r="K48" s="430" t="b">
        <f t="shared" si="6"/>
        <v>1</v>
      </c>
      <c r="L48" s="429" t="str">
        <f ca="1">IFERROR(IF(G48&lt;&gt;"",INDEX('Overview - Section A'!$U$37:$U$44,MATCH(G48,'Overview - Section A'!$A$37:$A$44,1)),J48),"")</f>
        <v>a1Y36000002qEMMEA2</v>
      </c>
      <c r="M48" s="431" t="s">
        <v>639</v>
      </c>
      <c r="N48" s="429"/>
      <c r="O48" s="429"/>
      <c r="P48" s="165"/>
    </row>
    <row r="49" spans="1:16" ht="47.1" customHeight="1" x14ac:dyDescent="0.25">
      <c r="A49" s="427">
        <v>4</v>
      </c>
      <c r="B49" s="384" t="str">
        <f t="shared" si="4"/>
        <v/>
      </c>
      <c r="C49" s="385">
        <f>IFERROR(IF(N49&lt;&gt;"",N49,IF(A49=A48,IF(C48&lt;YEAR('Overview - Section A'!$E$8),C48+1,""),YEAR('Overview - Section A'!$E$7))),"")</f>
        <v>2019</v>
      </c>
      <c r="D49" s="428">
        <v>184</v>
      </c>
      <c r="E49" s="387"/>
      <c r="F49" s="388" t="str">
        <f t="shared" si="5"/>
        <v/>
      </c>
      <c r="G49" s="389">
        <v>43862</v>
      </c>
      <c r="H49" s="390"/>
      <c r="I49" s="429"/>
      <c r="J49" s="430" t="s">
        <v>416</v>
      </c>
      <c r="K49" s="430" t="b">
        <f t="shared" si="6"/>
        <v>1</v>
      </c>
      <c r="L49" s="429" t="str">
        <f ca="1">IFERROR(IF(G49&lt;&gt;"",INDEX('Overview - Section A'!$U$37:$U$44,MATCH(G49,'Overview - Section A'!$A$37:$A$44,1)),J49),"")</f>
        <v>a1Y36000002qEMOEA2</v>
      </c>
      <c r="M49" s="431" t="s">
        <v>640</v>
      </c>
      <c r="N49" s="429"/>
      <c r="O49" s="429"/>
      <c r="P49" s="165"/>
    </row>
    <row r="50" spans="1:16" ht="47.1" customHeight="1" x14ac:dyDescent="0.25">
      <c r="A50" s="427">
        <v>4</v>
      </c>
      <c r="B50" s="384" t="str">
        <f t="shared" si="4"/>
        <v/>
      </c>
      <c r="C50" s="385">
        <f>IFERROR(IF(N50&lt;&gt;"",N50,IF(A50=A49,IF(C49&lt;YEAR('Overview - Section A'!$E$8),C49+1,""),YEAR('Overview - Section A'!$E$7))),"")</f>
        <v>2020</v>
      </c>
      <c r="D50" s="428">
        <v>204</v>
      </c>
      <c r="E50" s="387"/>
      <c r="F50" s="388" t="str">
        <f t="shared" si="5"/>
        <v/>
      </c>
      <c r="G50" s="389">
        <v>44228</v>
      </c>
      <c r="H50" s="390"/>
      <c r="I50" s="429"/>
      <c r="J50" s="430" t="s">
        <v>418</v>
      </c>
      <c r="K50" s="430" t="b">
        <f t="shared" si="6"/>
        <v>1</v>
      </c>
      <c r="L50" s="429" t="str">
        <f ca="1">IFERROR(IF(G50&lt;&gt;"",INDEX('Overview - Section A'!$U$37:$U$44,MATCH(G50,'Overview - Section A'!$A$37:$A$44,1)),J50),"")</f>
        <v>a1Y36000002qEMPEA2</v>
      </c>
      <c r="M50" s="431" t="s">
        <v>641</v>
      </c>
      <c r="N50" s="429"/>
      <c r="O50" s="429"/>
      <c r="P50" s="165"/>
    </row>
    <row r="51" spans="1:16" ht="47.1" customHeight="1" x14ac:dyDescent="0.25">
      <c r="A51" s="427">
        <v>4</v>
      </c>
      <c r="B51" s="384" t="str">
        <f t="shared" si="4"/>
        <v/>
      </c>
      <c r="C51" s="385" t="str">
        <f>IFERROR(IF(N51&lt;&gt;"",N51,IF(A51=A50,IF(C50&lt;YEAR('Overview - Section A'!$E$8),C50+1,""),YEAR('Overview - Section A'!$E$7))),"")</f>
        <v/>
      </c>
      <c r="D51" s="428"/>
      <c r="E51" s="387"/>
      <c r="F51" s="388" t="str">
        <f t="shared" si="5"/>
        <v/>
      </c>
      <c r="G51" s="389"/>
      <c r="H51" s="390"/>
      <c r="I51" s="429"/>
      <c r="J51" s="430" t="s">
        <v>420</v>
      </c>
      <c r="K51" s="430" t="b">
        <f t="shared" si="6"/>
        <v>1</v>
      </c>
      <c r="L51" s="429" t="str">
        <f>IFERROR(IF(G51&lt;&gt;"",INDEX('Overview - Section A'!$U$37:$U$44,MATCH(G51,'Overview - Section A'!$A$37:$A$44,1)),J51),"")</f>
        <v>a1Y36000002qEMNEA2</v>
      </c>
      <c r="M51" s="431" t="s">
        <v>642</v>
      </c>
      <c r="N51" s="429"/>
      <c r="O51" s="429"/>
      <c r="P51" s="165"/>
    </row>
    <row r="52" spans="1:16" ht="47.1" customHeight="1" x14ac:dyDescent="0.25">
      <c r="A52" s="427">
        <v>4</v>
      </c>
      <c r="B52" s="384" t="str">
        <f t="shared" si="4"/>
        <v/>
      </c>
      <c r="C52" s="385" t="str">
        <f>IFERROR(IF(N52&lt;&gt;"",N52,IF(A52=A51,IF(C51&lt;YEAR('Overview - Section A'!$E$8),C51+1,""),YEAR('Overview - Section A'!$E$7))),"")</f>
        <v/>
      </c>
      <c r="D52" s="428"/>
      <c r="E52" s="387"/>
      <c r="F52" s="388" t="str">
        <f t="shared" si="5"/>
        <v/>
      </c>
      <c r="G52" s="389"/>
      <c r="H52" s="390"/>
      <c r="I52" s="429"/>
      <c r="J52" s="430" t="s">
        <v>422</v>
      </c>
      <c r="K52" s="430" t="b">
        <f t="shared" si="6"/>
        <v>1</v>
      </c>
      <c r="L52" s="429" t="str">
        <f>IFERROR(IF(G52&lt;&gt;"",INDEX('Overview - Section A'!$U$37:$U$44,MATCH(G52,'Overview - Section A'!$A$37:$A$44,1)),J52),"")</f>
        <v>a1Y36000002qEMOEA2</v>
      </c>
      <c r="M52" s="431" t="s">
        <v>643</v>
      </c>
      <c r="N52" s="429"/>
      <c r="O52" s="429"/>
      <c r="P52" s="165"/>
    </row>
    <row r="53" spans="1:16" ht="47.1" customHeight="1" x14ac:dyDescent="0.25">
      <c r="A53" s="427">
        <v>4</v>
      </c>
      <c r="B53" s="384" t="str">
        <f t="shared" si="4"/>
        <v/>
      </c>
      <c r="C53" s="385" t="str">
        <f>IFERROR(IF(N53&lt;&gt;"",N53,IF(A53=A52,IF(C52&lt;YEAR('Overview - Section A'!$E$8),C52+1,""),YEAR('Overview - Section A'!$E$7))),"")</f>
        <v/>
      </c>
      <c r="D53" s="428"/>
      <c r="E53" s="387"/>
      <c r="F53" s="388" t="str">
        <f t="shared" si="5"/>
        <v/>
      </c>
      <c r="G53" s="389"/>
      <c r="H53" s="390"/>
      <c r="I53" s="429"/>
      <c r="J53" s="430" t="s">
        <v>424</v>
      </c>
      <c r="K53" s="430" t="b">
        <f t="shared" si="6"/>
        <v>1</v>
      </c>
      <c r="L53" s="429" t="str">
        <f>IFERROR(IF(G53&lt;&gt;"",INDEX('Overview - Section A'!$U$37:$U$44,MATCH(G53,'Overview - Section A'!$A$37:$A$44,1)),J53),"")</f>
        <v>a1Y36000002qEMPEA2</v>
      </c>
      <c r="M53" s="431" t="s">
        <v>644</v>
      </c>
      <c r="N53" s="429"/>
      <c r="O53" s="429"/>
      <c r="P53" s="165"/>
    </row>
    <row r="54" spans="1:16" ht="47.1" customHeight="1" x14ac:dyDescent="0.25">
      <c r="A54" s="427">
        <v>5</v>
      </c>
      <c r="B54" s="384" t="str">
        <f t="shared" si="4"/>
        <v>HSS I-1: Under 5 mortality rate per 1000 live births</v>
      </c>
      <c r="C54" s="385">
        <f>IFERROR(IF(N54&lt;&gt;"",N54,IF(A54=A53,IF(C53&lt;YEAR('Overview - Section A'!$E$8),C53+1,""),YEAR('Overview - Section A'!$E$7))),"")</f>
        <v>2018</v>
      </c>
      <c r="D54" s="428"/>
      <c r="E54" s="387"/>
      <c r="F54" s="388" t="str">
        <f t="shared" si="5"/>
        <v/>
      </c>
      <c r="G54" s="389"/>
      <c r="H54" s="390"/>
      <c r="I54" s="429"/>
      <c r="J54" s="430" t="s">
        <v>414</v>
      </c>
      <c r="K54" s="430" t="b">
        <f t="shared" si="6"/>
        <v>1</v>
      </c>
      <c r="L54" s="429" t="str">
        <f>IFERROR(IF(G54&lt;&gt;"",INDEX('Overview - Section A'!$U$37:$U$44,MATCH(G54,'Overview - Section A'!$A$37:$A$44,1)),J54),"")</f>
        <v>a1Y36000002qEMKEA2</v>
      </c>
      <c r="M54" s="431" t="s">
        <v>645</v>
      </c>
      <c r="N54" s="429"/>
      <c r="O54" s="429"/>
      <c r="P54" s="165"/>
    </row>
    <row r="55" spans="1:16" ht="47.1" customHeight="1" x14ac:dyDescent="0.25">
      <c r="A55" s="427">
        <v>5</v>
      </c>
      <c r="B55" s="384" t="str">
        <f t="shared" si="4"/>
        <v/>
      </c>
      <c r="C55" s="385">
        <f>IFERROR(IF(N55&lt;&gt;"",N55,IF(A55=A54,IF(C54&lt;YEAR('Overview - Section A'!$E$8),C54+1,""),YEAR('Overview - Section A'!$E$7))),"")</f>
        <v>2019</v>
      </c>
      <c r="D55" s="428">
        <v>46</v>
      </c>
      <c r="E55" s="387"/>
      <c r="F55" s="388" t="str">
        <f t="shared" si="5"/>
        <v/>
      </c>
      <c r="G55" s="389">
        <v>43951</v>
      </c>
      <c r="H55" s="390"/>
      <c r="I55" s="429"/>
      <c r="J55" s="430" t="s">
        <v>416</v>
      </c>
      <c r="K55" s="430" t="b">
        <f t="shared" si="6"/>
        <v>1</v>
      </c>
      <c r="L55" s="429" t="str">
        <f ca="1">IFERROR(IF(G55&lt;&gt;"",INDEX('Overview - Section A'!$U$37:$U$44,MATCH(G55,'Overview - Section A'!$A$37:$A$44,1)),J55),"")</f>
        <v>a1Y36000002qEMOEA2</v>
      </c>
      <c r="M55" s="431" t="s">
        <v>646</v>
      </c>
      <c r="N55" s="429"/>
      <c r="O55" s="429"/>
      <c r="P55" s="165"/>
    </row>
    <row r="56" spans="1:16" ht="47.1" customHeight="1" x14ac:dyDescent="0.25">
      <c r="A56" s="427">
        <v>5</v>
      </c>
      <c r="B56" s="384" t="str">
        <f t="shared" si="4"/>
        <v/>
      </c>
      <c r="C56" s="385">
        <f>IFERROR(IF(N56&lt;&gt;"",N56,IF(A56=A55,IF(C55&lt;YEAR('Overview - Section A'!$E$8),C55+1,""),YEAR('Overview - Section A'!$E$7))),"")</f>
        <v>2020</v>
      </c>
      <c r="D56" s="428"/>
      <c r="E56" s="387"/>
      <c r="F56" s="388" t="str">
        <f t="shared" si="5"/>
        <v/>
      </c>
      <c r="G56" s="389"/>
      <c r="H56" s="390"/>
      <c r="I56" s="429"/>
      <c r="J56" s="430" t="s">
        <v>418</v>
      </c>
      <c r="K56" s="430" t="b">
        <f t="shared" si="6"/>
        <v>1</v>
      </c>
      <c r="L56" s="429" t="str">
        <f>IFERROR(IF(G56&lt;&gt;"",INDEX('Overview - Section A'!$U$37:$U$44,MATCH(G56,'Overview - Section A'!$A$37:$A$44,1)),J56),"")</f>
        <v>a1Y36000002qEMMEA2</v>
      </c>
      <c r="M56" s="431" t="s">
        <v>647</v>
      </c>
      <c r="N56" s="429"/>
      <c r="O56" s="429"/>
      <c r="P56" s="165"/>
    </row>
    <row r="57" spans="1:16" ht="47.1" customHeight="1" x14ac:dyDescent="0.25">
      <c r="A57" s="427">
        <v>5</v>
      </c>
      <c r="B57" s="384" t="str">
        <f t="shared" si="4"/>
        <v/>
      </c>
      <c r="C57" s="385" t="str">
        <f>IFERROR(IF(N57&lt;&gt;"",N57,IF(A57=A56,IF(C56&lt;YEAR('Overview - Section A'!$E$8),C56+1,""),YEAR('Overview - Section A'!$E$7))),"")</f>
        <v/>
      </c>
      <c r="D57" s="428"/>
      <c r="E57" s="387"/>
      <c r="F57" s="388" t="str">
        <f t="shared" si="5"/>
        <v/>
      </c>
      <c r="G57" s="389"/>
      <c r="H57" s="390"/>
      <c r="I57" s="429"/>
      <c r="J57" s="430" t="s">
        <v>420</v>
      </c>
      <c r="K57" s="430" t="b">
        <f t="shared" si="6"/>
        <v>1</v>
      </c>
      <c r="L57" s="429" t="str">
        <f>IFERROR(IF(G57&lt;&gt;"",INDEX('Overview - Section A'!$U$37:$U$44,MATCH(G57,'Overview - Section A'!$A$37:$A$44,1)),J57),"")</f>
        <v>a1Y36000002qEMNEA2</v>
      </c>
      <c r="M57" s="431" t="s">
        <v>648</v>
      </c>
      <c r="N57" s="429"/>
      <c r="O57" s="429"/>
      <c r="P57" s="165"/>
    </row>
    <row r="58" spans="1:16" ht="47.1" customHeight="1" x14ac:dyDescent="0.25">
      <c r="A58" s="427">
        <v>5</v>
      </c>
      <c r="B58" s="384" t="str">
        <f t="shared" si="4"/>
        <v/>
      </c>
      <c r="C58" s="385" t="str">
        <f>IFERROR(IF(N58&lt;&gt;"",N58,IF(A58=A57,IF(C57&lt;YEAR('Overview - Section A'!$E$8),C57+1,""),YEAR('Overview - Section A'!$E$7))),"")</f>
        <v/>
      </c>
      <c r="D58" s="428"/>
      <c r="E58" s="387"/>
      <c r="F58" s="388" t="str">
        <f t="shared" si="5"/>
        <v/>
      </c>
      <c r="G58" s="389"/>
      <c r="H58" s="390"/>
      <c r="I58" s="429"/>
      <c r="J58" s="430" t="s">
        <v>422</v>
      </c>
      <c r="K58" s="430" t="b">
        <f t="shared" si="6"/>
        <v>1</v>
      </c>
      <c r="L58" s="429" t="str">
        <f>IFERROR(IF(G58&lt;&gt;"",INDEX('Overview - Section A'!$U$37:$U$44,MATCH(G58,'Overview - Section A'!$A$37:$A$44,1)),J58),"")</f>
        <v>a1Y36000002qEMOEA2</v>
      </c>
      <c r="M58" s="431" t="s">
        <v>649</v>
      </c>
      <c r="N58" s="429"/>
      <c r="O58" s="429"/>
      <c r="P58" s="165"/>
    </row>
    <row r="59" spans="1:16" ht="47.1" customHeight="1" x14ac:dyDescent="0.25">
      <c r="A59" s="427">
        <v>5</v>
      </c>
      <c r="B59" s="384" t="str">
        <f t="shared" si="4"/>
        <v/>
      </c>
      <c r="C59" s="385" t="str">
        <f>IFERROR(IF(N59&lt;&gt;"",N59,IF(A59=A58,IF(C58&lt;YEAR('Overview - Section A'!$E$8),C58+1,""),YEAR('Overview - Section A'!$E$7))),"")</f>
        <v/>
      </c>
      <c r="D59" s="428"/>
      <c r="E59" s="387"/>
      <c r="F59" s="388" t="str">
        <f t="shared" si="5"/>
        <v/>
      </c>
      <c r="G59" s="389"/>
      <c r="H59" s="390"/>
      <c r="I59" s="429"/>
      <c r="J59" s="430" t="s">
        <v>424</v>
      </c>
      <c r="K59" s="430" t="b">
        <f t="shared" si="6"/>
        <v>1</v>
      </c>
      <c r="L59" s="429" t="str">
        <f>IFERROR(IF(G59&lt;&gt;"",INDEX('Overview - Section A'!$U$37:$U$44,MATCH(G59,'Overview - Section A'!$A$37:$A$44,1)),J59),"")</f>
        <v>a1Y36000002qEMPEA2</v>
      </c>
      <c r="M59" s="431" t="s">
        <v>650</v>
      </c>
      <c r="N59" s="429"/>
      <c r="O59" s="429"/>
      <c r="P59" s="165"/>
    </row>
    <row r="60" spans="1:16" ht="47.1" customHeight="1" x14ac:dyDescent="0.25">
      <c r="A60" s="427">
        <v>6</v>
      </c>
      <c r="B60" s="384" t="str">
        <f t="shared" si="4"/>
        <v/>
      </c>
      <c r="C60" s="385">
        <f>IFERROR(IF(N60&lt;&gt;"",N60,IF(A60=A59,IF(C59&lt;YEAR('Overview - Section A'!$E$8),C59+1,""),YEAR('Overview - Section A'!$E$7))),"")</f>
        <v>2018</v>
      </c>
      <c r="D60" s="428"/>
      <c r="E60" s="387"/>
      <c r="F60" s="388" t="str">
        <f t="shared" si="5"/>
        <v/>
      </c>
      <c r="G60" s="389"/>
      <c r="H60" s="390"/>
      <c r="I60" s="429"/>
      <c r="J60" s="430" t="s">
        <v>414</v>
      </c>
      <c r="K60" s="430" t="b">
        <f t="shared" si="6"/>
        <v>0</v>
      </c>
      <c r="L60" s="429" t="str">
        <f>IFERROR(IF(G60&lt;&gt;"",INDEX('Overview - Section A'!$U$37:$U$44,MATCH(G60,'Overview - Section A'!$A$37:$A$44,1)),J60),"")</f>
        <v>a1Y36000002qEMKEA2</v>
      </c>
      <c r="M60" s="431" t="s">
        <v>651</v>
      </c>
      <c r="N60" s="429"/>
      <c r="O60" s="429"/>
      <c r="P60" s="165"/>
    </row>
    <row r="61" spans="1:16" ht="47.1" customHeight="1" x14ac:dyDescent="0.25">
      <c r="A61" s="427">
        <v>6</v>
      </c>
      <c r="B61" s="384" t="str">
        <f t="shared" si="4"/>
        <v/>
      </c>
      <c r="C61" s="385">
        <f>IFERROR(IF(N61&lt;&gt;"",N61,IF(A61=A60,IF(C60&lt;YEAR('Overview - Section A'!$E$8),C60+1,""),YEAR('Overview - Section A'!$E$7))),"")</f>
        <v>2019</v>
      </c>
      <c r="D61" s="428"/>
      <c r="E61" s="387"/>
      <c r="F61" s="388" t="str">
        <f t="shared" si="5"/>
        <v/>
      </c>
      <c r="G61" s="389"/>
      <c r="H61" s="390"/>
      <c r="I61" s="429"/>
      <c r="J61" s="430" t="s">
        <v>416</v>
      </c>
      <c r="K61" s="430" t="b">
        <f t="shared" si="6"/>
        <v>0</v>
      </c>
      <c r="L61" s="429" t="str">
        <f>IFERROR(IF(G61&lt;&gt;"",INDEX('Overview - Section A'!$U$37:$U$44,MATCH(G61,'Overview - Section A'!$A$37:$A$44,1)),J61),"")</f>
        <v>a1Y36000002qEMLEA2</v>
      </c>
      <c r="M61" s="431" t="s">
        <v>652</v>
      </c>
      <c r="N61" s="429"/>
      <c r="O61" s="429"/>
      <c r="P61" s="165"/>
    </row>
    <row r="62" spans="1:16" ht="47.1" customHeight="1" x14ac:dyDescent="0.25">
      <c r="A62" s="427">
        <v>6</v>
      </c>
      <c r="B62" s="384" t="str">
        <f t="shared" si="4"/>
        <v/>
      </c>
      <c r="C62" s="385">
        <f>IFERROR(IF(N62&lt;&gt;"",N62,IF(A62=A61,IF(C61&lt;YEAR('Overview - Section A'!$E$8),C61+1,""),YEAR('Overview - Section A'!$E$7))),"")</f>
        <v>2020</v>
      </c>
      <c r="D62" s="428"/>
      <c r="E62" s="387"/>
      <c r="F62" s="388" t="str">
        <f t="shared" si="5"/>
        <v/>
      </c>
      <c r="G62" s="389"/>
      <c r="H62" s="390"/>
      <c r="I62" s="429"/>
      <c r="J62" s="430" t="s">
        <v>418</v>
      </c>
      <c r="K62" s="430" t="b">
        <f t="shared" si="6"/>
        <v>0</v>
      </c>
      <c r="L62" s="429" t="str">
        <f>IFERROR(IF(G62&lt;&gt;"",INDEX('Overview - Section A'!$U$37:$U$44,MATCH(G62,'Overview - Section A'!$A$37:$A$44,1)),J62),"")</f>
        <v>a1Y36000002qEMMEA2</v>
      </c>
      <c r="M62" s="431" t="s">
        <v>653</v>
      </c>
      <c r="N62" s="429"/>
      <c r="O62" s="429"/>
      <c r="P62" s="165"/>
    </row>
    <row r="63" spans="1:16" ht="47.1" customHeight="1" x14ac:dyDescent="0.25">
      <c r="A63" s="427">
        <v>6</v>
      </c>
      <c r="B63" s="384" t="str">
        <f t="shared" si="4"/>
        <v/>
      </c>
      <c r="C63" s="385" t="str">
        <f>IFERROR(IF(N63&lt;&gt;"",N63,IF(A63=A62,IF(C62&lt;YEAR('Overview - Section A'!$E$8),C62+1,""),YEAR('Overview - Section A'!$E$7))),"")</f>
        <v/>
      </c>
      <c r="D63" s="428"/>
      <c r="E63" s="387"/>
      <c r="F63" s="388" t="str">
        <f t="shared" si="5"/>
        <v/>
      </c>
      <c r="G63" s="389"/>
      <c r="H63" s="390"/>
      <c r="I63" s="429"/>
      <c r="J63" s="430" t="s">
        <v>420</v>
      </c>
      <c r="K63" s="430" t="b">
        <f t="shared" si="6"/>
        <v>0</v>
      </c>
      <c r="L63" s="429" t="str">
        <f>IFERROR(IF(G63&lt;&gt;"",INDEX('Overview - Section A'!$U$37:$U$44,MATCH(G63,'Overview - Section A'!$A$37:$A$44,1)),J63),"")</f>
        <v>a1Y36000002qEMNEA2</v>
      </c>
      <c r="M63" s="431" t="s">
        <v>654</v>
      </c>
      <c r="N63" s="429"/>
      <c r="O63" s="429"/>
      <c r="P63" s="165"/>
    </row>
    <row r="64" spans="1:16" ht="47.1" customHeight="1" x14ac:dyDescent="0.25">
      <c r="A64" s="427">
        <v>6</v>
      </c>
      <c r="B64" s="384" t="str">
        <f t="shared" si="4"/>
        <v/>
      </c>
      <c r="C64" s="385" t="str">
        <f>IFERROR(IF(N64&lt;&gt;"",N64,IF(A64=A63,IF(C63&lt;YEAR('Overview - Section A'!$E$8),C63+1,""),YEAR('Overview - Section A'!$E$7))),"")</f>
        <v/>
      </c>
      <c r="D64" s="428"/>
      <c r="E64" s="387"/>
      <c r="F64" s="388" t="str">
        <f t="shared" si="5"/>
        <v/>
      </c>
      <c r="G64" s="389"/>
      <c r="H64" s="390"/>
      <c r="I64" s="429"/>
      <c r="J64" s="430" t="s">
        <v>422</v>
      </c>
      <c r="K64" s="430" t="b">
        <f t="shared" si="6"/>
        <v>0</v>
      </c>
      <c r="L64" s="429" t="str">
        <f>IFERROR(IF(G64&lt;&gt;"",INDEX('Overview - Section A'!$U$37:$U$44,MATCH(G64,'Overview - Section A'!$A$37:$A$44,1)),J64),"")</f>
        <v>a1Y36000002qEMOEA2</v>
      </c>
      <c r="M64" s="431" t="s">
        <v>655</v>
      </c>
      <c r="N64" s="429"/>
      <c r="O64" s="429"/>
      <c r="P64" s="165"/>
    </row>
    <row r="65" spans="1:16" ht="47.1" customHeight="1" x14ac:dyDescent="0.25">
      <c r="A65" s="427">
        <v>6</v>
      </c>
      <c r="B65" s="384" t="str">
        <f t="shared" si="4"/>
        <v/>
      </c>
      <c r="C65" s="385" t="str">
        <f>IFERROR(IF(N65&lt;&gt;"",N65,IF(A65=A64,IF(C64&lt;YEAR('Overview - Section A'!$E$8),C64+1,""),YEAR('Overview - Section A'!$E$7))),"")</f>
        <v/>
      </c>
      <c r="D65" s="428"/>
      <c r="E65" s="387"/>
      <c r="F65" s="388" t="str">
        <f t="shared" si="5"/>
        <v/>
      </c>
      <c r="G65" s="389"/>
      <c r="H65" s="390"/>
      <c r="I65" s="429"/>
      <c r="J65" s="430" t="s">
        <v>424</v>
      </c>
      <c r="K65" s="430" t="b">
        <f t="shared" si="6"/>
        <v>0</v>
      </c>
      <c r="L65" s="429" t="str">
        <f>IFERROR(IF(G65&lt;&gt;"",INDEX('Overview - Section A'!$U$37:$U$44,MATCH(G65,'Overview - Section A'!$A$37:$A$44,1)),J65),"")</f>
        <v>a1Y36000002qEMPEA2</v>
      </c>
      <c r="M65" s="431" t="s">
        <v>656</v>
      </c>
      <c r="N65" s="429"/>
      <c r="O65" s="429"/>
      <c r="P65" s="165"/>
    </row>
    <row r="66" spans="1:16" ht="47.1" customHeight="1" x14ac:dyDescent="0.25">
      <c r="A66" s="427">
        <v>7</v>
      </c>
      <c r="B66" s="384" t="str">
        <f t="shared" si="4"/>
        <v/>
      </c>
      <c r="C66" s="385">
        <f>IFERROR(IF(N66&lt;&gt;"",N66,IF(A66=A65,IF(C65&lt;YEAR('Overview - Section A'!$E$8),C65+1,""),YEAR('Overview - Section A'!$E$7))),"")</f>
        <v>2018</v>
      </c>
      <c r="D66" s="428"/>
      <c r="E66" s="387"/>
      <c r="F66" s="388" t="str">
        <f t="shared" si="5"/>
        <v/>
      </c>
      <c r="G66" s="389"/>
      <c r="H66" s="390"/>
      <c r="I66" s="429"/>
      <c r="J66" s="430" t="s">
        <v>414</v>
      </c>
      <c r="K66" s="430" t="b">
        <f t="shared" si="6"/>
        <v>0</v>
      </c>
      <c r="L66" s="429" t="str">
        <f>IFERROR(IF(G66&lt;&gt;"",INDEX('Overview - Section A'!$U$37:$U$44,MATCH(G66,'Overview - Section A'!$A$37:$A$44,1)),J66),"")</f>
        <v>a1Y36000002qEMKEA2</v>
      </c>
      <c r="M66" s="431" t="s">
        <v>657</v>
      </c>
      <c r="N66" s="429"/>
      <c r="O66" s="429"/>
      <c r="P66" s="165"/>
    </row>
    <row r="67" spans="1:16" ht="47.1" customHeight="1" x14ac:dyDescent="0.25">
      <c r="A67" s="427">
        <v>7</v>
      </c>
      <c r="B67" s="384" t="str">
        <f t="shared" si="4"/>
        <v/>
      </c>
      <c r="C67" s="385">
        <f>IFERROR(IF(N67&lt;&gt;"",N67,IF(A67=A66,IF(C66&lt;YEAR('Overview - Section A'!$E$8),C66+1,""),YEAR('Overview - Section A'!$E$7))),"")</f>
        <v>2019</v>
      </c>
      <c r="D67" s="428"/>
      <c r="E67" s="387"/>
      <c r="F67" s="388" t="str">
        <f t="shared" si="5"/>
        <v/>
      </c>
      <c r="G67" s="389"/>
      <c r="H67" s="390"/>
      <c r="I67" s="429"/>
      <c r="J67" s="430" t="s">
        <v>416</v>
      </c>
      <c r="K67" s="430" t="b">
        <f t="shared" si="6"/>
        <v>0</v>
      </c>
      <c r="L67" s="429" t="str">
        <f>IFERROR(IF(G67&lt;&gt;"",INDEX('Overview - Section A'!$U$37:$U$44,MATCH(G67,'Overview - Section A'!$A$37:$A$44,1)),J67),"")</f>
        <v>a1Y36000002qEMLEA2</v>
      </c>
      <c r="M67" s="431" t="s">
        <v>658</v>
      </c>
      <c r="N67" s="429"/>
      <c r="O67" s="429"/>
      <c r="P67" s="165"/>
    </row>
    <row r="68" spans="1:16" ht="47.1" customHeight="1" x14ac:dyDescent="0.25">
      <c r="A68" s="427">
        <v>7</v>
      </c>
      <c r="B68" s="384" t="str">
        <f t="shared" si="4"/>
        <v/>
      </c>
      <c r="C68" s="385">
        <f>IFERROR(IF(N68&lt;&gt;"",N68,IF(A68=A67,IF(C67&lt;YEAR('Overview - Section A'!$E$8),C67+1,""),YEAR('Overview - Section A'!$E$7))),"")</f>
        <v>2020</v>
      </c>
      <c r="D68" s="428"/>
      <c r="E68" s="387"/>
      <c r="F68" s="388" t="str">
        <f t="shared" si="5"/>
        <v/>
      </c>
      <c r="G68" s="389"/>
      <c r="H68" s="390"/>
      <c r="I68" s="429"/>
      <c r="J68" s="430" t="s">
        <v>418</v>
      </c>
      <c r="K68" s="430" t="b">
        <f t="shared" si="6"/>
        <v>0</v>
      </c>
      <c r="L68" s="429" t="str">
        <f>IFERROR(IF(G68&lt;&gt;"",INDEX('Overview - Section A'!$U$37:$U$44,MATCH(G68,'Overview - Section A'!$A$37:$A$44,1)),J68),"")</f>
        <v>a1Y36000002qEMMEA2</v>
      </c>
      <c r="M68" s="431" t="s">
        <v>659</v>
      </c>
      <c r="N68" s="429"/>
      <c r="O68" s="429"/>
      <c r="P68" s="165"/>
    </row>
    <row r="69" spans="1:16" ht="47.1" customHeight="1" x14ac:dyDescent="0.25">
      <c r="A69" s="427">
        <v>7</v>
      </c>
      <c r="B69" s="384" t="str">
        <f t="shared" si="4"/>
        <v/>
      </c>
      <c r="C69" s="385" t="str">
        <f>IFERROR(IF(N69&lt;&gt;"",N69,IF(A69=A68,IF(C68&lt;YEAR('Overview - Section A'!$E$8),C68+1,""),YEAR('Overview - Section A'!$E$7))),"")</f>
        <v/>
      </c>
      <c r="D69" s="428"/>
      <c r="E69" s="387"/>
      <c r="F69" s="388" t="str">
        <f t="shared" si="5"/>
        <v/>
      </c>
      <c r="G69" s="389"/>
      <c r="H69" s="390"/>
      <c r="I69" s="429"/>
      <c r="J69" s="430" t="s">
        <v>420</v>
      </c>
      <c r="K69" s="430" t="b">
        <f t="shared" si="6"/>
        <v>0</v>
      </c>
      <c r="L69" s="429" t="str">
        <f>IFERROR(IF(G69&lt;&gt;"",INDEX('Overview - Section A'!$U$37:$U$44,MATCH(G69,'Overview - Section A'!$A$37:$A$44,1)),J69),"")</f>
        <v>a1Y36000002qEMNEA2</v>
      </c>
      <c r="M69" s="431" t="s">
        <v>660</v>
      </c>
      <c r="N69" s="429"/>
      <c r="O69" s="429"/>
      <c r="P69" s="165"/>
    </row>
    <row r="70" spans="1:16" ht="47.1" customHeight="1" x14ac:dyDescent="0.25">
      <c r="A70" s="427">
        <v>7</v>
      </c>
      <c r="B70" s="384" t="str">
        <f t="shared" si="4"/>
        <v/>
      </c>
      <c r="C70" s="385" t="str">
        <f>IFERROR(IF(N70&lt;&gt;"",N70,IF(A70=A69,IF(C69&lt;YEAR('Overview - Section A'!$E$8),C69+1,""),YEAR('Overview - Section A'!$E$7))),"")</f>
        <v/>
      </c>
      <c r="D70" s="428"/>
      <c r="E70" s="387"/>
      <c r="F70" s="388" t="str">
        <f t="shared" si="5"/>
        <v/>
      </c>
      <c r="G70" s="389"/>
      <c r="H70" s="390"/>
      <c r="I70" s="429"/>
      <c r="J70" s="430" t="s">
        <v>422</v>
      </c>
      <c r="K70" s="430" t="b">
        <f t="shared" si="6"/>
        <v>0</v>
      </c>
      <c r="L70" s="429" t="str">
        <f>IFERROR(IF(G70&lt;&gt;"",INDEX('Overview - Section A'!$U$37:$U$44,MATCH(G70,'Overview - Section A'!$A$37:$A$44,1)),J70),"")</f>
        <v>a1Y36000002qEMOEA2</v>
      </c>
      <c r="M70" s="431" t="s">
        <v>661</v>
      </c>
      <c r="N70" s="429"/>
      <c r="O70" s="429"/>
      <c r="P70" s="165"/>
    </row>
    <row r="71" spans="1:16" ht="47.1" customHeight="1" x14ac:dyDescent="0.25">
      <c r="A71" s="427">
        <v>7</v>
      </c>
      <c r="B71" s="384" t="str">
        <f t="shared" si="4"/>
        <v/>
      </c>
      <c r="C71" s="385" t="str">
        <f>IFERROR(IF(N71&lt;&gt;"",N71,IF(A71=A70,IF(C70&lt;YEAR('Overview - Section A'!$E$8),C70+1,""),YEAR('Overview - Section A'!$E$7))),"")</f>
        <v/>
      </c>
      <c r="D71" s="428"/>
      <c r="E71" s="387"/>
      <c r="F71" s="388" t="str">
        <f t="shared" si="5"/>
        <v/>
      </c>
      <c r="G71" s="389"/>
      <c r="H71" s="390"/>
      <c r="I71" s="429"/>
      <c r="J71" s="430" t="s">
        <v>424</v>
      </c>
      <c r="K71" s="430" t="b">
        <f t="shared" si="6"/>
        <v>0</v>
      </c>
      <c r="L71" s="429" t="str">
        <f>IFERROR(IF(G71&lt;&gt;"",INDEX('Overview - Section A'!$U$37:$U$44,MATCH(G71,'Overview - Section A'!$A$37:$A$44,1)),J71),"")</f>
        <v>a1Y36000002qEMPEA2</v>
      </c>
      <c r="M71" s="431" t="s">
        <v>662</v>
      </c>
      <c r="N71" s="429"/>
      <c r="O71" s="429"/>
      <c r="P71" s="165"/>
    </row>
    <row r="72" spans="1:16" ht="47.1" customHeight="1" x14ac:dyDescent="0.25">
      <c r="A72" s="427">
        <v>8</v>
      </c>
      <c r="B72" s="384" t="str">
        <f t="shared" si="4"/>
        <v/>
      </c>
      <c r="C72" s="385">
        <f>IFERROR(IF(N72&lt;&gt;"",N72,IF(A72=A71,IF(C71&lt;YEAR('Overview - Section A'!$E$8),C71+1,""),YEAR('Overview - Section A'!$E$7))),"")</f>
        <v>2018</v>
      </c>
      <c r="D72" s="428"/>
      <c r="E72" s="387"/>
      <c r="F72" s="388" t="str">
        <f t="shared" si="5"/>
        <v/>
      </c>
      <c r="G72" s="389"/>
      <c r="H72" s="390"/>
      <c r="I72" s="429"/>
      <c r="J72" s="430" t="s">
        <v>414</v>
      </c>
      <c r="K72" s="430" t="b">
        <f t="shared" si="6"/>
        <v>0</v>
      </c>
      <c r="L72" s="429" t="str">
        <f>IFERROR(IF(G72&lt;&gt;"",INDEX('Overview - Section A'!$U$37:$U$44,MATCH(G72,'Overview - Section A'!$A$37:$A$44,1)),J72),"")</f>
        <v>a1Y36000002qEMKEA2</v>
      </c>
      <c r="M72" s="431" t="s">
        <v>663</v>
      </c>
      <c r="N72" s="429"/>
      <c r="O72" s="429"/>
      <c r="P72" s="165"/>
    </row>
    <row r="73" spans="1:16" ht="47.1" customHeight="1" x14ac:dyDescent="0.25">
      <c r="A73" s="427">
        <v>8</v>
      </c>
      <c r="B73" s="384" t="str">
        <f t="shared" si="4"/>
        <v/>
      </c>
      <c r="C73" s="385">
        <f>IFERROR(IF(N73&lt;&gt;"",N73,IF(A73=A72,IF(C72&lt;YEAR('Overview - Section A'!$E$8),C72+1,""),YEAR('Overview - Section A'!$E$7))),"")</f>
        <v>2019</v>
      </c>
      <c r="D73" s="428"/>
      <c r="E73" s="387"/>
      <c r="F73" s="388" t="str">
        <f t="shared" si="5"/>
        <v/>
      </c>
      <c r="G73" s="389"/>
      <c r="H73" s="390"/>
      <c r="I73" s="429"/>
      <c r="J73" s="430" t="s">
        <v>416</v>
      </c>
      <c r="K73" s="430" t="b">
        <f t="shared" si="6"/>
        <v>0</v>
      </c>
      <c r="L73" s="429" t="str">
        <f>IFERROR(IF(G73&lt;&gt;"",INDEX('Overview - Section A'!$U$37:$U$44,MATCH(G73,'Overview - Section A'!$A$37:$A$44,1)),J73),"")</f>
        <v>a1Y36000002qEMLEA2</v>
      </c>
      <c r="M73" s="431" t="s">
        <v>664</v>
      </c>
      <c r="N73" s="429"/>
      <c r="O73" s="429"/>
      <c r="P73" s="165"/>
    </row>
    <row r="74" spans="1:16" ht="47.1" customHeight="1" x14ac:dyDescent="0.25">
      <c r="A74" s="427">
        <v>8</v>
      </c>
      <c r="B74" s="384" t="str">
        <f t="shared" si="4"/>
        <v/>
      </c>
      <c r="C74" s="385">
        <f>IFERROR(IF(N74&lt;&gt;"",N74,IF(A74=A73,IF(C73&lt;YEAR('Overview - Section A'!$E$8),C73+1,""),YEAR('Overview - Section A'!$E$7))),"")</f>
        <v>2020</v>
      </c>
      <c r="D74" s="428"/>
      <c r="E74" s="387"/>
      <c r="F74" s="388" t="str">
        <f t="shared" si="5"/>
        <v/>
      </c>
      <c r="G74" s="389"/>
      <c r="H74" s="390"/>
      <c r="I74" s="429"/>
      <c r="J74" s="430" t="s">
        <v>418</v>
      </c>
      <c r="K74" s="430" t="b">
        <f t="shared" si="6"/>
        <v>0</v>
      </c>
      <c r="L74" s="429" t="str">
        <f>IFERROR(IF(G74&lt;&gt;"",INDEX('Overview - Section A'!$U$37:$U$44,MATCH(G74,'Overview - Section A'!$A$37:$A$44,1)),J74),"")</f>
        <v>a1Y36000002qEMMEA2</v>
      </c>
      <c r="M74" s="431" t="s">
        <v>665</v>
      </c>
      <c r="N74" s="429"/>
      <c r="O74" s="429"/>
      <c r="P74" s="165"/>
    </row>
    <row r="75" spans="1:16" ht="47.1" customHeight="1" x14ac:dyDescent="0.25">
      <c r="A75" s="427">
        <v>8</v>
      </c>
      <c r="B75" s="384" t="str">
        <f t="shared" si="4"/>
        <v/>
      </c>
      <c r="C75" s="385" t="str">
        <f>IFERROR(IF(N75&lt;&gt;"",N75,IF(A75=A74,IF(C74&lt;YEAR('Overview - Section A'!$E$8),C74+1,""),YEAR('Overview - Section A'!$E$7))),"")</f>
        <v/>
      </c>
      <c r="D75" s="428"/>
      <c r="E75" s="387"/>
      <c r="F75" s="388" t="str">
        <f t="shared" si="5"/>
        <v/>
      </c>
      <c r="G75" s="389"/>
      <c r="H75" s="390"/>
      <c r="I75" s="429"/>
      <c r="J75" s="430" t="s">
        <v>420</v>
      </c>
      <c r="K75" s="430" t="b">
        <f t="shared" si="6"/>
        <v>0</v>
      </c>
      <c r="L75" s="429" t="str">
        <f>IFERROR(IF(G75&lt;&gt;"",INDEX('Overview - Section A'!$U$37:$U$44,MATCH(G75,'Overview - Section A'!$A$37:$A$44,1)),J75),"")</f>
        <v>a1Y36000002qEMNEA2</v>
      </c>
      <c r="M75" s="431" t="s">
        <v>666</v>
      </c>
      <c r="N75" s="429"/>
      <c r="O75" s="429"/>
      <c r="P75" s="165"/>
    </row>
    <row r="76" spans="1:16" ht="47.1" customHeight="1" x14ac:dyDescent="0.25">
      <c r="A76" s="427">
        <v>8</v>
      </c>
      <c r="B76" s="384" t="str">
        <f t="shared" si="4"/>
        <v/>
      </c>
      <c r="C76" s="385" t="str">
        <f>IFERROR(IF(N76&lt;&gt;"",N76,IF(A76=A75,IF(C75&lt;YEAR('Overview - Section A'!$E$8),C75+1,""),YEAR('Overview - Section A'!$E$7))),"")</f>
        <v/>
      </c>
      <c r="D76" s="428"/>
      <c r="E76" s="387"/>
      <c r="F76" s="388" t="str">
        <f t="shared" si="5"/>
        <v/>
      </c>
      <c r="G76" s="389"/>
      <c r="H76" s="390"/>
      <c r="I76" s="429"/>
      <c r="J76" s="430" t="s">
        <v>422</v>
      </c>
      <c r="K76" s="430" t="b">
        <f t="shared" si="6"/>
        <v>0</v>
      </c>
      <c r="L76" s="429" t="str">
        <f>IFERROR(IF(G76&lt;&gt;"",INDEX('Overview - Section A'!$U$37:$U$44,MATCH(G76,'Overview - Section A'!$A$37:$A$44,1)),J76),"")</f>
        <v>a1Y36000002qEMOEA2</v>
      </c>
      <c r="M76" s="431" t="s">
        <v>667</v>
      </c>
      <c r="N76" s="429"/>
      <c r="O76" s="429"/>
      <c r="P76" s="165"/>
    </row>
    <row r="77" spans="1:16" ht="47.1" customHeight="1" x14ac:dyDescent="0.25">
      <c r="A77" s="427">
        <v>8</v>
      </c>
      <c r="B77" s="384" t="str">
        <f t="shared" si="4"/>
        <v/>
      </c>
      <c r="C77" s="385" t="str">
        <f>IFERROR(IF(N77&lt;&gt;"",N77,IF(A77=A76,IF(C76&lt;YEAR('Overview - Section A'!$E$8),C76+1,""),YEAR('Overview - Section A'!$E$7))),"")</f>
        <v/>
      </c>
      <c r="D77" s="428"/>
      <c r="E77" s="387"/>
      <c r="F77" s="388" t="str">
        <f t="shared" si="5"/>
        <v/>
      </c>
      <c r="G77" s="389"/>
      <c r="H77" s="390"/>
      <c r="I77" s="429"/>
      <c r="J77" s="430" t="s">
        <v>424</v>
      </c>
      <c r="K77" s="430" t="b">
        <f t="shared" si="6"/>
        <v>0</v>
      </c>
      <c r="L77" s="429" t="str">
        <f>IFERROR(IF(G77&lt;&gt;"",INDEX('Overview - Section A'!$U$37:$U$44,MATCH(G77,'Overview - Section A'!$A$37:$A$44,1)),J77),"")</f>
        <v>a1Y36000002qEMPEA2</v>
      </c>
      <c r="M77" s="431" t="s">
        <v>668</v>
      </c>
      <c r="N77" s="429"/>
      <c r="O77" s="429"/>
      <c r="P77" s="165"/>
    </row>
    <row r="78" spans="1:16" ht="47.1" customHeight="1" x14ac:dyDescent="0.25">
      <c r="A78" s="427">
        <v>9</v>
      </c>
      <c r="B78" s="384" t="str">
        <f t="shared" si="4"/>
        <v/>
      </c>
      <c r="C78" s="385">
        <f>IFERROR(IF(N78&lt;&gt;"",N78,IF(A78=A77,IF(C77&lt;YEAR('Overview - Section A'!$E$8),C77+1,""),YEAR('Overview - Section A'!$E$7))),"")</f>
        <v>2018</v>
      </c>
      <c r="D78" s="428"/>
      <c r="E78" s="387"/>
      <c r="F78" s="388" t="str">
        <f t="shared" si="5"/>
        <v/>
      </c>
      <c r="G78" s="389"/>
      <c r="H78" s="390"/>
      <c r="I78" s="429"/>
      <c r="J78" s="430" t="s">
        <v>414</v>
      </c>
      <c r="K78" s="430" t="b">
        <f t="shared" si="6"/>
        <v>0</v>
      </c>
      <c r="L78" s="429" t="str">
        <f>IFERROR(IF(G78&lt;&gt;"",INDEX('Overview - Section A'!$U$37:$U$44,MATCH(G78,'Overview - Section A'!$A$37:$A$44,1)),J78),"")</f>
        <v>a1Y36000002qEMKEA2</v>
      </c>
      <c r="M78" s="431" t="s">
        <v>669</v>
      </c>
      <c r="N78" s="429"/>
      <c r="O78" s="429"/>
      <c r="P78" s="165"/>
    </row>
    <row r="79" spans="1:16" ht="47.1" customHeight="1" x14ac:dyDescent="0.25">
      <c r="A79" s="427">
        <v>9</v>
      </c>
      <c r="B79" s="384" t="str">
        <f t="shared" si="4"/>
        <v/>
      </c>
      <c r="C79" s="385">
        <f>IFERROR(IF(N79&lt;&gt;"",N79,IF(A79=A78,IF(C78&lt;YEAR('Overview - Section A'!$E$8),C78+1,""),YEAR('Overview - Section A'!$E$7))),"")</f>
        <v>2019</v>
      </c>
      <c r="D79" s="428"/>
      <c r="E79" s="387"/>
      <c r="F79" s="388" t="str">
        <f t="shared" si="5"/>
        <v/>
      </c>
      <c r="G79" s="389"/>
      <c r="H79" s="390"/>
      <c r="I79" s="429"/>
      <c r="J79" s="430" t="s">
        <v>416</v>
      </c>
      <c r="K79" s="430" t="b">
        <f t="shared" si="6"/>
        <v>0</v>
      </c>
      <c r="L79" s="429" t="str">
        <f>IFERROR(IF(G79&lt;&gt;"",INDEX('Overview - Section A'!$U$37:$U$44,MATCH(G79,'Overview - Section A'!$A$37:$A$44,1)),J79),"")</f>
        <v>a1Y36000002qEMLEA2</v>
      </c>
      <c r="M79" s="431" t="s">
        <v>670</v>
      </c>
      <c r="N79" s="429"/>
      <c r="O79" s="429"/>
      <c r="P79" s="165"/>
    </row>
    <row r="80" spans="1:16" ht="47.1" customHeight="1" x14ac:dyDescent="0.25">
      <c r="A80" s="427">
        <v>9</v>
      </c>
      <c r="B80" s="384" t="str">
        <f t="shared" si="4"/>
        <v/>
      </c>
      <c r="C80" s="385">
        <f>IFERROR(IF(N80&lt;&gt;"",N80,IF(A80=A79,IF(C79&lt;YEAR('Overview - Section A'!$E$8),C79+1,""),YEAR('Overview - Section A'!$E$7))),"")</f>
        <v>2020</v>
      </c>
      <c r="D80" s="428"/>
      <c r="E80" s="387"/>
      <c r="F80" s="388" t="str">
        <f t="shared" si="5"/>
        <v/>
      </c>
      <c r="G80" s="389"/>
      <c r="H80" s="390"/>
      <c r="I80" s="429"/>
      <c r="J80" s="430" t="s">
        <v>418</v>
      </c>
      <c r="K80" s="430" t="b">
        <f t="shared" si="6"/>
        <v>0</v>
      </c>
      <c r="L80" s="429" t="str">
        <f>IFERROR(IF(G80&lt;&gt;"",INDEX('Overview - Section A'!$U$37:$U$44,MATCH(G80,'Overview - Section A'!$A$37:$A$44,1)),J80),"")</f>
        <v>a1Y36000002qEMMEA2</v>
      </c>
      <c r="M80" s="431" t="s">
        <v>671</v>
      </c>
      <c r="N80" s="429"/>
      <c r="O80" s="429"/>
      <c r="P80" s="165"/>
    </row>
    <row r="81" spans="1:16" ht="47.1" customHeight="1" x14ac:dyDescent="0.25">
      <c r="A81" s="427">
        <v>9</v>
      </c>
      <c r="B81" s="384" t="str">
        <f t="shared" si="4"/>
        <v/>
      </c>
      <c r="C81" s="385" t="str">
        <f>IFERROR(IF(N81&lt;&gt;"",N81,IF(A81=A80,IF(C80&lt;YEAR('Overview - Section A'!$E$8),C80+1,""),YEAR('Overview - Section A'!$E$7))),"")</f>
        <v/>
      </c>
      <c r="D81" s="428"/>
      <c r="E81" s="387"/>
      <c r="F81" s="388" t="str">
        <f t="shared" si="5"/>
        <v/>
      </c>
      <c r="G81" s="389"/>
      <c r="H81" s="390"/>
      <c r="I81" s="429"/>
      <c r="J81" s="430" t="s">
        <v>420</v>
      </c>
      <c r="K81" s="430" t="b">
        <f t="shared" si="6"/>
        <v>0</v>
      </c>
      <c r="L81" s="429" t="str">
        <f>IFERROR(IF(G81&lt;&gt;"",INDEX('Overview - Section A'!$U$37:$U$44,MATCH(G81,'Overview - Section A'!$A$37:$A$44,1)),J81),"")</f>
        <v>a1Y36000002qEMNEA2</v>
      </c>
      <c r="M81" s="431" t="s">
        <v>672</v>
      </c>
      <c r="N81" s="429"/>
      <c r="O81" s="429"/>
      <c r="P81" s="165"/>
    </row>
    <row r="82" spans="1:16" ht="47.1" customHeight="1" x14ac:dyDescent="0.25">
      <c r="A82" s="427">
        <v>9</v>
      </c>
      <c r="B82" s="384" t="str">
        <f t="shared" si="4"/>
        <v/>
      </c>
      <c r="C82" s="385" t="str">
        <f>IFERROR(IF(N82&lt;&gt;"",N82,IF(A82=A81,IF(C81&lt;YEAR('Overview - Section A'!$E$8),C81+1,""),YEAR('Overview - Section A'!$E$7))),"")</f>
        <v/>
      </c>
      <c r="D82" s="428"/>
      <c r="E82" s="387"/>
      <c r="F82" s="388" t="str">
        <f t="shared" si="5"/>
        <v/>
      </c>
      <c r="G82" s="389"/>
      <c r="H82" s="390"/>
      <c r="I82" s="429"/>
      <c r="J82" s="430" t="s">
        <v>422</v>
      </c>
      <c r="K82" s="430" t="b">
        <f t="shared" si="6"/>
        <v>0</v>
      </c>
      <c r="L82" s="429" t="str">
        <f>IFERROR(IF(G82&lt;&gt;"",INDEX('Overview - Section A'!$U$37:$U$44,MATCH(G82,'Overview - Section A'!$A$37:$A$44,1)),J82),"")</f>
        <v>a1Y36000002qEMOEA2</v>
      </c>
      <c r="M82" s="431" t="s">
        <v>673</v>
      </c>
      <c r="N82" s="429"/>
      <c r="O82" s="429"/>
      <c r="P82" s="165"/>
    </row>
    <row r="83" spans="1:16" ht="47.1" customHeight="1" x14ac:dyDescent="0.25">
      <c r="A83" s="427">
        <v>9</v>
      </c>
      <c r="B83" s="384" t="str">
        <f t="shared" si="4"/>
        <v/>
      </c>
      <c r="C83" s="385" t="str">
        <f>IFERROR(IF(N83&lt;&gt;"",N83,IF(A83=A82,IF(C82&lt;YEAR('Overview - Section A'!$E$8),C82+1,""),YEAR('Overview - Section A'!$E$7))),"")</f>
        <v/>
      </c>
      <c r="D83" s="428"/>
      <c r="E83" s="387"/>
      <c r="F83" s="388" t="str">
        <f t="shared" si="5"/>
        <v/>
      </c>
      <c r="G83" s="389"/>
      <c r="H83" s="390"/>
      <c r="I83" s="429"/>
      <c r="J83" s="430" t="s">
        <v>424</v>
      </c>
      <c r="K83" s="430" t="b">
        <f t="shared" si="6"/>
        <v>0</v>
      </c>
      <c r="L83" s="429" t="str">
        <f>IFERROR(IF(G83&lt;&gt;"",INDEX('Overview - Section A'!$U$37:$U$44,MATCH(G83,'Overview - Section A'!$A$37:$A$44,1)),J83),"")</f>
        <v>a1Y36000002qEMPEA2</v>
      </c>
      <c r="M83" s="431" t="s">
        <v>674</v>
      </c>
      <c r="N83" s="429"/>
      <c r="O83" s="429"/>
      <c r="P83" s="165"/>
    </row>
    <row r="84" spans="1:16" ht="47.1" customHeight="1" x14ac:dyDescent="0.25">
      <c r="A84" s="427">
        <v>10</v>
      </c>
      <c r="B84" s="384" t="str">
        <f t="shared" si="4"/>
        <v/>
      </c>
      <c r="C84" s="385">
        <f>IFERROR(IF(N84&lt;&gt;"",N84,IF(A84=A83,IF(C83&lt;YEAR('Overview - Section A'!$E$8),C83+1,""),YEAR('Overview - Section A'!$E$7))),"")</f>
        <v>2018</v>
      </c>
      <c r="D84" s="428"/>
      <c r="E84" s="387"/>
      <c r="F84" s="388" t="str">
        <f t="shared" si="5"/>
        <v/>
      </c>
      <c r="G84" s="389"/>
      <c r="H84" s="390"/>
      <c r="I84" s="429"/>
      <c r="J84" s="430" t="s">
        <v>414</v>
      </c>
      <c r="K84" s="430" t="b">
        <f t="shared" si="6"/>
        <v>0</v>
      </c>
      <c r="L84" s="429" t="str">
        <f>IFERROR(IF(G84&lt;&gt;"",INDEX('Overview - Section A'!$U$37:$U$44,MATCH(G84,'Overview - Section A'!$A$37:$A$44,1)),J84),"")</f>
        <v>a1Y36000002qEMKEA2</v>
      </c>
      <c r="M84" s="431" t="s">
        <v>675</v>
      </c>
      <c r="N84" s="429"/>
      <c r="O84" s="429"/>
      <c r="P84" s="165"/>
    </row>
    <row r="85" spans="1:16" ht="47.1" customHeight="1" x14ac:dyDescent="0.25">
      <c r="A85" s="427">
        <v>10</v>
      </c>
      <c r="B85" s="384" t="str">
        <f t="shared" si="4"/>
        <v/>
      </c>
      <c r="C85" s="385">
        <f>IFERROR(IF(N85&lt;&gt;"",N85,IF(A85=A84,IF(C84&lt;YEAR('Overview - Section A'!$E$8),C84+1,""),YEAR('Overview - Section A'!$E$7))),"")</f>
        <v>2019</v>
      </c>
      <c r="D85" s="428"/>
      <c r="E85" s="387"/>
      <c r="F85" s="388" t="str">
        <f t="shared" si="5"/>
        <v/>
      </c>
      <c r="G85" s="389"/>
      <c r="H85" s="390"/>
      <c r="I85" s="429"/>
      <c r="J85" s="430" t="s">
        <v>416</v>
      </c>
      <c r="K85" s="430" t="b">
        <f t="shared" si="6"/>
        <v>0</v>
      </c>
      <c r="L85" s="429" t="str">
        <f>IFERROR(IF(G85&lt;&gt;"",INDEX('Overview - Section A'!$U$37:$U$44,MATCH(G85,'Overview - Section A'!$A$37:$A$44,1)),J85),"")</f>
        <v>a1Y36000002qEMLEA2</v>
      </c>
      <c r="M85" s="431" t="s">
        <v>676</v>
      </c>
      <c r="N85" s="429"/>
      <c r="O85" s="429"/>
      <c r="P85" s="165"/>
    </row>
    <row r="86" spans="1:16" ht="47.1" customHeight="1" x14ac:dyDescent="0.25">
      <c r="A86" s="427">
        <v>10</v>
      </c>
      <c r="B86" s="384" t="str">
        <f t="shared" si="4"/>
        <v/>
      </c>
      <c r="C86" s="385">
        <f>IFERROR(IF(N86&lt;&gt;"",N86,IF(A86=A85,IF(C85&lt;YEAR('Overview - Section A'!$E$8),C85+1,""),YEAR('Overview - Section A'!$E$7))),"")</f>
        <v>2020</v>
      </c>
      <c r="D86" s="428"/>
      <c r="E86" s="387"/>
      <c r="F86" s="388" t="str">
        <f t="shared" si="5"/>
        <v/>
      </c>
      <c r="G86" s="389"/>
      <c r="H86" s="390"/>
      <c r="I86" s="429"/>
      <c r="J86" s="430" t="s">
        <v>418</v>
      </c>
      <c r="K86" s="430" t="b">
        <f t="shared" si="6"/>
        <v>0</v>
      </c>
      <c r="L86" s="429" t="str">
        <f>IFERROR(IF(G86&lt;&gt;"",INDEX('Overview - Section A'!$U$37:$U$44,MATCH(G86,'Overview - Section A'!$A$37:$A$44,1)),J86),"")</f>
        <v>a1Y36000002qEMMEA2</v>
      </c>
      <c r="M86" s="431" t="s">
        <v>677</v>
      </c>
      <c r="N86" s="429"/>
      <c r="O86" s="429"/>
      <c r="P86" s="165"/>
    </row>
    <row r="87" spans="1:16" ht="47.1" customHeight="1" x14ac:dyDescent="0.25">
      <c r="A87" s="427">
        <v>10</v>
      </c>
      <c r="B87" s="384" t="str">
        <f t="shared" si="4"/>
        <v/>
      </c>
      <c r="C87" s="385" t="str">
        <f>IFERROR(IF(N87&lt;&gt;"",N87,IF(A87=A86,IF(C86&lt;YEAR('Overview - Section A'!$E$8),C86+1,""),YEAR('Overview - Section A'!$E$7))),"")</f>
        <v/>
      </c>
      <c r="D87" s="428"/>
      <c r="E87" s="387"/>
      <c r="F87" s="388" t="str">
        <f t="shared" si="5"/>
        <v/>
      </c>
      <c r="G87" s="389"/>
      <c r="H87" s="390"/>
      <c r="I87" s="429"/>
      <c r="J87" s="430" t="s">
        <v>420</v>
      </c>
      <c r="K87" s="430" t="b">
        <f t="shared" si="6"/>
        <v>0</v>
      </c>
      <c r="L87" s="429" t="str">
        <f>IFERROR(IF(G87&lt;&gt;"",INDEX('Overview - Section A'!$U$37:$U$44,MATCH(G87,'Overview - Section A'!$A$37:$A$44,1)),J87),"")</f>
        <v>a1Y36000002qEMNEA2</v>
      </c>
      <c r="M87" s="431" t="s">
        <v>678</v>
      </c>
      <c r="N87" s="429"/>
      <c r="O87" s="429"/>
      <c r="P87" s="165"/>
    </row>
    <row r="88" spans="1:16" ht="47.1" customHeight="1" x14ac:dyDescent="0.25">
      <c r="A88" s="427">
        <v>10</v>
      </c>
      <c r="B88" s="384" t="str">
        <f t="shared" si="4"/>
        <v/>
      </c>
      <c r="C88" s="385" t="str">
        <f>IFERROR(IF(N88&lt;&gt;"",N88,IF(A88=A87,IF(C87&lt;YEAR('Overview - Section A'!$E$8),C87+1,""),YEAR('Overview - Section A'!$E$7))),"")</f>
        <v/>
      </c>
      <c r="D88" s="428"/>
      <c r="E88" s="387"/>
      <c r="F88" s="388" t="str">
        <f t="shared" si="5"/>
        <v/>
      </c>
      <c r="G88" s="389"/>
      <c r="H88" s="390"/>
      <c r="I88" s="429"/>
      <c r="J88" s="430" t="s">
        <v>422</v>
      </c>
      <c r="K88" s="430" t="b">
        <f t="shared" si="6"/>
        <v>0</v>
      </c>
      <c r="L88" s="429" t="str">
        <f>IFERROR(IF(G88&lt;&gt;"",INDEX('Overview - Section A'!$U$37:$U$44,MATCH(G88,'Overview - Section A'!$A$37:$A$44,1)),J88),"")</f>
        <v>a1Y36000002qEMOEA2</v>
      </c>
      <c r="M88" s="431" t="s">
        <v>679</v>
      </c>
      <c r="N88" s="429"/>
      <c r="O88" s="429"/>
      <c r="P88" s="165"/>
    </row>
    <row r="89" spans="1:16" ht="47.1" customHeight="1" x14ac:dyDescent="0.25">
      <c r="A89" s="427">
        <v>10</v>
      </c>
      <c r="B89" s="384" t="str">
        <f t="shared" si="4"/>
        <v/>
      </c>
      <c r="C89" s="385" t="str">
        <f>IFERROR(IF(N89&lt;&gt;"",N89,IF(A89=A88,IF(C88&lt;YEAR('Overview - Section A'!$E$8),C88+1,""),YEAR('Overview - Section A'!$E$7))),"")</f>
        <v/>
      </c>
      <c r="D89" s="428"/>
      <c r="E89" s="387"/>
      <c r="F89" s="388" t="str">
        <f t="shared" si="5"/>
        <v/>
      </c>
      <c r="G89" s="389"/>
      <c r="H89" s="390"/>
      <c r="I89" s="429"/>
      <c r="J89" s="430" t="s">
        <v>424</v>
      </c>
      <c r="K89" s="430" t="b">
        <f t="shared" si="6"/>
        <v>0</v>
      </c>
      <c r="L89" s="429" t="str">
        <f>IFERROR(IF(G89&lt;&gt;"",INDEX('Overview - Section A'!$U$37:$U$44,MATCH(G89,'Overview - Section A'!$A$37:$A$44,1)),J89),"")</f>
        <v>a1Y36000002qEMPEA2</v>
      </c>
      <c r="M89" s="431" t="s">
        <v>680</v>
      </c>
      <c r="N89" s="429"/>
      <c r="O89" s="429"/>
      <c r="P89" s="165"/>
    </row>
    <row r="90" spans="1:16" ht="47.1" customHeight="1" x14ac:dyDescent="0.25">
      <c r="A90" s="427">
        <v>11</v>
      </c>
      <c r="B90" s="384" t="str">
        <f t="shared" si="4"/>
        <v/>
      </c>
      <c r="C90" s="385">
        <f>IFERROR(IF(N90&lt;&gt;"",N90,IF(A90=A89,IF(C89&lt;YEAR('Overview - Section A'!$E$8),C89+1,""),YEAR('Overview - Section A'!$E$7))),"")</f>
        <v>2018</v>
      </c>
      <c r="D90" s="428"/>
      <c r="E90" s="387"/>
      <c r="F90" s="388" t="str">
        <f t="shared" si="5"/>
        <v/>
      </c>
      <c r="G90" s="389"/>
      <c r="H90" s="390"/>
      <c r="I90" s="429"/>
      <c r="J90" s="430" t="s">
        <v>414</v>
      </c>
      <c r="K90" s="430" t="b">
        <f t="shared" si="6"/>
        <v>0</v>
      </c>
      <c r="L90" s="429" t="str">
        <f>IFERROR(IF(G90&lt;&gt;"",INDEX('Overview - Section A'!$U$37:$U$44,MATCH(G90,'Overview - Section A'!$A$37:$A$44,1)),J90),"")</f>
        <v>a1Y36000002qEMKEA2</v>
      </c>
      <c r="M90" s="431" t="s">
        <v>681</v>
      </c>
      <c r="N90" s="429"/>
      <c r="O90" s="429"/>
      <c r="P90" s="165"/>
    </row>
    <row r="91" spans="1:16" ht="47.1" customHeight="1" x14ac:dyDescent="0.25">
      <c r="A91" s="427">
        <v>11</v>
      </c>
      <c r="B91" s="384" t="str">
        <f t="shared" si="4"/>
        <v/>
      </c>
      <c r="C91" s="385">
        <f>IFERROR(IF(N91&lt;&gt;"",N91,IF(A91=A90,IF(C90&lt;YEAR('Overview - Section A'!$E$8),C90+1,""),YEAR('Overview - Section A'!$E$7))),"")</f>
        <v>2019</v>
      </c>
      <c r="D91" s="428"/>
      <c r="E91" s="387"/>
      <c r="F91" s="388" t="str">
        <f t="shared" si="5"/>
        <v/>
      </c>
      <c r="G91" s="389"/>
      <c r="H91" s="390"/>
      <c r="I91" s="429"/>
      <c r="J91" s="430" t="s">
        <v>416</v>
      </c>
      <c r="K91" s="430" t="b">
        <f t="shared" si="6"/>
        <v>0</v>
      </c>
      <c r="L91" s="429" t="str">
        <f>IFERROR(IF(G91&lt;&gt;"",INDEX('Overview - Section A'!$U$37:$U$44,MATCH(G91,'Overview - Section A'!$A$37:$A$44,1)),J91),"")</f>
        <v>a1Y36000002qEMLEA2</v>
      </c>
      <c r="M91" s="431" t="s">
        <v>682</v>
      </c>
      <c r="N91" s="429"/>
      <c r="O91" s="429"/>
      <c r="P91" s="165"/>
    </row>
    <row r="92" spans="1:16" ht="47.1" customHeight="1" x14ac:dyDescent="0.25">
      <c r="A92" s="427">
        <v>11</v>
      </c>
      <c r="B92" s="384" t="str">
        <f t="shared" si="4"/>
        <v/>
      </c>
      <c r="C92" s="385">
        <f>IFERROR(IF(N92&lt;&gt;"",N92,IF(A92=A91,IF(C91&lt;YEAR('Overview - Section A'!$E$8),C91+1,""),YEAR('Overview - Section A'!$E$7))),"")</f>
        <v>2020</v>
      </c>
      <c r="D92" s="428"/>
      <c r="E92" s="387"/>
      <c r="F92" s="388" t="str">
        <f t="shared" si="5"/>
        <v/>
      </c>
      <c r="G92" s="389"/>
      <c r="H92" s="390"/>
      <c r="I92" s="429"/>
      <c r="J92" s="430" t="s">
        <v>418</v>
      </c>
      <c r="K92" s="430" t="b">
        <f t="shared" si="6"/>
        <v>0</v>
      </c>
      <c r="L92" s="429" t="str">
        <f>IFERROR(IF(G92&lt;&gt;"",INDEX('Overview - Section A'!$U$37:$U$44,MATCH(G92,'Overview - Section A'!$A$37:$A$44,1)),J92),"")</f>
        <v>a1Y36000002qEMMEA2</v>
      </c>
      <c r="M92" s="431" t="s">
        <v>683</v>
      </c>
      <c r="N92" s="429"/>
      <c r="O92" s="429"/>
      <c r="P92" s="165"/>
    </row>
    <row r="93" spans="1:16" ht="47.1" customHeight="1" x14ac:dyDescent="0.25">
      <c r="A93" s="427">
        <v>11</v>
      </c>
      <c r="B93" s="384" t="str">
        <f t="shared" si="4"/>
        <v/>
      </c>
      <c r="C93" s="385" t="str">
        <f>IFERROR(IF(N93&lt;&gt;"",N93,IF(A93=A92,IF(C92&lt;YEAR('Overview - Section A'!$E$8),C92+1,""),YEAR('Overview - Section A'!$E$7))),"")</f>
        <v/>
      </c>
      <c r="D93" s="428"/>
      <c r="E93" s="387"/>
      <c r="F93" s="388" t="str">
        <f t="shared" si="5"/>
        <v/>
      </c>
      <c r="G93" s="389"/>
      <c r="H93" s="390"/>
      <c r="I93" s="429"/>
      <c r="J93" s="430" t="s">
        <v>420</v>
      </c>
      <c r="K93" s="430" t="b">
        <f t="shared" si="6"/>
        <v>0</v>
      </c>
      <c r="L93" s="429" t="str">
        <f>IFERROR(IF(G93&lt;&gt;"",INDEX('Overview - Section A'!$U$37:$U$44,MATCH(G93,'Overview - Section A'!$A$37:$A$44,1)),J93),"")</f>
        <v>a1Y36000002qEMNEA2</v>
      </c>
      <c r="M93" s="431" t="s">
        <v>684</v>
      </c>
      <c r="N93" s="429"/>
      <c r="O93" s="429"/>
      <c r="P93" s="165"/>
    </row>
    <row r="94" spans="1:16" ht="47.1" customHeight="1" x14ac:dyDescent="0.25">
      <c r="A94" s="427">
        <v>11</v>
      </c>
      <c r="B94" s="384" t="str">
        <f t="shared" ref="B94:B119" si="7">IF(A94=A93,"",VLOOKUP(A94,$A$9:$V$26,22,FALSE))</f>
        <v/>
      </c>
      <c r="C94" s="385" t="str">
        <f>IFERROR(IF(N94&lt;&gt;"",N94,IF(A94=A93,IF(C93&lt;YEAR('Overview - Section A'!$E$8),C93+1,""),YEAR('Overview - Section A'!$E$7))),"")</f>
        <v/>
      </c>
      <c r="D94" s="428"/>
      <c r="E94" s="387"/>
      <c r="F94" s="388" t="str">
        <f t="shared" ref="F94:F119" si="8">IF(IF(AND(D94="",E94=""),O94,IFERROR((D94/E94)*100,""))=0,"",IF(AND(D94="",E94=""),O94,IFERROR((D94/E94)*100,"")))</f>
        <v/>
      </c>
      <c r="G94" s="389"/>
      <c r="H94" s="390"/>
      <c r="I94" s="429"/>
      <c r="J94" s="430" t="s">
        <v>422</v>
      </c>
      <c r="K94" s="430" t="b">
        <f t="shared" ref="K94:K119" si="9">IFERROR(IF(VLOOKUP(A94,$A$9:$V$26,22,FALSE)&lt;&gt;"",TRUE,FALSE),FALSE)</f>
        <v>0</v>
      </c>
      <c r="L94" s="429" t="str">
        <f>IFERROR(IF(G94&lt;&gt;"",INDEX('Overview - Section A'!$U$37:$U$44,MATCH(G94,'Overview - Section A'!$A$37:$A$44,1)),J94),"")</f>
        <v>a1Y36000002qEMOEA2</v>
      </c>
      <c r="M94" s="431" t="s">
        <v>685</v>
      </c>
      <c r="N94" s="429"/>
      <c r="O94" s="429"/>
      <c r="P94" s="165"/>
    </row>
    <row r="95" spans="1:16" ht="47.1" customHeight="1" x14ac:dyDescent="0.25">
      <c r="A95" s="427">
        <v>11</v>
      </c>
      <c r="B95" s="384" t="str">
        <f t="shared" si="7"/>
        <v/>
      </c>
      <c r="C95" s="385" t="str">
        <f>IFERROR(IF(N95&lt;&gt;"",N95,IF(A95=A94,IF(C94&lt;YEAR('Overview - Section A'!$E$8),C94+1,""),YEAR('Overview - Section A'!$E$7))),"")</f>
        <v/>
      </c>
      <c r="D95" s="428"/>
      <c r="E95" s="387"/>
      <c r="F95" s="388" t="str">
        <f t="shared" si="8"/>
        <v/>
      </c>
      <c r="G95" s="389"/>
      <c r="H95" s="390"/>
      <c r="I95" s="429"/>
      <c r="J95" s="430" t="s">
        <v>424</v>
      </c>
      <c r="K95" s="430" t="b">
        <f t="shared" si="9"/>
        <v>0</v>
      </c>
      <c r="L95" s="429" t="str">
        <f>IFERROR(IF(G95&lt;&gt;"",INDEX('Overview - Section A'!$U$37:$U$44,MATCH(G95,'Overview - Section A'!$A$37:$A$44,1)),J95),"")</f>
        <v>a1Y36000002qEMPEA2</v>
      </c>
      <c r="M95" s="431" t="s">
        <v>686</v>
      </c>
      <c r="N95" s="429"/>
      <c r="O95" s="429"/>
      <c r="P95" s="165"/>
    </row>
    <row r="96" spans="1:16" ht="47.1" customHeight="1" x14ac:dyDescent="0.25">
      <c r="A96" s="427">
        <v>12</v>
      </c>
      <c r="B96" s="384" t="str">
        <f t="shared" si="7"/>
        <v/>
      </c>
      <c r="C96" s="385">
        <f>IFERROR(IF(N96&lt;&gt;"",N96,IF(A96=A95,IF(C95&lt;YEAR('Overview - Section A'!$E$8),C95+1,""),YEAR('Overview - Section A'!$E$7))),"")</f>
        <v>2018</v>
      </c>
      <c r="D96" s="428"/>
      <c r="E96" s="387"/>
      <c r="F96" s="388" t="str">
        <f t="shared" si="8"/>
        <v/>
      </c>
      <c r="G96" s="389"/>
      <c r="H96" s="390"/>
      <c r="I96" s="429"/>
      <c r="J96" s="430" t="s">
        <v>414</v>
      </c>
      <c r="K96" s="430" t="b">
        <f t="shared" si="9"/>
        <v>0</v>
      </c>
      <c r="L96" s="429" t="str">
        <f>IFERROR(IF(G96&lt;&gt;"",INDEX('Overview - Section A'!$U$37:$U$44,MATCH(G96,'Overview - Section A'!$A$37:$A$44,1)),J96),"")</f>
        <v>a1Y36000002qEMKEA2</v>
      </c>
      <c r="M96" s="431" t="s">
        <v>687</v>
      </c>
      <c r="N96" s="429"/>
      <c r="O96" s="429"/>
      <c r="P96" s="165"/>
    </row>
    <row r="97" spans="1:16" ht="47.1" customHeight="1" x14ac:dyDescent="0.25">
      <c r="A97" s="427">
        <v>12</v>
      </c>
      <c r="B97" s="384" t="str">
        <f t="shared" si="7"/>
        <v/>
      </c>
      <c r="C97" s="385">
        <f>IFERROR(IF(N97&lt;&gt;"",N97,IF(A97=A96,IF(C96&lt;YEAR('Overview - Section A'!$E$8),C96+1,""),YEAR('Overview - Section A'!$E$7))),"")</f>
        <v>2019</v>
      </c>
      <c r="D97" s="428"/>
      <c r="E97" s="387"/>
      <c r="F97" s="388" t="str">
        <f t="shared" si="8"/>
        <v/>
      </c>
      <c r="G97" s="389"/>
      <c r="H97" s="390"/>
      <c r="I97" s="429"/>
      <c r="J97" s="430" t="s">
        <v>416</v>
      </c>
      <c r="K97" s="430" t="b">
        <f t="shared" si="9"/>
        <v>0</v>
      </c>
      <c r="L97" s="429" t="str">
        <f>IFERROR(IF(G97&lt;&gt;"",INDEX('Overview - Section A'!$U$37:$U$44,MATCH(G97,'Overview - Section A'!$A$37:$A$44,1)),J97),"")</f>
        <v>a1Y36000002qEMLEA2</v>
      </c>
      <c r="M97" s="431" t="s">
        <v>688</v>
      </c>
      <c r="N97" s="429"/>
      <c r="O97" s="429"/>
      <c r="P97" s="165"/>
    </row>
    <row r="98" spans="1:16" ht="47.1" customHeight="1" x14ac:dyDescent="0.25">
      <c r="A98" s="427">
        <v>12</v>
      </c>
      <c r="B98" s="384" t="str">
        <f t="shared" si="7"/>
        <v/>
      </c>
      <c r="C98" s="385">
        <f>IFERROR(IF(N98&lt;&gt;"",N98,IF(A98=A97,IF(C97&lt;YEAR('Overview - Section A'!$E$8),C97+1,""),YEAR('Overview - Section A'!$E$7))),"")</f>
        <v>2020</v>
      </c>
      <c r="D98" s="428"/>
      <c r="E98" s="387"/>
      <c r="F98" s="388" t="str">
        <f t="shared" si="8"/>
        <v/>
      </c>
      <c r="G98" s="389"/>
      <c r="H98" s="390"/>
      <c r="I98" s="429"/>
      <c r="J98" s="430" t="s">
        <v>418</v>
      </c>
      <c r="K98" s="430" t="b">
        <f t="shared" si="9"/>
        <v>0</v>
      </c>
      <c r="L98" s="429" t="str">
        <f>IFERROR(IF(G98&lt;&gt;"",INDEX('Overview - Section A'!$U$37:$U$44,MATCH(G98,'Overview - Section A'!$A$37:$A$44,1)),J98),"")</f>
        <v>a1Y36000002qEMMEA2</v>
      </c>
      <c r="M98" s="431" t="s">
        <v>689</v>
      </c>
      <c r="N98" s="429"/>
      <c r="O98" s="429"/>
      <c r="P98" s="165"/>
    </row>
    <row r="99" spans="1:16" ht="47.1" customHeight="1" x14ac:dyDescent="0.25">
      <c r="A99" s="427">
        <v>12</v>
      </c>
      <c r="B99" s="384" t="str">
        <f t="shared" si="7"/>
        <v/>
      </c>
      <c r="C99" s="385" t="str">
        <f>IFERROR(IF(N99&lt;&gt;"",N99,IF(A99=A98,IF(C98&lt;YEAR('Overview - Section A'!$E$8),C98+1,""),YEAR('Overview - Section A'!$E$7))),"")</f>
        <v/>
      </c>
      <c r="D99" s="428"/>
      <c r="E99" s="387"/>
      <c r="F99" s="388" t="str">
        <f t="shared" si="8"/>
        <v/>
      </c>
      <c r="G99" s="389"/>
      <c r="H99" s="390"/>
      <c r="I99" s="429"/>
      <c r="J99" s="430" t="s">
        <v>420</v>
      </c>
      <c r="K99" s="430" t="b">
        <f t="shared" si="9"/>
        <v>0</v>
      </c>
      <c r="L99" s="429" t="str">
        <f>IFERROR(IF(G99&lt;&gt;"",INDEX('Overview - Section A'!$U$37:$U$44,MATCH(G99,'Overview - Section A'!$A$37:$A$44,1)),J99),"")</f>
        <v>a1Y36000002qEMNEA2</v>
      </c>
      <c r="M99" s="431" t="s">
        <v>690</v>
      </c>
      <c r="N99" s="429"/>
      <c r="O99" s="429"/>
      <c r="P99" s="165"/>
    </row>
    <row r="100" spans="1:16" ht="47.1" customHeight="1" x14ac:dyDescent="0.25">
      <c r="A100" s="427">
        <v>12</v>
      </c>
      <c r="B100" s="384" t="str">
        <f t="shared" si="7"/>
        <v/>
      </c>
      <c r="C100" s="385" t="str">
        <f>IFERROR(IF(N100&lt;&gt;"",N100,IF(A100=A99,IF(C99&lt;YEAR('Overview - Section A'!$E$8),C99+1,""),YEAR('Overview - Section A'!$E$7))),"")</f>
        <v/>
      </c>
      <c r="D100" s="428"/>
      <c r="E100" s="387"/>
      <c r="F100" s="388" t="str">
        <f t="shared" si="8"/>
        <v/>
      </c>
      <c r="G100" s="389"/>
      <c r="H100" s="390"/>
      <c r="I100" s="429"/>
      <c r="J100" s="430" t="s">
        <v>422</v>
      </c>
      <c r="K100" s="430" t="b">
        <f t="shared" si="9"/>
        <v>0</v>
      </c>
      <c r="L100" s="429" t="str">
        <f>IFERROR(IF(G100&lt;&gt;"",INDEX('Overview - Section A'!$U$37:$U$44,MATCH(G100,'Overview - Section A'!$A$37:$A$44,1)),J100),"")</f>
        <v>a1Y36000002qEMOEA2</v>
      </c>
      <c r="M100" s="431" t="s">
        <v>691</v>
      </c>
      <c r="N100" s="429"/>
      <c r="O100" s="429"/>
      <c r="P100" s="165"/>
    </row>
    <row r="101" spans="1:16" ht="47.1" customHeight="1" x14ac:dyDescent="0.25">
      <c r="A101" s="427">
        <v>12</v>
      </c>
      <c r="B101" s="384" t="str">
        <f t="shared" si="7"/>
        <v/>
      </c>
      <c r="C101" s="385" t="str">
        <f>IFERROR(IF(N101&lt;&gt;"",N101,IF(A101=A100,IF(C100&lt;YEAR('Overview - Section A'!$E$8),C100+1,""),YEAR('Overview - Section A'!$E$7))),"")</f>
        <v/>
      </c>
      <c r="D101" s="428"/>
      <c r="E101" s="387"/>
      <c r="F101" s="388" t="str">
        <f t="shared" si="8"/>
        <v/>
      </c>
      <c r="G101" s="389"/>
      <c r="H101" s="390"/>
      <c r="I101" s="429"/>
      <c r="J101" s="430" t="s">
        <v>424</v>
      </c>
      <c r="K101" s="430" t="b">
        <f t="shared" si="9"/>
        <v>0</v>
      </c>
      <c r="L101" s="429" t="str">
        <f>IFERROR(IF(G101&lt;&gt;"",INDEX('Overview - Section A'!$U$37:$U$44,MATCH(G101,'Overview - Section A'!$A$37:$A$44,1)),J101),"")</f>
        <v>a1Y36000002qEMPEA2</v>
      </c>
      <c r="M101" s="431" t="s">
        <v>692</v>
      </c>
      <c r="N101" s="429"/>
      <c r="O101" s="429"/>
      <c r="P101" s="165"/>
    </row>
    <row r="102" spans="1:16" ht="47.1" customHeight="1" x14ac:dyDescent="0.25">
      <c r="A102" s="427">
        <v>13</v>
      </c>
      <c r="B102" s="384" t="str">
        <f t="shared" si="7"/>
        <v/>
      </c>
      <c r="C102" s="385">
        <f>IFERROR(IF(N102&lt;&gt;"",N102,IF(A102=A101,IF(C101&lt;YEAR('Overview - Section A'!$E$8),C101+1,""),YEAR('Overview - Section A'!$E$7))),"")</f>
        <v>2018</v>
      </c>
      <c r="D102" s="428"/>
      <c r="E102" s="387"/>
      <c r="F102" s="388" t="str">
        <f t="shared" si="8"/>
        <v/>
      </c>
      <c r="G102" s="389"/>
      <c r="H102" s="390"/>
      <c r="I102" s="429"/>
      <c r="J102" s="430" t="s">
        <v>414</v>
      </c>
      <c r="K102" s="430" t="b">
        <f t="shared" si="9"/>
        <v>0</v>
      </c>
      <c r="L102" s="429" t="str">
        <f>IFERROR(IF(G102&lt;&gt;"",INDEX('Overview - Section A'!$U$37:$U$44,MATCH(G102,'Overview - Section A'!$A$37:$A$44,1)),J102),"")</f>
        <v>a1Y36000002qEMKEA2</v>
      </c>
      <c r="M102" s="431" t="s">
        <v>693</v>
      </c>
      <c r="N102" s="429"/>
      <c r="O102" s="429"/>
      <c r="P102" s="165"/>
    </row>
    <row r="103" spans="1:16" ht="47.1" customHeight="1" x14ac:dyDescent="0.25">
      <c r="A103" s="427">
        <v>13</v>
      </c>
      <c r="B103" s="384" t="str">
        <f t="shared" si="7"/>
        <v/>
      </c>
      <c r="C103" s="385">
        <f>IFERROR(IF(N103&lt;&gt;"",N103,IF(A103=A102,IF(C102&lt;YEAR('Overview - Section A'!$E$8),C102+1,""),YEAR('Overview - Section A'!$E$7))),"")</f>
        <v>2019</v>
      </c>
      <c r="D103" s="428"/>
      <c r="E103" s="387"/>
      <c r="F103" s="388" t="str">
        <f t="shared" si="8"/>
        <v/>
      </c>
      <c r="G103" s="389"/>
      <c r="H103" s="390"/>
      <c r="I103" s="429"/>
      <c r="J103" s="430" t="s">
        <v>416</v>
      </c>
      <c r="K103" s="430" t="b">
        <f t="shared" si="9"/>
        <v>0</v>
      </c>
      <c r="L103" s="429" t="str">
        <f>IFERROR(IF(G103&lt;&gt;"",INDEX('Overview - Section A'!$U$37:$U$44,MATCH(G103,'Overview - Section A'!$A$37:$A$44,1)),J103),"")</f>
        <v>a1Y36000002qEMLEA2</v>
      </c>
      <c r="M103" s="431" t="s">
        <v>694</v>
      </c>
      <c r="N103" s="429"/>
      <c r="O103" s="429"/>
      <c r="P103" s="165"/>
    </row>
    <row r="104" spans="1:16" ht="47.1" customHeight="1" x14ac:dyDescent="0.25">
      <c r="A104" s="427">
        <v>13</v>
      </c>
      <c r="B104" s="384" t="str">
        <f t="shared" si="7"/>
        <v/>
      </c>
      <c r="C104" s="385">
        <f>IFERROR(IF(N104&lt;&gt;"",N104,IF(A104=A103,IF(C103&lt;YEAR('Overview - Section A'!$E$8),C103+1,""),YEAR('Overview - Section A'!$E$7))),"")</f>
        <v>2020</v>
      </c>
      <c r="D104" s="428"/>
      <c r="E104" s="387"/>
      <c r="F104" s="388" t="str">
        <f t="shared" si="8"/>
        <v/>
      </c>
      <c r="G104" s="389"/>
      <c r="H104" s="390"/>
      <c r="I104" s="429"/>
      <c r="J104" s="430" t="s">
        <v>418</v>
      </c>
      <c r="K104" s="430" t="b">
        <f t="shared" si="9"/>
        <v>0</v>
      </c>
      <c r="L104" s="429" t="str">
        <f>IFERROR(IF(G104&lt;&gt;"",INDEX('Overview - Section A'!$U$37:$U$44,MATCH(G104,'Overview - Section A'!$A$37:$A$44,1)),J104),"")</f>
        <v>a1Y36000002qEMMEA2</v>
      </c>
      <c r="M104" s="431" t="s">
        <v>695</v>
      </c>
      <c r="N104" s="429"/>
      <c r="O104" s="429"/>
      <c r="P104" s="165"/>
    </row>
    <row r="105" spans="1:16" ht="47.1" customHeight="1" x14ac:dyDescent="0.25">
      <c r="A105" s="427">
        <v>13</v>
      </c>
      <c r="B105" s="384" t="str">
        <f t="shared" si="7"/>
        <v/>
      </c>
      <c r="C105" s="385" t="str">
        <f>IFERROR(IF(N105&lt;&gt;"",N105,IF(A105=A104,IF(C104&lt;YEAR('Overview - Section A'!$E$8),C104+1,""),YEAR('Overview - Section A'!$E$7))),"")</f>
        <v/>
      </c>
      <c r="D105" s="428"/>
      <c r="E105" s="387"/>
      <c r="F105" s="388" t="str">
        <f t="shared" si="8"/>
        <v/>
      </c>
      <c r="G105" s="389"/>
      <c r="H105" s="390"/>
      <c r="I105" s="429"/>
      <c r="J105" s="430" t="s">
        <v>420</v>
      </c>
      <c r="K105" s="430" t="b">
        <f t="shared" si="9"/>
        <v>0</v>
      </c>
      <c r="L105" s="429" t="str">
        <f>IFERROR(IF(G105&lt;&gt;"",INDEX('Overview - Section A'!$U$37:$U$44,MATCH(G105,'Overview - Section A'!$A$37:$A$44,1)),J105),"")</f>
        <v>a1Y36000002qEMNEA2</v>
      </c>
      <c r="M105" s="431" t="s">
        <v>696</v>
      </c>
      <c r="N105" s="429"/>
      <c r="O105" s="429"/>
      <c r="P105" s="165"/>
    </row>
    <row r="106" spans="1:16" ht="47.1" customHeight="1" x14ac:dyDescent="0.25">
      <c r="A106" s="427">
        <v>13</v>
      </c>
      <c r="B106" s="384" t="str">
        <f t="shared" si="7"/>
        <v/>
      </c>
      <c r="C106" s="385" t="str">
        <f>IFERROR(IF(N106&lt;&gt;"",N106,IF(A106=A105,IF(C105&lt;YEAR('Overview - Section A'!$E$8),C105+1,""),YEAR('Overview - Section A'!$E$7))),"")</f>
        <v/>
      </c>
      <c r="D106" s="428"/>
      <c r="E106" s="387"/>
      <c r="F106" s="388" t="str">
        <f t="shared" si="8"/>
        <v/>
      </c>
      <c r="G106" s="389"/>
      <c r="H106" s="390"/>
      <c r="I106" s="429"/>
      <c r="J106" s="430" t="s">
        <v>422</v>
      </c>
      <c r="K106" s="430" t="b">
        <f t="shared" si="9"/>
        <v>0</v>
      </c>
      <c r="L106" s="429" t="str">
        <f>IFERROR(IF(G106&lt;&gt;"",INDEX('Overview - Section A'!$U$37:$U$44,MATCH(G106,'Overview - Section A'!$A$37:$A$44,1)),J106),"")</f>
        <v>a1Y36000002qEMOEA2</v>
      </c>
      <c r="M106" s="431" t="s">
        <v>697</v>
      </c>
      <c r="N106" s="429"/>
      <c r="O106" s="429"/>
      <c r="P106" s="165"/>
    </row>
    <row r="107" spans="1:16" ht="47.1" customHeight="1" x14ac:dyDescent="0.25">
      <c r="A107" s="427">
        <v>13</v>
      </c>
      <c r="B107" s="384" t="str">
        <f t="shared" si="7"/>
        <v/>
      </c>
      <c r="C107" s="385" t="str">
        <f>IFERROR(IF(N107&lt;&gt;"",N107,IF(A107=A106,IF(C106&lt;YEAR('Overview - Section A'!$E$8),C106+1,""),YEAR('Overview - Section A'!$E$7))),"")</f>
        <v/>
      </c>
      <c r="D107" s="428"/>
      <c r="E107" s="387"/>
      <c r="F107" s="388" t="str">
        <f t="shared" si="8"/>
        <v/>
      </c>
      <c r="G107" s="389"/>
      <c r="H107" s="390"/>
      <c r="I107" s="429"/>
      <c r="J107" s="430" t="s">
        <v>424</v>
      </c>
      <c r="K107" s="430" t="b">
        <f t="shared" si="9"/>
        <v>0</v>
      </c>
      <c r="L107" s="429" t="str">
        <f>IFERROR(IF(G107&lt;&gt;"",INDEX('Overview - Section A'!$U$37:$U$44,MATCH(G107,'Overview - Section A'!$A$37:$A$44,1)),J107),"")</f>
        <v>a1Y36000002qEMPEA2</v>
      </c>
      <c r="M107" s="431" t="s">
        <v>698</v>
      </c>
      <c r="N107" s="429"/>
      <c r="O107" s="429"/>
      <c r="P107" s="165"/>
    </row>
    <row r="108" spans="1:16" ht="47.1" customHeight="1" x14ac:dyDescent="0.25">
      <c r="A108" s="427">
        <v>14</v>
      </c>
      <c r="B108" s="384" t="str">
        <f t="shared" si="7"/>
        <v/>
      </c>
      <c r="C108" s="385">
        <f>IFERROR(IF(N108&lt;&gt;"",N108,IF(A108=A107,IF(C107&lt;YEAR('Overview - Section A'!$E$8),C107+1,""),YEAR('Overview - Section A'!$E$7))),"")</f>
        <v>2018</v>
      </c>
      <c r="D108" s="428"/>
      <c r="E108" s="387"/>
      <c r="F108" s="388" t="str">
        <f t="shared" si="8"/>
        <v/>
      </c>
      <c r="G108" s="389"/>
      <c r="H108" s="390"/>
      <c r="I108" s="429"/>
      <c r="J108" s="430" t="s">
        <v>414</v>
      </c>
      <c r="K108" s="430" t="b">
        <f t="shared" si="9"/>
        <v>0</v>
      </c>
      <c r="L108" s="429" t="str">
        <f>IFERROR(IF(G108&lt;&gt;"",INDEX('Overview - Section A'!$U$37:$U$44,MATCH(G108,'Overview - Section A'!$A$37:$A$44,1)),J108),"")</f>
        <v>a1Y36000002qEMKEA2</v>
      </c>
      <c r="M108" s="431" t="s">
        <v>699</v>
      </c>
      <c r="N108" s="429"/>
      <c r="O108" s="429"/>
      <c r="P108" s="165"/>
    </row>
    <row r="109" spans="1:16" ht="47.1" customHeight="1" x14ac:dyDescent="0.25">
      <c r="A109" s="427">
        <v>14</v>
      </c>
      <c r="B109" s="384" t="str">
        <f t="shared" si="7"/>
        <v/>
      </c>
      <c r="C109" s="385">
        <f>IFERROR(IF(N109&lt;&gt;"",N109,IF(A109=A108,IF(C108&lt;YEAR('Overview - Section A'!$E$8),C108+1,""),YEAR('Overview - Section A'!$E$7))),"")</f>
        <v>2019</v>
      </c>
      <c r="D109" s="428"/>
      <c r="E109" s="387"/>
      <c r="F109" s="388" t="str">
        <f t="shared" si="8"/>
        <v/>
      </c>
      <c r="G109" s="389"/>
      <c r="H109" s="390"/>
      <c r="I109" s="429"/>
      <c r="J109" s="430" t="s">
        <v>416</v>
      </c>
      <c r="K109" s="430" t="b">
        <f t="shared" si="9"/>
        <v>0</v>
      </c>
      <c r="L109" s="429" t="str">
        <f>IFERROR(IF(G109&lt;&gt;"",INDEX('Overview - Section A'!$U$37:$U$44,MATCH(G109,'Overview - Section A'!$A$37:$A$44,1)),J109),"")</f>
        <v>a1Y36000002qEMLEA2</v>
      </c>
      <c r="M109" s="431" t="s">
        <v>700</v>
      </c>
      <c r="N109" s="429"/>
      <c r="O109" s="429"/>
      <c r="P109" s="165"/>
    </row>
    <row r="110" spans="1:16" ht="47.1" customHeight="1" x14ac:dyDescent="0.25">
      <c r="A110" s="427">
        <v>14</v>
      </c>
      <c r="B110" s="384" t="str">
        <f t="shared" si="7"/>
        <v/>
      </c>
      <c r="C110" s="385">
        <f>IFERROR(IF(N110&lt;&gt;"",N110,IF(A110=A109,IF(C109&lt;YEAR('Overview - Section A'!$E$8),C109+1,""),YEAR('Overview - Section A'!$E$7))),"")</f>
        <v>2020</v>
      </c>
      <c r="D110" s="428"/>
      <c r="E110" s="387"/>
      <c r="F110" s="388" t="str">
        <f t="shared" si="8"/>
        <v/>
      </c>
      <c r="G110" s="389"/>
      <c r="H110" s="390"/>
      <c r="I110" s="429"/>
      <c r="J110" s="430" t="s">
        <v>418</v>
      </c>
      <c r="K110" s="430" t="b">
        <f t="shared" si="9"/>
        <v>0</v>
      </c>
      <c r="L110" s="429" t="str">
        <f>IFERROR(IF(G110&lt;&gt;"",INDEX('Overview - Section A'!$U$37:$U$44,MATCH(G110,'Overview - Section A'!$A$37:$A$44,1)),J110),"")</f>
        <v>a1Y36000002qEMMEA2</v>
      </c>
      <c r="M110" s="431" t="s">
        <v>701</v>
      </c>
      <c r="N110" s="429"/>
      <c r="O110" s="429"/>
      <c r="P110" s="165"/>
    </row>
    <row r="111" spans="1:16" ht="47.1" customHeight="1" x14ac:dyDescent="0.25">
      <c r="A111" s="427">
        <v>14</v>
      </c>
      <c r="B111" s="384" t="str">
        <f t="shared" si="7"/>
        <v/>
      </c>
      <c r="C111" s="385" t="str">
        <f>IFERROR(IF(N111&lt;&gt;"",N111,IF(A111=A110,IF(C110&lt;YEAR('Overview - Section A'!$E$8),C110+1,""),YEAR('Overview - Section A'!$E$7))),"")</f>
        <v/>
      </c>
      <c r="D111" s="428"/>
      <c r="E111" s="387"/>
      <c r="F111" s="388" t="str">
        <f t="shared" si="8"/>
        <v/>
      </c>
      <c r="G111" s="389"/>
      <c r="H111" s="390"/>
      <c r="I111" s="429"/>
      <c r="J111" s="430" t="s">
        <v>420</v>
      </c>
      <c r="K111" s="430" t="b">
        <f t="shared" si="9"/>
        <v>0</v>
      </c>
      <c r="L111" s="429" t="str">
        <f>IFERROR(IF(G111&lt;&gt;"",INDEX('Overview - Section A'!$U$37:$U$44,MATCH(G111,'Overview - Section A'!$A$37:$A$44,1)),J111),"")</f>
        <v>a1Y36000002qEMNEA2</v>
      </c>
      <c r="M111" s="431" t="s">
        <v>702</v>
      </c>
      <c r="N111" s="429"/>
      <c r="O111" s="429"/>
      <c r="P111" s="165"/>
    </row>
    <row r="112" spans="1:16" ht="47.1" customHeight="1" x14ac:dyDescent="0.25">
      <c r="A112" s="427">
        <v>14</v>
      </c>
      <c r="B112" s="384" t="str">
        <f t="shared" si="7"/>
        <v/>
      </c>
      <c r="C112" s="385" t="str">
        <f>IFERROR(IF(N112&lt;&gt;"",N112,IF(A112=A111,IF(C111&lt;YEAR('Overview - Section A'!$E$8),C111+1,""),YEAR('Overview - Section A'!$E$7))),"")</f>
        <v/>
      </c>
      <c r="D112" s="428"/>
      <c r="E112" s="387"/>
      <c r="F112" s="388" t="str">
        <f t="shared" si="8"/>
        <v/>
      </c>
      <c r="G112" s="389"/>
      <c r="H112" s="390"/>
      <c r="I112" s="429"/>
      <c r="J112" s="430" t="s">
        <v>422</v>
      </c>
      <c r="K112" s="430" t="b">
        <f t="shared" si="9"/>
        <v>0</v>
      </c>
      <c r="L112" s="429" t="str">
        <f>IFERROR(IF(G112&lt;&gt;"",INDEX('Overview - Section A'!$U$37:$U$44,MATCH(G112,'Overview - Section A'!$A$37:$A$44,1)),J112),"")</f>
        <v>a1Y36000002qEMOEA2</v>
      </c>
      <c r="M112" s="431" t="s">
        <v>703</v>
      </c>
      <c r="N112" s="429"/>
      <c r="O112" s="429"/>
      <c r="P112" s="165"/>
    </row>
    <row r="113" spans="1:16" ht="47.1" customHeight="1" x14ac:dyDescent="0.25">
      <c r="A113" s="427">
        <v>14</v>
      </c>
      <c r="B113" s="384" t="str">
        <f t="shared" si="7"/>
        <v/>
      </c>
      <c r="C113" s="385" t="str">
        <f>IFERROR(IF(N113&lt;&gt;"",N113,IF(A113=A112,IF(C112&lt;YEAR('Overview - Section A'!$E$8),C112+1,""),YEAR('Overview - Section A'!$E$7))),"")</f>
        <v/>
      </c>
      <c r="D113" s="428"/>
      <c r="E113" s="387"/>
      <c r="F113" s="388" t="str">
        <f t="shared" si="8"/>
        <v/>
      </c>
      <c r="G113" s="389"/>
      <c r="H113" s="390"/>
      <c r="I113" s="429"/>
      <c r="J113" s="430" t="s">
        <v>424</v>
      </c>
      <c r="K113" s="430" t="b">
        <f t="shared" si="9"/>
        <v>0</v>
      </c>
      <c r="L113" s="429" t="str">
        <f>IFERROR(IF(G113&lt;&gt;"",INDEX('Overview - Section A'!$U$37:$U$44,MATCH(G113,'Overview - Section A'!$A$37:$A$44,1)),J113),"")</f>
        <v>a1Y36000002qEMPEA2</v>
      </c>
      <c r="M113" s="431" t="s">
        <v>704</v>
      </c>
      <c r="N113" s="429"/>
      <c r="O113" s="429"/>
      <c r="P113" s="165"/>
    </row>
    <row r="114" spans="1:16" ht="47.1" customHeight="1" x14ac:dyDescent="0.25">
      <c r="A114" s="427">
        <v>15</v>
      </c>
      <c r="B114" s="384" t="str">
        <f t="shared" si="7"/>
        <v/>
      </c>
      <c r="C114" s="385">
        <f>IFERROR(IF(N114&lt;&gt;"",N114,IF(A114=A113,IF(C113&lt;YEAR('Overview - Section A'!$E$8),C113+1,""),YEAR('Overview - Section A'!$E$7))),"")</f>
        <v>2018</v>
      </c>
      <c r="D114" s="428"/>
      <c r="E114" s="387"/>
      <c r="F114" s="388" t="str">
        <f t="shared" si="8"/>
        <v/>
      </c>
      <c r="G114" s="389"/>
      <c r="H114" s="390"/>
      <c r="I114" s="429"/>
      <c r="J114" s="430" t="s">
        <v>414</v>
      </c>
      <c r="K114" s="430" t="b">
        <f t="shared" si="9"/>
        <v>0</v>
      </c>
      <c r="L114" s="429" t="str">
        <f>IFERROR(IF(G114&lt;&gt;"",INDEX('Overview - Section A'!$U$37:$U$44,MATCH(G114,'Overview - Section A'!$A$37:$A$44,1)),J114),"")</f>
        <v>a1Y36000002qEMKEA2</v>
      </c>
      <c r="M114" s="431" t="s">
        <v>705</v>
      </c>
      <c r="N114" s="429"/>
      <c r="O114" s="429"/>
      <c r="P114" s="165"/>
    </row>
    <row r="115" spans="1:16" ht="47.1" customHeight="1" x14ac:dyDescent="0.25">
      <c r="A115" s="427">
        <v>15</v>
      </c>
      <c r="B115" s="384" t="str">
        <f t="shared" si="7"/>
        <v/>
      </c>
      <c r="C115" s="385">
        <f>IFERROR(IF(N115&lt;&gt;"",N115,IF(A115=A114,IF(C114&lt;YEAR('Overview - Section A'!$E$8),C114+1,""),YEAR('Overview - Section A'!$E$7))),"")</f>
        <v>2019</v>
      </c>
      <c r="D115" s="428"/>
      <c r="E115" s="387"/>
      <c r="F115" s="388" t="str">
        <f t="shared" si="8"/>
        <v/>
      </c>
      <c r="G115" s="389"/>
      <c r="H115" s="390"/>
      <c r="I115" s="429"/>
      <c r="J115" s="430" t="s">
        <v>416</v>
      </c>
      <c r="K115" s="430" t="b">
        <f t="shared" si="9"/>
        <v>0</v>
      </c>
      <c r="L115" s="429" t="str">
        <f>IFERROR(IF(G115&lt;&gt;"",INDEX('Overview - Section A'!$U$37:$U$44,MATCH(G115,'Overview - Section A'!$A$37:$A$44,1)),J115),"")</f>
        <v>a1Y36000002qEMLEA2</v>
      </c>
      <c r="M115" s="431" t="s">
        <v>706</v>
      </c>
      <c r="N115" s="429"/>
      <c r="O115" s="429"/>
      <c r="P115" s="165"/>
    </row>
    <row r="116" spans="1:16" ht="47.1" customHeight="1" x14ac:dyDescent="0.25">
      <c r="A116" s="427">
        <v>15</v>
      </c>
      <c r="B116" s="384" t="str">
        <f t="shared" si="7"/>
        <v/>
      </c>
      <c r="C116" s="385">
        <f>IFERROR(IF(N116&lt;&gt;"",N116,IF(A116=A115,IF(C115&lt;YEAR('Overview - Section A'!$E$8),C115+1,""),YEAR('Overview - Section A'!$E$7))),"")</f>
        <v>2020</v>
      </c>
      <c r="D116" s="428"/>
      <c r="E116" s="387"/>
      <c r="F116" s="388" t="str">
        <f t="shared" si="8"/>
        <v/>
      </c>
      <c r="G116" s="389"/>
      <c r="H116" s="390"/>
      <c r="I116" s="429"/>
      <c r="J116" s="430" t="s">
        <v>418</v>
      </c>
      <c r="K116" s="430" t="b">
        <f t="shared" si="9"/>
        <v>0</v>
      </c>
      <c r="L116" s="429" t="str">
        <f>IFERROR(IF(G116&lt;&gt;"",INDEX('Overview - Section A'!$U$37:$U$44,MATCH(G116,'Overview - Section A'!$A$37:$A$44,1)),J116),"")</f>
        <v>a1Y36000002qEMMEA2</v>
      </c>
      <c r="M116" s="431" t="s">
        <v>707</v>
      </c>
      <c r="N116" s="429"/>
      <c r="O116" s="429"/>
      <c r="P116" s="165"/>
    </row>
    <row r="117" spans="1:16" ht="47.1" customHeight="1" x14ac:dyDescent="0.25">
      <c r="A117" s="427">
        <v>15</v>
      </c>
      <c r="B117" s="384" t="str">
        <f t="shared" si="7"/>
        <v/>
      </c>
      <c r="C117" s="385" t="str">
        <f>IFERROR(IF(N117&lt;&gt;"",N117,IF(A117=A116,IF(C116&lt;YEAR('Overview - Section A'!$E$8),C116+1,""),YEAR('Overview - Section A'!$E$7))),"")</f>
        <v/>
      </c>
      <c r="D117" s="428"/>
      <c r="E117" s="387"/>
      <c r="F117" s="388" t="str">
        <f t="shared" si="8"/>
        <v/>
      </c>
      <c r="G117" s="389"/>
      <c r="H117" s="390"/>
      <c r="I117" s="429"/>
      <c r="J117" s="430" t="s">
        <v>420</v>
      </c>
      <c r="K117" s="430" t="b">
        <f t="shared" si="9"/>
        <v>0</v>
      </c>
      <c r="L117" s="429" t="str">
        <f>IFERROR(IF(G117&lt;&gt;"",INDEX('Overview - Section A'!$U$37:$U$44,MATCH(G117,'Overview - Section A'!$A$37:$A$44,1)),J117),"")</f>
        <v>a1Y36000002qEMNEA2</v>
      </c>
      <c r="M117" s="431" t="s">
        <v>708</v>
      </c>
      <c r="N117" s="429"/>
      <c r="O117" s="429"/>
      <c r="P117" s="165"/>
    </row>
    <row r="118" spans="1:16" ht="47.1" customHeight="1" x14ac:dyDescent="0.25">
      <c r="A118" s="427">
        <v>15</v>
      </c>
      <c r="B118" s="384" t="str">
        <f t="shared" si="7"/>
        <v/>
      </c>
      <c r="C118" s="385" t="str">
        <f>IFERROR(IF(N118&lt;&gt;"",N118,IF(A118=A117,IF(C117&lt;YEAR('Overview - Section A'!$E$8),C117+1,""),YEAR('Overview - Section A'!$E$7))),"")</f>
        <v/>
      </c>
      <c r="D118" s="428"/>
      <c r="E118" s="387"/>
      <c r="F118" s="388" t="str">
        <f t="shared" si="8"/>
        <v/>
      </c>
      <c r="G118" s="389"/>
      <c r="H118" s="390"/>
      <c r="I118" s="429"/>
      <c r="J118" s="430" t="s">
        <v>422</v>
      </c>
      <c r="K118" s="430" t="b">
        <f t="shared" si="9"/>
        <v>0</v>
      </c>
      <c r="L118" s="429" t="str">
        <f>IFERROR(IF(G118&lt;&gt;"",INDEX('Overview - Section A'!$U$37:$U$44,MATCH(G118,'Overview - Section A'!$A$37:$A$44,1)),J118),"")</f>
        <v>a1Y36000002qEMOEA2</v>
      </c>
      <c r="M118" s="431" t="s">
        <v>709</v>
      </c>
      <c r="N118" s="429"/>
      <c r="O118" s="429"/>
      <c r="P118" s="165"/>
    </row>
    <row r="119" spans="1:16" ht="47.1" customHeight="1" x14ac:dyDescent="0.25">
      <c r="A119" s="427">
        <v>15</v>
      </c>
      <c r="B119" s="384" t="str">
        <f t="shared" si="7"/>
        <v/>
      </c>
      <c r="C119" s="385" t="str">
        <f>IFERROR(IF(N119&lt;&gt;"",N119,IF(A119=A118,IF(C118&lt;YEAR('Overview - Section A'!$E$8),C118+1,""),YEAR('Overview - Section A'!$E$7))),"")</f>
        <v/>
      </c>
      <c r="D119" s="428"/>
      <c r="E119" s="387"/>
      <c r="F119" s="388" t="str">
        <f t="shared" si="8"/>
        <v/>
      </c>
      <c r="G119" s="389"/>
      <c r="H119" s="390"/>
      <c r="I119" s="429"/>
      <c r="J119" s="430" t="s">
        <v>424</v>
      </c>
      <c r="K119" s="430" t="b">
        <f t="shared" si="9"/>
        <v>0</v>
      </c>
      <c r="L119" s="429" t="str">
        <f>IFERROR(IF(G119&lt;&gt;"",INDEX('Overview - Section A'!$U$37:$U$44,MATCH(G119,'Overview - Section A'!$A$37:$A$44,1)),J119),"")</f>
        <v>a1Y36000002qEMPEA2</v>
      </c>
      <c r="M119" s="431" t="s">
        <v>710</v>
      </c>
      <c r="N119" s="429"/>
      <c r="O119" s="429"/>
      <c r="P119" s="165"/>
    </row>
    <row r="120" spans="1:16" ht="0.75" customHeight="1" thickBot="1" x14ac:dyDescent="0.3">
      <c r="A120" s="22"/>
      <c r="B120" s="23"/>
      <c r="C120" s="23"/>
      <c r="D120" s="23"/>
      <c r="E120" s="23"/>
      <c r="F120" s="23"/>
      <c r="G120" s="23"/>
      <c r="H120" s="23"/>
      <c r="I120" s="23"/>
      <c r="J120" s="23"/>
      <c r="K120" s="23"/>
      <c r="L120" s="23"/>
      <c r="M120" s="23"/>
      <c r="N120" s="23"/>
      <c r="O120" s="166"/>
      <c r="P120" s="167"/>
    </row>
    <row r="121" spans="1:16" ht="30" customHeight="1" x14ac:dyDescent="0.25">
      <c r="O121" s="139"/>
      <c r="P121" s="139"/>
    </row>
    <row r="125" spans="1:16" x14ac:dyDescent="0.25">
      <c r="A125" s="25" t="s">
        <v>70</v>
      </c>
      <c r="H125" s="207"/>
    </row>
  </sheetData>
  <sheetProtection algorithmName="SHA-512" hashValue="TRKPLcMsAqMBdlMyxdO+B5Ic5Z4w2UCNbM3lLOWMEqvCBlyxiumwencKH0kqtJEbTgDyxf1jTiim9X1imTlJYw==" saltValue="ou/pEUvOqN7OAVupz3qcHg==" spinCount="100000" sheet="1" objects="1" scenarios="1" formatCells="0" sort="0" autoFilter="0"/>
  <mergeCells count="3">
    <mergeCell ref="A27:H27"/>
    <mergeCell ref="A1:Q2"/>
    <mergeCell ref="A7:AD7"/>
  </mergeCells>
  <conditionalFormatting sqref="A29:C119">
    <cfRule type="expression" dxfId="88" priority="16">
      <formula>MOD($A29,2)=0</formula>
    </cfRule>
    <cfRule type="expression" dxfId="87" priority="17">
      <formula>MOD($A29,2)=1</formula>
    </cfRule>
  </conditionalFormatting>
  <conditionalFormatting sqref="B9:C24">
    <cfRule type="expression" dxfId="86" priority="11">
      <formula>AND($B9&lt;&gt;"",$C9&lt;&gt;"")</formula>
    </cfRule>
  </conditionalFormatting>
  <conditionalFormatting sqref="D29:H30 D32:H35 D31:F31 H31 D39:H41 D36:F38 H36:H38 D45:H47 H42:H44 D42:F44 D51:H119 D48:F50 H48:H50">
    <cfRule type="expression" dxfId="85" priority="8">
      <formula>AND(INDEX($AD$9:$AD$9,MATCH($A29,$A$9:$A$9,0))="Deactivate")</formula>
    </cfRule>
  </conditionalFormatting>
  <conditionalFormatting sqref="D9:R24">
    <cfRule type="expression" dxfId="84" priority="7">
      <formula>$AO$8="Deactivate"</formula>
    </cfRule>
  </conditionalFormatting>
  <conditionalFormatting sqref="A9:AD12">
    <cfRule type="expression" dxfId="83" priority="6">
      <formula>$W9:$W26="[Record ID]"</formula>
    </cfRule>
  </conditionalFormatting>
  <conditionalFormatting sqref="A29:H30 A32:H35 A31:F31 H31 A39:H41 A36:F38 H36:H38 A45:H47 H42:H44 A42:F44 A51:H119 A48:F50 H48:H50">
    <cfRule type="expression" dxfId="82" priority="5">
      <formula>$M29:$M120="[Record ID]"</formula>
    </cfRule>
  </conditionalFormatting>
  <conditionalFormatting sqref="A13:AD24">
    <cfRule type="expression" dxfId="81" priority="40">
      <formula>$W13:$W120="[Record ID]"</formula>
    </cfRule>
  </conditionalFormatting>
  <dataValidations count="18">
    <dataValidation type="list" allowBlank="1" showInputMessage="1" showErrorMessage="1" sqref="B9:B24">
      <formula1>ImpactIndicator</formula1>
    </dataValidation>
    <dataValidation type="custom" allowBlank="1" showInputMessage="1" showErrorMessage="1" errorTitle="Indicators" error="Cannot enter both Standard and Impact indicators on the same line" sqref="C9:C24">
      <formula1>B9=""</formula1>
    </dataValidation>
    <dataValidation type="list" allowBlank="1" showInputMessage="1" showErrorMessage="1" errorTitle="Selection unknown" error="The value selected should equal the dropdown for available PRs" sqref="H9:H24">
      <formula1>ResponsiblePR</formula1>
    </dataValidation>
    <dataValidation type="list" allowBlank="1" showInputMessage="1" showErrorMessage="1" errorTitle="Selection unknown" error="The value selected should equal the dropdown list of available countries." sqref="Q9:Q24">
      <formula1>Country</formula1>
    </dataValidation>
    <dataValidation type="textLength" allowBlank="1" showErrorMessage="1" errorTitle="Field length" error="Information entered here is limited to 4000 characters. Please capture further information in the comments." sqref="F9:F24">
      <formula1>0</formula1>
      <formula2>4000</formula2>
    </dataValidation>
    <dataValidation type="textLength" allowBlank="1" showInputMessage="1" showErrorMessage="1" errorTitle="Field length" error="Information entered here is limited to 20 characters. Please capture further details in Comments." sqref="D9:D24">
      <formula1>0</formula1>
      <formula2>20</formula2>
    </dataValidation>
    <dataValidation type="textLength" allowBlank="1" showInputMessage="1" showErrorMessage="1" sqref="R9:R24">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9:A24 A29:A119">
      <formula1>-1000000000000000000</formula1>
      <formula2>1000000000000000000</formula2>
    </dataValidation>
    <dataValidation type="list" allowBlank="1" showInputMessage="1" showErrorMessage="1" errorTitle="X-Author for Excel" error="Please select a value from the drop-down." promptTitle="X-Author for Excel" sqref="E9:E24">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19">
      <formula1>"TRUE,FALSE"</formula1>
    </dataValidation>
    <dataValidation type="custom" allowBlank="1" showInputMessage="1" showErrorMessage="1" errorTitle="X-Author for Excel" error="Id and Lookup fields are not editable." promptTitle="X-Author for Excel" sqref="AC9:AC24 W9:Y24 M29:M119 J29:J119">
      <formula1>""</formula1>
    </dataValidation>
    <dataValidation type="list" allowBlank="1" showInputMessage="1" showErrorMessage="1" errorTitle="X-Author for Excel" error="Please select a value from the drop-down." promptTitle="X-Author for Excel" sqref="AD9:AD24">
      <formula1>IF(IFERROR(ROWS(INDIRECT(SUBSTITUTE("AIM_Impact_Indicator__c.AIM_Deactivate_indicator__c"," ","_"))),-1) &lt; 0, XAuthorInvalidPicklistData,INDIRECT(SUBSTITUTE("AIM_Impact_Indicator__c.AIM_Deactivate_indicator__c","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D29:D119">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29:E119">
      <formula1>-10000000000</formula1>
      <formula2>10000000000</formula2>
    </dataValidation>
    <dataValidation type="date" allowBlank="1" showInputMessage="1" showErrorMessage="1" errorTitle="X-Author for Excel" error="Please enter a valid date." promptTitle="X-Author for Excel" sqref="G29:G119">
      <formula1>1</formula1>
      <formula2>767376</formula2>
    </dataValidation>
    <dataValidation type="list" allowBlank="1" showInputMessage="1" showErrorMessage="1" errorTitle="X-Author for Excel" error="Please select a value from the drop-down." promptTitle="X-Author for Excel" sqref="H29:H119">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19">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19">
      <formula1>-99999.99</formula1>
      <formula2>99999.99</formula2>
    </dataValidation>
  </dataValidations>
  <hyperlinks>
    <hyperlink ref="C4" location="_8d9f9399_d674_44d3_98fa_9bdc7c2dff17" display="Impact Indicator Targets"/>
    <hyperlink ref="B4" location="'Impact Indicators - Section B'!A7" display="Impact Indicators"/>
    <hyperlink ref="A125" location="'Impact Indicators - Section B'!A4" display="Impact Indicators - Section B'!A4"/>
  </hyperlinks>
  <pageMargins left="0.7" right="0.7" top="0.75" bottom="0.75" header="0.3" footer="0.3"/>
  <pageSetup paperSize="8" scale="90" fitToHeight="0" orientation="landscape"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expression" priority="12" id="{D4C8394A-9D66-42A4-B2BF-3D05CF5025B5}">
            <xm:f>INDEX('Overview - Section A'!$E$35:$E$36,MATCH($J29,'Overview - Section A'!$I$35:$I$36,0))&gt;'Overview - Section A'!$E$8</xm:f>
            <x14:dxf>
              <font>
                <color theme="1" tint="0.499984740745262"/>
              </font>
              <fill>
                <patternFill patternType="darkGray">
                  <fgColor theme="1" tint="0.499984740745262"/>
                  <bgColor theme="1" tint="0.499984740745262"/>
                </patternFill>
              </fill>
            </x14:dxf>
          </x14:cfRule>
          <xm:sqref>B29:H30 B32:H35 B31:F31 H31 B39:H41 B36:F38 H36:H38 B45:H47 H42:H44 B42:F44 B51:H120 B48:F50 H48:H50</xm:sqref>
        </x14:conditionalFormatting>
        <x14:conditionalFormatting xmlns:xm="http://schemas.microsoft.com/office/excel/2006/main">
          <x14:cfRule type="expression" priority="10" id="{489D8B93-4F47-4368-AC62-84E9BDB3C11E}">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H8:H24</xm:sqref>
        </x14:conditionalFormatting>
        <x14:conditionalFormatting xmlns:xm="http://schemas.microsoft.com/office/excel/2006/main">
          <x14:cfRule type="expression" priority="9" id="{679D3F43-19B3-420E-8DB8-E19CC2694832}">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AD8:AD24</xm:sqref>
        </x14:conditionalFormatting>
        <x14:conditionalFormatting xmlns:xm="http://schemas.microsoft.com/office/excel/2006/main">
          <x14:cfRule type="expression" priority="4" id="{E3E1C810-2CF3-42E1-B386-C26DCF673285}">
            <xm:f>INDEX('\Users\keziah\Desktop\GF BUDGET\Applications\Microsoft Excel.app\Users\Wahjib Mohammed\Documents\Users\Wahjib Mohammed\Documents\2017 GRANT APPLICATION\Writing\Post Submission\30052017\Submitted\[GHA-M_RSSH_PF_Proposal_FINAL.xlsx]Overview - Section A'!#REF!,MATCH($J31,'\Users\keziah\Desktop\GF BUDGET\Applications\Microsoft Excel.app\Users\Wahjib Mohammed\Documents\Users\Wahjib Mohammed\Documents\2017 GRANT APPLICATION\Writing\Post Submission\30052017\Submitted\[GHA-M_RSSH_PF_Proposal_FINAL.xlsx]Overview - Section A'!#REF!,0))&gt;'\Users\keziah\Desktop\GF BUDGET\Applications\Microsoft Excel.app\Users\Wahjib Mohammed\Documents\Users\Wahjib Mohammed\Documents\2017 GRANT APPLICATION\Writing\Post Submission\30052017\Submitted\[GHA-M_RSSH_PF_Proposal_FINAL.xlsx]Overview - Section A'!#REF!</xm:f>
            <x14:dxf>
              <font>
                <color theme="0" tint="-0.24994659260841701"/>
              </font>
              <fill>
                <patternFill>
                  <bgColor theme="0" tint="-0.24994659260841701"/>
                </patternFill>
              </fill>
            </x14:dxf>
          </x14:cfRule>
          <xm:sqref>G31</xm:sqref>
        </x14:conditionalFormatting>
        <x14:conditionalFormatting xmlns:xm="http://schemas.microsoft.com/office/excel/2006/main">
          <x14:cfRule type="expression" priority="3" id="{953606D8-15CE-4AEE-8916-CA8843A633C2}">
            <xm:f>INDEX('\Users\keziah\Desktop\GF BUDGET\Applications\Microsoft Excel.app\Users\Wahjib Mohammed\Documents\Users\Wahjib Mohammed\Documents\2017 GRANT APPLICATION\Writing\Post Submission\30052017\Submitted\[GHA-M_RSSH_PF_Proposal_FINAL.xlsx]Overview - Section A'!#REF!,MATCH($J36,'\Users\keziah\Desktop\GF BUDGET\Applications\Microsoft Excel.app\Users\Wahjib Mohammed\Documents\Users\Wahjib Mohammed\Documents\2017 GRANT APPLICATION\Writing\Post Submission\30052017\Submitted\[GHA-M_RSSH_PF_Proposal_FINAL.xlsx]Overview - Section A'!#REF!,0))&gt;'\Users\keziah\Desktop\GF BUDGET\Applications\Microsoft Excel.app\Users\Wahjib Mohammed\Documents\Users\Wahjib Mohammed\Documents\2017 GRANT APPLICATION\Writing\Post Submission\30052017\Submitted\[GHA-M_RSSH_PF_Proposal_FINAL.xlsx]Overview - Section A'!#REF!</xm:f>
            <x14:dxf>
              <font>
                <color theme="0" tint="-0.24994659260841701"/>
              </font>
              <fill>
                <patternFill>
                  <bgColor theme="0" tint="-0.24994659260841701"/>
                </patternFill>
              </fill>
            </x14:dxf>
          </x14:cfRule>
          <xm:sqref>G36:G38</xm:sqref>
        </x14:conditionalFormatting>
        <x14:conditionalFormatting xmlns:xm="http://schemas.microsoft.com/office/excel/2006/main">
          <x14:cfRule type="expression" priority="2" id="{69561E1C-01F0-4EDD-8C90-E6AFDE41EECA}">
            <xm:f>INDEX('\Users\keziah\Desktop\GF BUDGET\Applications\Microsoft Excel.app\Users\Wahjib Mohammed\Documents\Users\Wahjib Mohammed\Documents\2017 GRANT APPLICATION\Writing\Post Submission\30052017\Submitted\[GHA-M_RSSH_PF_Proposal_FINAL.xlsx]Overview - Section A'!#REF!,MATCH($J42,'\Users\keziah\Desktop\GF BUDGET\Applications\Microsoft Excel.app\Users\Wahjib Mohammed\Documents\Users\Wahjib Mohammed\Documents\2017 GRANT APPLICATION\Writing\Post Submission\30052017\Submitted\[GHA-M_RSSH_PF_Proposal_FINAL.xlsx]Overview - Section A'!#REF!,0))&gt;'\Users\keziah\Desktop\GF BUDGET\Applications\Microsoft Excel.app\Users\Wahjib Mohammed\Documents\Users\Wahjib Mohammed\Documents\2017 GRANT APPLICATION\Writing\Post Submission\30052017\Submitted\[GHA-M_RSSH_PF_Proposal_FINAL.xlsx]Overview - Section A'!#REF!</xm:f>
            <x14:dxf>
              <font>
                <color theme="0" tint="-0.24994659260841701"/>
              </font>
              <fill>
                <patternFill>
                  <bgColor theme="0" tint="-0.24994659260841701"/>
                </patternFill>
              </fill>
            </x14:dxf>
          </x14:cfRule>
          <xm:sqref>G42:G44</xm:sqref>
        </x14:conditionalFormatting>
        <x14:conditionalFormatting xmlns:xm="http://schemas.microsoft.com/office/excel/2006/main">
          <x14:cfRule type="expression" priority="1" id="{C3D8BA41-1F9C-479C-AC10-24E54C3D632F}">
            <xm:f>INDEX('\Users\keziah\Desktop\GF BUDGET\Applications\Microsoft Excel.app\Users\Wahjib Mohammed\Documents\Users\Wahjib Mohammed\Documents\2017 GRANT APPLICATION\Writing\Post Submission\30052017\Submitted\[GHA-M_RSSH_PF_Proposal_FINAL.xlsx]Overview - Section A'!#REF!,MATCH($J48,'\Users\keziah\Desktop\GF BUDGET\Applications\Microsoft Excel.app\Users\Wahjib Mohammed\Documents\Users\Wahjib Mohammed\Documents\2017 GRANT APPLICATION\Writing\Post Submission\30052017\Submitted\[GHA-M_RSSH_PF_Proposal_FINAL.xlsx]Overview - Section A'!#REF!,0))&gt;'\Users\keziah\Desktop\GF BUDGET\Applications\Microsoft Excel.app\Users\Wahjib Mohammed\Documents\Users\Wahjib Mohammed\Documents\2017 GRANT APPLICATION\Writing\Post Submission\30052017\Submitted\[GHA-M_RSSH_PF_Proposal_FINAL.xlsx]Overview - Section A'!#REF!</xm:f>
            <x14:dxf>
              <font>
                <color theme="0" tint="-0.24994659260841701"/>
              </font>
              <fill>
                <patternFill>
                  <bgColor theme="0" tint="-0.24994659260841701"/>
                </patternFill>
              </fill>
            </x14:dxf>
          </x14:cfRule>
          <xm:sqref>G48:G50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'Reference Records'!$C$2:$C$3</xm:f>
          </x14:formula1>
          <xm:sqref>B25</xm:sqref>
        </x14:dataValidation>
        <x14:dataValidation type="list" allowBlank="1" showInputMessage="1" showErrorMessage="1">
          <x14:formula1>
            <xm:f>'Overview - Section A'!$AO$25:$AO$32</xm:f>
          </x14:formula1>
          <xm:sqref>N9:N24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F129"/>
  <sheetViews>
    <sheetView showGridLines="0" zoomScale="84" zoomScaleNormal="84" zoomScaleSheetLayoutView="40" workbookViewId="0">
      <selection activeCell="A20" sqref="A20"/>
    </sheetView>
  </sheetViews>
  <sheetFormatPr defaultColWidth="11" defaultRowHeight="15.6" x14ac:dyDescent="0.3"/>
  <cols>
    <col min="1" max="1" width="12" style="6" customWidth="1"/>
    <col min="2" max="3" width="30.59765625" style="6" customWidth="1"/>
    <col min="4" max="4" width="23.59765625" style="6" customWidth="1"/>
    <col min="5" max="5" width="22.09765625" style="6" customWidth="1"/>
    <col min="6" max="6" width="19.59765625" style="6" customWidth="1"/>
    <col min="7" max="7" width="17.59765625" style="6" customWidth="1"/>
    <col min="8" max="8" width="22.59765625" style="6" customWidth="1"/>
    <col min="9" max="9" width="33.5" style="6" hidden="1" customWidth="1"/>
    <col min="10" max="10" width="28.09765625" style="6" hidden="1" customWidth="1"/>
    <col min="11" max="11" width="26.09765625" style="6" hidden="1" customWidth="1"/>
    <col min="12" max="12" width="24.09765625" style="6" hidden="1" customWidth="1"/>
    <col min="13" max="13" width="22.59765625" style="6" hidden="1" customWidth="1"/>
    <col min="14" max="14" width="22.09765625" style="6" hidden="1" customWidth="1"/>
    <col min="15" max="15" width="34.09765625" style="6" hidden="1" customWidth="1"/>
    <col min="16" max="16" width="9.765625E-2" style="6" customWidth="1"/>
    <col min="17" max="17" width="25.59765625" style="6" customWidth="1"/>
    <col min="18" max="18" width="67.09765625" style="6" customWidth="1"/>
    <col min="19" max="19" width="17.09765625" style="6" hidden="1" customWidth="1"/>
    <col min="20" max="20" width="29.5" style="6" hidden="1" customWidth="1"/>
    <col min="21" max="21" width="24.59765625" style="6" hidden="1" customWidth="1"/>
    <col min="22" max="22" width="31.09765625" style="6" hidden="1" customWidth="1"/>
    <col min="23" max="29" width="27.5" style="6" hidden="1" customWidth="1"/>
    <col min="30" max="30" width="27.5" style="6" customWidth="1"/>
    <col min="31" max="31" width="0.3984375" style="6" customWidth="1"/>
    <col min="32" max="32" width="26.59765625" style="6" customWidth="1"/>
    <col min="33" max="33" width="20.09765625" style="6" customWidth="1"/>
    <col min="34" max="34" width="24.59765625" style="6" customWidth="1"/>
    <col min="35" max="36" width="11" style="6" customWidth="1"/>
    <col min="37" max="37" width="11" style="9" customWidth="1"/>
    <col min="38" max="38" width="22.59765625" style="9" customWidth="1"/>
    <col min="39" max="42" width="11" style="9" customWidth="1"/>
    <col min="43" max="58" width="11" style="9"/>
    <col min="59" max="16384" width="11" style="6"/>
  </cols>
  <sheetData>
    <row r="1" spans="1:33" ht="15" customHeight="1" x14ac:dyDescent="0.3">
      <c r="A1" s="523" t="s">
        <v>45</v>
      </c>
      <c r="B1" s="524"/>
      <c r="C1" s="524"/>
      <c r="D1" s="524"/>
      <c r="E1" s="524"/>
      <c r="F1" s="524"/>
      <c r="G1" s="524"/>
      <c r="H1" s="524"/>
      <c r="I1" s="524"/>
      <c r="J1" s="524"/>
      <c r="K1" s="524"/>
      <c r="L1" s="524"/>
      <c r="M1" s="524"/>
      <c r="N1" s="524"/>
      <c r="O1" s="524"/>
      <c r="P1" s="524"/>
      <c r="Q1" s="525"/>
    </row>
    <row r="2" spans="1:33" ht="32.1" customHeight="1" thickBot="1" x14ac:dyDescent="0.35">
      <c r="A2" s="526"/>
      <c r="B2" s="527"/>
      <c r="C2" s="527"/>
      <c r="D2" s="527"/>
      <c r="E2" s="527"/>
      <c r="F2" s="527"/>
      <c r="G2" s="527"/>
      <c r="H2" s="527"/>
      <c r="I2" s="527"/>
      <c r="J2" s="527"/>
      <c r="K2" s="527"/>
      <c r="L2" s="527"/>
      <c r="M2" s="527"/>
      <c r="N2" s="527"/>
      <c r="O2" s="527"/>
      <c r="P2" s="527"/>
      <c r="Q2" s="528"/>
    </row>
    <row r="3" spans="1:33" ht="16.2" thickBot="1" x14ac:dyDescent="0.35"/>
    <row r="4" spans="1:33" ht="39.75" customHeight="1" thickBot="1" x14ac:dyDescent="0.35">
      <c r="A4" s="43" t="s">
        <v>37</v>
      </c>
      <c r="B4" s="33" t="s">
        <v>22</v>
      </c>
      <c r="C4" s="42" t="s">
        <v>29</v>
      </c>
    </row>
    <row r="5" spans="1:33" hidden="1" x14ac:dyDescent="0.3"/>
    <row r="6" spans="1:33" x14ac:dyDescent="0.3">
      <c r="Q6" s="9"/>
    </row>
    <row r="7" spans="1:33" ht="24.75" customHeight="1" thickBot="1" x14ac:dyDescent="0.35">
      <c r="C7" s="46"/>
      <c r="D7" s="47"/>
      <c r="E7" s="47"/>
      <c r="F7" s="47"/>
      <c r="G7" s="47"/>
      <c r="H7" s="47"/>
      <c r="I7" s="47"/>
      <c r="J7" s="47"/>
      <c r="K7" s="47"/>
      <c r="L7" s="47"/>
      <c r="M7" s="47"/>
      <c r="N7" s="47"/>
      <c r="O7" s="47"/>
      <c r="P7" s="47"/>
      <c r="Q7" s="9"/>
      <c r="R7" s="48"/>
      <c r="S7" s="48"/>
    </row>
    <row r="8" spans="1:33" ht="29.25" customHeight="1" x14ac:dyDescent="0.3">
      <c r="A8" s="503" t="s">
        <v>22</v>
      </c>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
    </row>
    <row r="9" spans="1:33" ht="49.5" customHeight="1" x14ac:dyDescent="0.3">
      <c r="A9" s="361" t="s">
        <v>23</v>
      </c>
      <c r="B9" s="361" t="s">
        <v>77</v>
      </c>
      <c r="C9" s="361" t="s">
        <v>10</v>
      </c>
      <c r="D9" s="361" t="s">
        <v>32</v>
      </c>
      <c r="E9" s="361" t="s">
        <v>33</v>
      </c>
      <c r="F9" s="361" t="s">
        <v>18</v>
      </c>
      <c r="G9" s="361" t="s">
        <v>19</v>
      </c>
      <c r="H9" s="362" t="s">
        <v>261</v>
      </c>
      <c r="I9" s="361" t="s">
        <v>265</v>
      </c>
      <c r="J9" s="361"/>
      <c r="K9" s="361"/>
      <c r="L9" s="361"/>
      <c r="M9" s="361"/>
      <c r="N9" s="361"/>
      <c r="O9" s="362"/>
      <c r="P9" s="362"/>
      <c r="Q9" s="362" t="s">
        <v>11</v>
      </c>
      <c r="R9" s="362" t="s">
        <v>9</v>
      </c>
      <c r="S9" s="432" t="s">
        <v>115</v>
      </c>
      <c r="T9" s="433" t="s">
        <v>261</v>
      </c>
      <c r="U9" s="433" t="s">
        <v>60</v>
      </c>
      <c r="V9" s="433" t="s">
        <v>148</v>
      </c>
      <c r="W9" s="433" t="s">
        <v>62</v>
      </c>
      <c r="X9" s="433" t="s">
        <v>164</v>
      </c>
      <c r="Y9" s="434" t="s">
        <v>178</v>
      </c>
      <c r="Z9" s="434" t="s">
        <v>204</v>
      </c>
      <c r="AA9" s="434" t="s">
        <v>48</v>
      </c>
      <c r="AB9" s="434" t="s">
        <v>263</v>
      </c>
      <c r="AC9" s="434" t="s">
        <v>279</v>
      </c>
      <c r="AD9" s="362" t="s">
        <v>296</v>
      </c>
      <c r="AE9" s="133"/>
      <c r="AF9" s="135"/>
      <c r="AG9" s="135"/>
    </row>
    <row r="10" spans="1:33" ht="47.1" hidden="1" customHeight="1" x14ac:dyDescent="0.3">
      <c r="A10" s="367" t="s">
        <v>84</v>
      </c>
      <c r="B10" s="368" t="str">
        <f>IFERROR(VLOOKUP(Z10,'Reference records(soft deleted)'!$B$25:$D$42,3,FALSE),"")</f>
        <v/>
      </c>
      <c r="C10" s="402" t="s">
        <v>63</v>
      </c>
      <c r="D10" s="390" t="s">
        <v>50</v>
      </c>
      <c r="E10" s="390" t="s">
        <v>51</v>
      </c>
      <c r="F10" s="390" t="s">
        <v>52</v>
      </c>
      <c r="G10" s="371" t="str">
        <f t="array" ref="G10">IFERROR(IF(INDEX('Reference Records'!$D$19:$D$33,MATCH(LEFT(B10,255),LEFT('Reference Records'!$C$19:$C$33,255),0))=0,"",INDEX('Reference Records'!$D$19:$D$33,MATCH(LEFT(B10,255),LEFT('Reference Records'!$C$19:$C$33,255),0))),"")</f>
        <v/>
      </c>
      <c r="H10" s="435" t="str">
        <f>IF('Overview - Section A'!$AN$5="Funding Request",IF(I10="Funding Request Place Holder","",I10),"")</f>
        <v/>
      </c>
      <c r="I10" s="435" t="str">
        <f>IFERROR(IF(AB10="","",VLOOKUP(AB10,'Overview - Section A'!$P$30:$Q$31,2,FALSE)),"")</f>
        <v/>
      </c>
      <c r="J10" s="435"/>
      <c r="K10" s="435"/>
      <c r="L10" s="435"/>
      <c r="M10" s="435"/>
      <c r="N10" s="435"/>
      <c r="O10" s="435"/>
      <c r="P10" s="435"/>
      <c r="Q10" s="435" t="str">
        <f>IFERROR(IF(AA10="","",AA10),"")</f>
        <v>[Country (Name)]</v>
      </c>
      <c r="R10" s="402" t="s">
        <v>53</v>
      </c>
      <c r="S10" s="433" t="str">
        <f>IF(G10&lt;&gt;"",B10&amp;C10,"")</f>
        <v/>
      </c>
      <c r="T10" s="433" t="str">
        <f>IFERROR(IF('Overview - Section A'!$AN$5="Funding Request",VLOOKUP(H10,'Overview - Section A'!$M$30:$P$31,4,FALSE),IF(AB10="","",AB10)),"")</f>
        <v>[Responsible PR]</v>
      </c>
      <c r="U10" s="433" t="b">
        <f>IFERROR(IF(OR(B10&lt;&gt;"",C10&lt;&gt;""),TRUE,FALSE),FALSE)</f>
        <v>1</v>
      </c>
      <c r="V10" s="433" t="str">
        <f>B10&amp;C10</f>
        <v>[Custom Outcome Indicator]</v>
      </c>
      <c r="W10" s="433" t="s">
        <v>61</v>
      </c>
      <c r="X10" s="436" t="str">
        <f t="array" ref="X10">IFERROR(IF(INDEX('Reference Records'!$G$19:$G$33,MATCH(LEFT(B10,255),LEFT('Reference Records'!$C$19:$C$33,255),0))=0,"",INDEX('Reference Records'!$G$19:$G$33,MATCH(LEFT(B10,255),LEFT('Reference Records'!$C$19:$C$33,255),0))),"")</f>
        <v/>
      </c>
      <c r="Y10" s="436" t="str">
        <f>IFERROR(IF('Overview - Section A'!$AN$5="Funding Request",IF('Reference Records'!$B$157&lt;&gt;"",VLOOKUP(Q10,'Reference Records'!$B$157:$C$158,2,FALSE),VLOOKUP(Q10,'Reference Records'!$A$170:$C$171,3,FALSE)),VLOOKUP(Q10,'Reference Records'!$A$174:$C$176,3,FALSE)),"")</f>
        <v>[Record ID]</v>
      </c>
      <c r="Z10" s="436" t="s">
        <v>203</v>
      </c>
      <c r="AA10" s="436" t="s">
        <v>201</v>
      </c>
      <c r="AB10" s="437" t="s">
        <v>260</v>
      </c>
      <c r="AC10" s="436" t="s">
        <v>61</v>
      </c>
      <c r="AD10" s="390" t="s">
        <v>295</v>
      </c>
      <c r="AE10" s="133"/>
      <c r="AF10" s="135"/>
      <c r="AG10" s="135"/>
    </row>
    <row r="11" spans="1:33" ht="47.1" customHeight="1" x14ac:dyDescent="0.3">
      <c r="A11" s="367">
        <v>1</v>
      </c>
      <c r="B11" s="368" t="s">
        <v>2354</v>
      </c>
      <c r="C11" s="402"/>
      <c r="D11" s="390" t="s">
        <v>711</v>
      </c>
      <c r="E11" s="390" t="s">
        <v>341</v>
      </c>
      <c r="F11" s="390" t="s">
        <v>378</v>
      </c>
      <c r="G11" s="371" t="str">
        <f t="array" ref="G11">IFERROR(IF(INDEX('Reference Records'!$D$19:$D$33,MATCH(LEFT(B11,255),LEFT('Reference Records'!$C$19:$C$33,255),0))=0,"",INDEX('Reference Records'!$D$19:$D$33,MATCH(LEFT(B11,255),LEFT('Reference Records'!$C$19:$C$33,255),0))),"")</f>
        <v/>
      </c>
      <c r="H11" s="435" t="str">
        <f>IF('Overview - Section A'!$AN$5="Funding Request",IF(I11="Funding Request Place Holder","",I11),"")</f>
        <v/>
      </c>
      <c r="I11" s="435" t="str">
        <f>IFERROR(IF(AB11="","",VLOOKUP(AB11,'Overview - Section A'!$P$30:$Q$31,2,FALSE)),"")</f>
        <v/>
      </c>
      <c r="J11" s="435"/>
      <c r="K11" s="435"/>
      <c r="L11" s="435"/>
      <c r="M11" s="435"/>
      <c r="N11" s="435"/>
      <c r="O11" s="435"/>
      <c r="P11" s="435"/>
      <c r="Q11" s="435" t="str">
        <f t="shared" ref="Q11:Q25" si="0">IFERROR(IF(AA11="","",AA11),"")</f>
        <v>Ghana</v>
      </c>
      <c r="R11" s="402" t="s">
        <v>3376</v>
      </c>
      <c r="S11" s="433" t="str">
        <f t="shared" ref="S11:S25" si="1">IF(G11&lt;&gt;"",B11&amp;C11,"")</f>
        <v/>
      </c>
      <c r="T11" s="433" t="str">
        <f>IFERROR(IF('Overview - Section A'!$AN$5="Funding Request",VLOOKUP(H11,'Overview - Section A'!$M$30:$P$31,4,FALSE),IF(AB11="","",AB11)),"")</f>
        <v>a1236000008HODDAA4</v>
      </c>
      <c r="U11" s="433" t="b">
        <f t="shared" ref="U11:U25" si="2">IFERROR(IF(OR(B11&lt;&gt;"",C11&lt;&gt;""),TRUE,FALSE),FALSE)</f>
        <v>1</v>
      </c>
      <c r="V11" s="433" t="str">
        <f t="shared" ref="V11:V25" si="3">B11&amp;C11</f>
        <v>Malaria O-6: Proportion of households with at least one insecticide-treated net for every two people</v>
      </c>
      <c r="W11" s="433" t="s">
        <v>712</v>
      </c>
      <c r="X11" s="436" t="str">
        <f t="array" ref="X11">IFERROR(IF(INDEX('Reference Records'!$G$19:$G$33,MATCH(LEFT(B11,255),LEFT('Reference Records'!$C$19:$C$33,255),0))=0,"",INDEX('Reference Records'!$G$19:$G$33,MATCH(LEFT(B11,255),LEFT('Reference Records'!$C$19:$C$33,255),0))),"")</f>
        <v>a1J36000002m4EJEAY</v>
      </c>
      <c r="Y11" s="436" t="str">
        <f>IFERROR(IF('Overview - Section A'!$AN$5="Funding Request",IF('Reference Records'!$B$157&lt;&gt;"",VLOOKUP(Q11,'Reference Records'!$B$157:$C$158,2,FALSE),VLOOKUP(Q11,'Reference Records'!$A$170:$C$171,3,FALSE)),VLOOKUP(Q11,'Reference Records'!$A$174:$C$176,3,FALSE)),"")</f>
        <v>a1A360000013M3HEAU</v>
      </c>
      <c r="Z11" s="436" t="s">
        <v>714</v>
      </c>
      <c r="AA11" s="436" t="s">
        <v>375</v>
      </c>
      <c r="AB11" s="437" t="s">
        <v>382</v>
      </c>
      <c r="AC11" s="436" t="s">
        <v>373</v>
      </c>
      <c r="AD11" s="390"/>
      <c r="AE11" s="133"/>
      <c r="AF11" s="135"/>
      <c r="AG11" s="135"/>
    </row>
    <row r="12" spans="1:33" ht="47.1" customHeight="1" x14ac:dyDescent="0.3">
      <c r="A12" s="367">
        <v>2</v>
      </c>
      <c r="B12" s="368" t="str">
        <f>IFERROR(VLOOKUP(Z12,'Reference records(soft deleted)'!$B$25:$D$42,3,FALSE),"")</f>
        <v>Malaria O-1b: Proportion of children under five years old who slept under an insecticide-treated net the previous night</v>
      </c>
      <c r="C12" s="402"/>
      <c r="D12" s="390" t="s">
        <v>715</v>
      </c>
      <c r="E12" s="390" t="s">
        <v>341</v>
      </c>
      <c r="F12" s="390" t="s">
        <v>378</v>
      </c>
      <c r="G12" s="371" t="str">
        <f t="array" ref="G12">IFERROR(IF(INDEX('Reference Records'!$D$19:$D$33,MATCH(LEFT(B12,255),LEFT('Reference Records'!$C$19:$C$33,255),0))=0,"",INDEX('Reference Records'!$D$19:$D$33,MATCH(LEFT(B12,255),LEFT('Reference Records'!$C$19:$C$33,255),0))),"")</f>
        <v/>
      </c>
      <c r="H12" s="435" t="str">
        <f>IF('Overview - Section A'!$AN$5="Funding Request",IF(I12="Funding Request Place Holder","",I12),"")</f>
        <v/>
      </c>
      <c r="I12" s="435" t="str">
        <f>IFERROR(IF(AB12="","",VLOOKUP(AB12,'Overview - Section A'!$P$30:$Q$31,2,FALSE)),"")</f>
        <v/>
      </c>
      <c r="J12" s="435"/>
      <c r="K12" s="435"/>
      <c r="L12" s="435"/>
      <c r="M12" s="435"/>
      <c r="N12" s="435"/>
      <c r="O12" s="435"/>
      <c r="P12" s="435"/>
      <c r="Q12" s="435" t="str">
        <f t="shared" si="0"/>
        <v>Ghana</v>
      </c>
      <c r="R12" s="402" t="s">
        <v>3366</v>
      </c>
      <c r="S12" s="433" t="str">
        <f t="shared" si="1"/>
        <v/>
      </c>
      <c r="T12" s="433" t="str">
        <f>IFERROR(IF('Overview - Section A'!$AN$5="Funding Request",VLOOKUP(H12,'Overview - Section A'!$M$30:$P$31,4,FALSE),IF(AB12="","",AB12)),"")</f>
        <v>a1236000008HODDAA4</v>
      </c>
      <c r="U12" s="433" t="b">
        <f t="shared" si="2"/>
        <v>1</v>
      </c>
      <c r="V12" s="433" t="str">
        <f t="shared" si="3"/>
        <v>Malaria O-1b: Proportion of children under five years old who slept under an insecticide-treated net the previous night</v>
      </c>
      <c r="W12" s="433" t="s">
        <v>716</v>
      </c>
      <c r="X12" s="436" t="str">
        <f t="array" ref="X12">IFERROR(IF(INDEX('Reference Records'!$G$19:$G$33,MATCH(LEFT(B12,255),LEFT('Reference Records'!$C$19:$C$33,255),0))=0,"",INDEX('Reference Records'!$G$19:$G$33,MATCH(LEFT(B12,255),LEFT('Reference Records'!$C$19:$C$33,255),0))),"")</f>
        <v>a1J36000002m4EDEAY</v>
      </c>
      <c r="Y12" s="436" t="str">
        <f>IFERROR(IF('Overview - Section A'!$AN$5="Funding Request",IF('Reference Records'!$B$157&lt;&gt;"",VLOOKUP(Q12,'Reference Records'!$B$157:$C$158,2,FALSE),VLOOKUP(Q12,'Reference Records'!$A$170:$C$171,3,FALSE)),VLOOKUP(Q12,'Reference Records'!$A$174:$C$176,3,FALSE)),"")</f>
        <v>a1A360000013M3HEAU</v>
      </c>
      <c r="Z12" s="436" t="s">
        <v>718</v>
      </c>
      <c r="AA12" s="436" t="s">
        <v>375</v>
      </c>
      <c r="AB12" s="437" t="s">
        <v>382</v>
      </c>
      <c r="AC12" s="436" t="s">
        <v>373</v>
      </c>
      <c r="AD12" s="390"/>
      <c r="AE12" s="133"/>
      <c r="AF12" s="135"/>
      <c r="AG12" s="135"/>
    </row>
    <row r="13" spans="1:33" ht="47.1" customHeight="1" x14ac:dyDescent="0.3">
      <c r="A13" s="367">
        <v>3</v>
      </c>
      <c r="B13" s="368" t="s">
        <v>2347</v>
      </c>
      <c r="C13" s="402"/>
      <c r="D13" s="390" t="s">
        <v>719</v>
      </c>
      <c r="E13" s="390" t="s">
        <v>341</v>
      </c>
      <c r="F13" s="390" t="s">
        <v>378</v>
      </c>
      <c r="G13" s="371" t="str">
        <f t="array" ref="G13">IFERROR(IF(INDEX('Reference Records'!$D$19:$D$33,MATCH(LEFT(B13,255),LEFT('Reference Records'!$C$19:$C$33,255),0))=0,"",INDEX('Reference Records'!$D$19:$D$33,MATCH(LEFT(B13,255),LEFT('Reference Records'!$C$19:$C$33,255),0))),"")</f>
        <v/>
      </c>
      <c r="H13" s="435" t="str">
        <f>IF('Overview - Section A'!$AN$5="Funding Request",IF(I13="Funding Request Place Holder","",I13),"")</f>
        <v/>
      </c>
      <c r="I13" s="435" t="str">
        <f>IFERROR(IF(AB13="","",VLOOKUP(AB13,'Overview - Section A'!$P$30:$Q$31,2,FALSE)),"")</f>
        <v/>
      </c>
      <c r="J13" s="435"/>
      <c r="K13" s="435"/>
      <c r="L13" s="435"/>
      <c r="M13" s="435"/>
      <c r="N13" s="435"/>
      <c r="O13" s="435"/>
      <c r="P13" s="435"/>
      <c r="Q13" s="435" t="str">
        <f t="shared" si="0"/>
        <v>Ghana</v>
      </c>
      <c r="R13" s="402" t="s">
        <v>3377</v>
      </c>
      <c r="S13" s="433" t="str">
        <f t="shared" si="1"/>
        <v/>
      </c>
      <c r="T13" s="433" t="str">
        <f>IFERROR(IF('Overview - Section A'!$AN$5="Funding Request",VLOOKUP(H13,'Overview - Section A'!$M$30:$P$31,4,FALSE),IF(AB13="","",AB13)),"")</f>
        <v>a1236000008HODDAA4</v>
      </c>
      <c r="U13" s="433" t="b">
        <f t="shared" si="2"/>
        <v>1</v>
      </c>
      <c r="V13" s="433" t="str">
        <f t="shared" si="3"/>
        <v>Malaria O-1c: Proportion of pregnant women who slept under an insecticide-treated net the previous night</v>
      </c>
      <c r="W13" s="433" t="s">
        <v>720</v>
      </c>
      <c r="X13" s="436" t="str">
        <f t="array" ref="X13">IFERROR(IF(INDEX('Reference Records'!$G$19:$G$33,MATCH(LEFT(B13,255),LEFT('Reference Records'!$C$19:$C$33,255),0))=0,"",INDEX('Reference Records'!$G$19:$G$33,MATCH(LEFT(B13,255),LEFT('Reference Records'!$C$19:$C$33,255),0))),"")</f>
        <v>a1J36000002m4EEEAY</v>
      </c>
      <c r="Y13" s="436" t="str">
        <f>IFERROR(IF('Overview - Section A'!$AN$5="Funding Request",IF('Reference Records'!$B$157&lt;&gt;"",VLOOKUP(Q13,'Reference Records'!$B$157:$C$158,2,FALSE),VLOOKUP(Q13,'Reference Records'!$A$170:$C$171,3,FALSE)),VLOOKUP(Q13,'Reference Records'!$A$174:$C$176,3,FALSE)),"")</f>
        <v>a1A360000013M3HEAU</v>
      </c>
      <c r="Z13" s="436" t="s">
        <v>722</v>
      </c>
      <c r="AA13" s="436" t="s">
        <v>375</v>
      </c>
      <c r="AB13" s="437" t="s">
        <v>382</v>
      </c>
      <c r="AC13" s="436" t="s">
        <v>373</v>
      </c>
      <c r="AD13" s="390"/>
      <c r="AE13" s="133"/>
      <c r="AF13" s="135"/>
      <c r="AG13" s="135"/>
    </row>
    <row r="14" spans="1:33" ht="47.1" customHeight="1" x14ac:dyDescent="0.3">
      <c r="A14" s="367">
        <v>4</v>
      </c>
      <c r="B14" s="368" t="s">
        <v>2160</v>
      </c>
      <c r="C14" s="402"/>
      <c r="D14" s="390" t="s">
        <v>723</v>
      </c>
      <c r="E14" s="390" t="s">
        <v>341</v>
      </c>
      <c r="F14" s="390" t="s">
        <v>378</v>
      </c>
      <c r="G14" s="371" t="str">
        <f t="array" ref="G14">IFERROR(IF(INDEX('Reference Records'!$D$19:$D$33,MATCH(LEFT(B14,255),LEFT('Reference Records'!$C$19:$C$33,255),0))=0,"",INDEX('Reference Records'!$D$19:$D$33,MATCH(LEFT(B14,255),LEFT('Reference Records'!$C$19:$C$33,255),0))),"")</f>
        <v>Gender</v>
      </c>
      <c r="H14" s="435" t="str">
        <f>IF('Overview - Section A'!$AN$5="Funding Request",IF(I14="Funding Request Place Holder","",I14),"")</f>
        <v/>
      </c>
      <c r="I14" s="435" t="str">
        <f>IFERROR(IF(AB14="","",VLOOKUP(AB14,'Overview - Section A'!$P$30:$Q$31,2,FALSE)),"")</f>
        <v/>
      </c>
      <c r="J14" s="435"/>
      <c r="K14" s="435"/>
      <c r="L14" s="435"/>
      <c r="M14" s="435"/>
      <c r="N14" s="435"/>
      <c r="O14" s="435"/>
      <c r="P14" s="435"/>
      <c r="Q14" s="435" t="str">
        <f t="shared" si="0"/>
        <v>Ghana</v>
      </c>
      <c r="R14" s="402" t="s">
        <v>3367</v>
      </c>
      <c r="S14" s="433" t="str">
        <f t="shared" si="1"/>
        <v>Malaria O-3: Proportion of population using an insecticide-treated net among those with access to an insecticide-treated net</v>
      </c>
      <c r="T14" s="433" t="str">
        <f>IFERROR(IF('Overview - Section A'!$AN$5="Funding Request",VLOOKUP(H14,'Overview - Section A'!$M$30:$P$31,4,FALSE),IF(AB14="","",AB14)),"")</f>
        <v>a1236000008HODDAA4</v>
      </c>
      <c r="U14" s="433" t="b">
        <f t="shared" si="2"/>
        <v>1</v>
      </c>
      <c r="V14" s="433" t="str">
        <f t="shared" si="3"/>
        <v>Malaria O-3: Proportion of population using an insecticide-treated net among those with access to an insecticide-treated net</v>
      </c>
      <c r="W14" s="433" t="s">
        <v>724</v>
      </c>
      <c r="X14" s="436" t="str">
        <f t="array" ref="X14">IFERROR(IF(INDEX('Reference Records'!$G$19:$G$33,MATCH(LEFT(B14,255),LEFT('Reference Records'!$C$19:$C$33,255),0))=0,"",INDEX('Reference Records'!$G$19:$G$33,MATCH(LEFT(B14,255),LEFT('Reference Records'!$C$19:$C$33,255),0))),"")</f>
        <v>a1J36000002m4EGEAY</v>
      </c>
      <c r="Y14" s="436" t="str">
        <f>IFERROR(IF('Overview - Section A'!$AN$5="Funding Request",IF('Reference Records'!$B$157&lt;&gt;"",VLOOKUP(Q14,'Reference Records'!$B$157:$C$158,2,FALSE),VLOOKUP(Q14,'Reference Records'!$A$170:$C$171,3,FALSE)),VLOOKUP(Q14,'Reference Records'!$A$174:$C$176,3,FALSE)),"")</f>
        <v>a1A360000013M3HEAU</v>
      </c>
      <c r="Z14" s="436" t="s">
        <v>726</v>
      </c>
      <c r="AA14" s="436" t="s">
        <v>375</v>
      </c>
      <c r="AB14" s="437" t="s">
        <v>382</v>
      </c>
      <c r="AC14" s="436" t="s">
        <v>373</v>
      </c>
      <c r="AD14" s="390"/>
      <c r="AE14" s="133"/>
      <c r="AF14" s="135"/>
      <c r="AG14" s="135"/>
    </row>
    <row r="15" spans="1:33" ht="47.1" customHeight="1" x14ac:dyDescent="0.3">
      <c r="A15" s="367">
        <v>5</v>
      </c>
      <c r="B15" s="368" t="s">
        <v>2355</v>
      </c>
      <c r="C15" s="402"/>
      <c r="D15" s="390" t="s">
        <v>3352</v>
      </c>
      <c r="E15" s="390" t="s">
        <v>339</v>
      </c>
      <c r="F15" s="390" t="s">
        <v>3351</v>
      </c>
      <c r="G15" s="371" t="str">
        <f t="array" ref="G15">IFERROR(IF(INDEX('Reference Records'!$D$19:$D$33,MATCH(LEFT(B15,255),LEFT('Reference Records'!$C$19:$C$33,255),0))=0,"",INDEX('Reference Records'!$D$19:$D$33,MATCH(LEFT(B15,255),LEFT('Reference Records'!$C$19:$C$33,255),0))),"")</f>
        <v/>
      </c>
      <c r="H15" s="435" t="str">
        <f>IF('Overview - Section A'!$AN$5="Funding Request",IF(I15="Funding Request Place Holder","",I15),"")</f>
        <v/>
      </c>
      <c r="I15" s="435" t="str">
        <f>IFERROR(IF(AB15="","",VLOOKUP(AB15,'Overview - Section A'!$P$30:$Q$31,2,FALSE)),"")</f>
        <v/>
      </c>
      <c r="J15" s="435"/>
      <c r="K15" s="435"/>
      <c r="L15" s="435"/>
      <c r="M15" s="435"/>
      <c r="N15" s="435"/>
      <c r="O15" s="435"/>
      <c r="P15" s="435"/>
      <c r="Q15" s="435" t="s">
        <v>375</v>
      </c>
      <c r="R15" s="402" t="s">
        <v>3378</v>
      </c>
      <c r="S15" s="433" t="str">
        <f t="shared" si="1"/>
        <v/>
      </c>
      <c r="T15" s="433" t="str">
        <f>IFERROR(IF('Overview - Section A'!$AN$5="Funding Request",VLOOKUP(H15,'Overview - Section A'!$M$30:$P$31,4,FALSE),IF(AB15="","",AB15)),"")</f>
        <v>a1236000008HODDAA4</v>
      </c>
      <c r="U15" s="433" t="b">
        <f t="shared" si="2"/>
        <v>1</v>
      </c>
      <c r="V15" s="433" t="str">
        <f t="shared" si="3"/>
        <v>HSS O-1: Percentage of women attending antenatal care</v>
      </c>
      <c r="W15" s="433" t="s">
        <v>727</v>
      </c>
      <c r="X15" s="436" t="str">
        <f t="array" ref="X15">IFERROR(IF(INDEX('Reference Records'!$G$19:$G$33,MATCH(LEFT(B15,255),LEFT('Reference Records'!$C$19:$C$33,255),0))=0,"",INDEX('Reference Records'!$G$19:$G$33,MATCH(LEFT(B15,255),LEFT('Reference Records'!$C$19:$C$33,255),0))),"")</f>
        <v>a1J36000002m4EKEAY</v>
      </c>
      <c r="Y15" s="436" t="str">
        <f>IFERROR(IF('Overview - Section A'!$AN$5="Funding Request",IF('Reference Records'!$B$157&lt;&gt;"",VLOOKUP(Q15,'Reference Records'!$B$157:$C$158,2,FALSE),VLOOKUP(Q15,'Reference Records'!$A$170:$C$171,3,FALSE)),VLOOKUP(Q15,'Reference Records'!$A$174:$C$176,3,FALSE)),"")</f>
        <v>a1A360000013M3HEAU</v>
      </c>
      <c r="Z15" s="436" t="s">
        <v>729</v>
      </c>
      <c r="AA15" s="436" t="s">
        <v>375</v>
      </c>
      <c r="AB15" s="437" t="s">
        <v>382</v>
      </c>
      <c r="AC15" s="436" t="s">
        <v>373</v>
      </c>
      <c r="AD15" s="390"/>
      <c r="AE15" s="133"/>
      <c r="AF15" s="135"/>
      <c r="AG15" s="135"/>
    </row>
    <row r="16" spans="1:33" ht="47.1" customHeight="1" x14ac:dyDescent="0.3">
      <c r="A16" s="367">
        <v>6</v>
      </c>
      <c r="B16" s="368" t="s">
        <v>2356</v>
      </c>
      <c r="C16" s="402"/>
      <c r="D16" s="390" t="s">
        <v>3353</v>
      </c>
      <c r="E16" s="390" t="s">
        <v>339</v>
      </c>
      <c r="F16" s="390" t="s">
        <v>3351</v>
      </c>
      <c r="G16" s="371" t="str">
        <f t="array" ref="G16">IFERROR(IF(INDEX('Reference Records'!$D$19:$D$33,MATCH(LEFT(B16,255),LEFT('Reference Records'!$C$19:$C$33,255),0))=0,"",INDEX('Reference Records'!$D$19:$D$33,MATCH(LEFT(B16,255),LEFT('Reference Records'!$C$19:$C$33,255),0))),"")</f>
        <v/>
      </c>
      <c r="H16" s="435" t="str">
        <f>IF('Overview - Section A'!$AN$5="Funding Request",IF(I16="Funding Request Place Holder","",I16),"")</f>
        <v/>
      </c>
      <c r="I16" s="435" t="str">
        <f>IFERROR(IF(AB16="","",VLOOKUP(AB16,'Overview - Section A'!$P$30:$Q$31,2,FALSE)),"")</f>
        <v/>
      </c>
      <c r="J16" s="435"/>
      <c r="K16" s="435"/>
      <c r="L16" s="435"/>
      <c r="M16" s="435"/>
      <c r="N16" s="435"/>
      <c r="O16" s="435"/>
      <c r="P16" s="435"/>
      <c r="Q16" s="435" t="s">
        <v>375</v>
      </c>
      <c r="R16" s="402" t="s">
        <v>3354</v>
      </c>
      <c r="S16" s="433" t="str">
        <f t="shared" si="1"/>
        <v/>
      </c>
      <c r="T16" s="433" t="str">
        <f>IFERROR(IF('Overview - Section A'!$AN$5="Funding Request",VLOOKUP(H16,'Overview - Section A'!$M$30:$P$31,4,FALSE),IF(AB16="","",AB16)),"")</f>
        <v>a1236000008HODDAA4</v>
      </c>
      <c r="U16" s="433" t="b">
        <f t="shared" si="2"/>
        <v>1</v>
      </c>
      <c r="V16" s="433" t="str">
        <f t="shared" si="3"/>
        <v>HSS O-2: Percentage of births attended by skilled health professional</v>
      </c>
      <c r="W16" s="433" t="s">
        <v>730</v>
      </c>
      <c r="X16" s="436" t="str">
        <f t="array" ref="X16">IFERROR(IF(INDEX('Reference Records'!$G$19:$G$33,MATCH(LEFT(B16,255),LEFT('Reference Records'!$C$19:$C$33,255),0))=0,"",INDEX('Reference Records'!$G$19:$G$33,MATCH(LEFT(B16,255),LEFT('Reference Records'!$C$19:$C$33,255),0))),"")</f>
        <v>a1J36000002m4ELEAY</v>
      </c>
      <c r="Y16" s="436" t="str">
        <f>IFERROR(IF('Overview - Section A'!$AN$5="Funding Request",IF('Reference Records'!$B$157&lt;&gt;"",VLOOKUP(Q16,'Reference Records'!$B$157:$C$158,2,FALSE),VLOOKUP(Q16,'Reference Records'!$A$170:$C$171,3,FALSE)),VLOOKUP(Q16,'Reference Records'!$A$174:$C$176,3,FALSE)),"")</f>
        <v>a1A360000013M3HEAU</v>
      </c>
      <c r="Z16" s="436" t="s">
        <v>732</v>
      </c>
      <c r="AA16" s="436" t="s">
        <v>375</v>
      </c>
      <c r="AB16" s="437" t="s">
        <v>382</v>
      </c>
      <c r="AC16" s="436" t="s">
        <v>373</v>
      </c>
      <c r="AD16" s="390"/>
      <c r="AE16" s="133"/>
      <c r="AF16" s="135"/>
      <c r="AG16" s="135"/>
    </row>
    <row r="17" spans="1:58" ht="47.1" customHeight="1" x14ac:dyDescent="0.3">
      <c r="A17" s="367">
        <v>7</v>
      </c>
      <c r="B17" s="368"/>
      <c r="C17" s="402" t="s">
        <v>3368</v>
      </c>
      <c r="D17" s="390" t="s">
        <v>3355</v>
      </c>
      <c r="E17" s="390" t="s">
        <v>341</v>
      </c>
      <c r="F17" s="390" t="s">
        <v>3356</v>
      </c>
      <c r="G17" s="371" t="str">
        <f t="array" ref="G17">IFERROR(IF(INDEX('Reference Records'!$D$19:$D$33,MATCH(LEFT(B17,255),LEFT('Reference Records'!$C$19:$C$33,255),0))=0,"",INDEX('Reference Records'!$D$19:$D$33,MATCH(LEFT(B17,255),LEFT('Reference Records'!$C$19:$C$33,255),0))),"")</f>
        <v/>
      </c>
      <c r="H17" s="435" t="str">
        <f>IF('Overview - Section A'!$AN$5="Funding Request",IF(I17="Funding Request Place Holder","",I17),"")</f>
        <v/>
      </c>
      <c r="I17" s="435" t="str">
        <f>IFERROR(IF(AB17="","",VLOOKUP(AB17,'Overview - Section A'!$P$30:$Q$31,2,FALSE)),"")</f>
        <v/>
      </c>
      <c r="J17" s="435"/>
      <c r="K17" s="435"/>
      <c r="L17" s="435"/>
      <c r="M17" s="435"/>
      <c r="N17" s="435"/>
      <c r="O17" s="435"/>
      <c r="P17" s="435"/>
      <c r="Q17" s="435" t="s">
        <v>375</v>
      </c>
      <c r="R17" s="402" t="s">
        <v>3359</v>
      </c>
      <c r="S17" s="433" t="str">
        <f t="shared" si="1"/>
        <v/>
      </c>
      <c r="T17" s="433" t="str">
        <f>IFERROR(IF('Overview - Section A'!$AN$5="Funding Request",VLOOKUP(H17,'Overview - Section A'!$M$30:$P$31,4,FALSE),IF(AB17="","",AB17)),"")</f>
        <v>a1236000008HODDAA4</v>
      </c>
      <c r="U17" s="433" t="b">
        <f t="shared" si="2"/>
        <v>1</v>
      </c>
      <c r="V17" s="433" t="str">
        <f t="shared" si="3"/>
        <v>Malaria O-other 1: Government expenditure on health as percentage of total government expenditure</v>
      </c>
      <c r="W17" s="433" t="s">
        <v>733</v>
      </c>
      <c r="X17" s="436" t="str">
        <f t="array" ref="X17">IFERROR(IF(INDEX('Reference Records'!$G$19:$G$33,MATCH(LEFT(B17,255),LEFT('Reference Records'!$C$19:$C$33,255),0))=0,"",INDEX('Reference Records'!$G$19:$G$33,MATCH(LEFT(B17,255),LEFT('Reference Records'!$C$19:$C$33,255),0))),"")</f>
        <v/>
      </c>
      <c r="Y17" s="436" t="str">
        <f>IFERROR(IF('Overview - Section A'!$AN$5="Funding Request",IF('Reference Records'!$B$157&lt;&gt;"",VLOOKUP(Q17,'Reference Records'!$B$157:$C$158,2,FALSE),VLOOKUP(Q17,'Reference Records'!$A$170:$C$171,3,FALSE)),VLOOKUP(Q17,'Reference Records'!$A$174:$C$176,3,FALSE)),"")</f>
        <v>a1A360000013M3HEAU</v>
      </c>
      <c r="Z17" s="436" t="s">
        <v>735</v>
      </c>
      <c r="AA17" s="436" t="s">
        <v>375</v>
      </c>
      <c r="AB17" s="437" t="s">
        <v>382</v>
      </c>
      <c r="AC17" s="436" t="s">
        <v>373</v>
      </c>
      <c r="AD17" s="390"/>
      <c r="AE17" s="133"/>
      <c r="AF17" s="135"/>
      <c r="AG17" s="135"/>
    </row>
    <row r="18" spans="1:58" ht="47.1" customHeight="1" x14ac:dyDescent="0.3">
      <c r="A18" s="367">
        <v>8</v>
      </c>
      <c r="B18" s="368" t="str">
        <f>IFERROR(VLOOKUP(Z18,'Reference records(soft deleted)'!$B$25:$D$42,3,FALSE),"")</f>
        <v/>
      </c>
      <c r="C18" s="402" t="s">
        <v>3370</v>
      </c>
      <c r="D18" s="390" t="s">
        <v>3360</v>
      </c>
      <c r="E18" s="390" t="s">
        <v>341</v>
      </c>
      <c r="F18" s="390" t="s">
        <v>3357</v>
      </c>
      <c r="G18" s="371" t="str">
        <f t="array" ref="G18">IFERROR(IF(INDEX('Reference Records'!$D$19:$D$33,MATCH(LEFT(B18,255),LEFT('Reference Records'!$C$19:$C$33,255),0))=0,"",INDEX('Reference Records'!$D$19:$D$33,MATCH(LEFT(B18,255),LEFT('Reference Records'!$C$19:$C$33,255),0))),"")</f>
        <v/>
      </c>
      <c r="H18" s="435" t="str">
        <f>IF('Overview - Section A'!$AN$5="Funding Request",IF(I18="Funding Request Place Holder","",I18),"")</f>
        <v/>
      </c>
      <c r="I18" s="435" t="str">
        <f>IFERROR(IF(AB18="","",VLOOKUP(AB18,'Overview - Section A'!$P$30:$Q$31,2,FALSE)),"")</f>
        <v/>
      </c>
      <c r="J18" s="435"/>
      <c r="K18" s="435"/>
      <c r="L18" s="435"/>
      <c r="M18" s="435"/>
      <c r="N18" s="435"/>
      <c r="O18" s="435"/>
      <c r="P18" s="435"/>
      <c r="Q18" s="435" t="s">
        <v>375</v>
      </c>
      <c r="R18" s="402" t="s">
        <v>3363</v>
      </c>
      <c r="S18" s="433" t="str">
        <f t="shared" si="1"/>
        <v/>
      </c>
      <c r="T18" s="433" t="str">
        <f>IFERROR(IF('Overview - Section A'!$AN$5="Funding Request",VLOOKUP(H18,'Overview - Section A'!$M$30:$P$31,4,FALSE),IF(AB18="","",AB18)),"")</f>
        <v>a1236000008HODDAA4</v>
      </c>
      <c r="U18" s="433" t="b">
        <f t="shared" si="2"/>
        <v>1</v>
      </c>
      <c r="V18" s="433" t="str">
        <f t="shared" si="3"/>
        <v>Malaria O-other 2: Government expenditure on TB, HIV and Malaria as percentage of total government health expenditure</v>
      </c>
      <c r="W18" s="433" t="s">
        <v>736</v>
      </c>
      <c r="X18" s="436" t="str">
        <f t="array" ref="X18">IFERROR(IF(INDEX('Reference Records'!$G$19:$G$33,MATCH(LEFT(B18,255),LEFT('Reference Records'!$C$19:$C$33,255),0))=0,"",INDEX('Reference Records'!$G$19:$G$33,MATCH(LEFT(B18,255),LEFT('Reference Records'!$C$19:$C$33,255),0))),"")</f>
        <v/>
      </c>
      <c r="Y18" s="436" t="str">
        <f>IFERROR(IF('Overview - Section A'!$AN$5="Funding Request",IF('Reference Records'!$B$157&lt;&gt;"",VLOOKUP(Q18,'Reference Records'!$B$157:$C$158,2,FALSE),VLOOKUP(Q18,'Reference Records'!$A$170:$C$171,3,FALSE)),VLOOKUP(Q18,'Reference Records'!$A$174:$C$176,3,FALSE)),"")</f>
        <v>a1A360000013M3HEAU</v>
      </c>
      <c r="Z18" s="436"/>
      <c r="AA18" s="436" t="s">
        <v>375</v>
      </c>
      <c r="AB18" s="437" t="s">
        <v>382</v>
      </c>
      <c r="AC18" s="436" t="s">
        <v>373</v>
      </c>
      <c r="AD18" s="390"/>
      <c r="AE18" s="133"/>
      <c r="AF18" s="135"/>
      <c r="AG18" s="135"/>
    </row>
    <row r="19" spans="1:58" ht="47.1" customHeight="1" x14ac:dyDescent="0.3">
      <c r="A19" s="367">
        <v>9</v>
      </c>
      <c r="B19" s="368" t="str">
        <f>IFERROR(VLOOKUP(Z19,'Reference records(soft deleted)'!$B$25:$D$42,3,FALSE),"")</f>
        <v/>
      </c>
      <c r="C19" s="402"/>
      <c r="D19" s="390"/>
      <c r="E19" s="390"/>
      <c r="F19" s="390"/>
      <c r="G19" s="371" t="str">
        <f t="array" ref="G19">IFERROR(IF(INDEX('Reference Records'!$D$19:$D$33,MATCH(LEFT(B19,255),LEFT('Reference Records'!$C$19:$C$33,255),0))=0,"",INDEX('Reference Records'!$D$19:$D$33,MATCH(LEFT(B19,255),LEFT('Reference Records'!$C$19:$C$33,255),0))),"")</f>
        <v/>
      </c>
      <c r="H19" s="435" t="str">
        <f>IF('Overview - Section A'!$AN$5="Funding Request",IF(I19="Funding Request Place Holder","",I19),"")</f>
        <v/>
      </c>
      <c r="I19" s="435" t="str">
        <f>IFERROR(IF(AB19="","",VLOOKUP(AB19,'Overview - Section A'!$P$30:$Q$31,2,FALSE)),"")</f>
        <v/>
      </c>
      <c r="J19" s="435"/>
      <c r="K19" s="435"/>
      <c r="L19" s="435"/>
      <c r="M19" s="435"/>
      <c r="N19" s="435"/>
      <c r="O19" s="435"/>
      <c r="P19" s="435"/>
      <c r="Q19" s="435"/>
      <c r="R19" s="402"/>
      <c r="S19" s="433" t="str">
        <f t="shared" si="1"/>
        <v/>
      </c>
      <c r="T19" s="433" t="str">
        <f>IFERROR(IF('Overview - Section A'!$AN$5="Funding Request",VLOOKUP(H19,'Overview - Section A'!$M$30:$P$31,4,FALSE),IF(AB19="","",AB19)),"")</f>
        <v>a1236000008HODDAA4</v>
      </c>
      <c r="U19" s="433" t="b">
        <f t="shared" si="2"/>
        <v>0</v>
      </c>
      <c r="V19" s="433" t="str">
        <f t="shared" si="3"/>
        <v/>
      </c>
      <c r="W19" s="433" t="s">
        <v>737</v>
      </c>
      <c r="X19" s="436" t="str">
        <f t="array" ref="X19">IFERROR(IF(INDEX('Reference Records'!$G$19:$G$33,MATCH(LEFT(B19,255),LEFT('Reference Records'!$C$19:$C$33,255),0))=0,"",INDEX('Reference Records'!$G$19:$G$33,MATCH(LEFT(B19,255),LEFT('Reference Records'!$C$19:$C$33,255),0))),"")</f>
        <v/>
      </c>
      <c r="Y19" s="436" t="str">
        <f>IFERROR(IF('Overview - Section A'!$AN$5="Funding Request",IF('Reference Records'!$B$157&lt;&gt;"",VLOOKUP(Q19,'Reference Records'!$B$157:$C$158,2,FALSE),VLOOKUP(Q19,'Reference Records'!$A$170:$C$171,3,FALSE)),VLOOKUP(Q19,'Reference Records'!$A$174:$C$176,3,FALSE)),"")</f>
        <v/>
      </c>
      <c r="Z19" s="436"/>
      <c r="AA19" s="436" t="s">
        <v>375</v>
      </c>
      <c r="AB19" s="437" t="s">
        <v>382</v>
      </c>
      <c r="AC19" s="436" t="s">
        <v>373</v>
      </c>
      <c r="AD19" s="390"/>
      <c r="AE19" s="133"/>
      <c r="AF19" s="135"/>
      <c r="AG19" s="135"/>
    </row>
    <row r="20" spans="1:58" ht="47.1" customHeight="1" x14ac:dyDescent="0.3">
      <c r="A20" s="367">
        <v>10</v>
      </c>
      <c r="B20" s="368" t="str">
        <f>IFERROR(VLOOKUP(Z20,'Reference records(soft deleted)'!$B$25:$D$42,3,FALSE),"")</f>
        <v/>
      </c>
      <c r="C20" s="402"/>
      <c r="D20" s="390"/>
      <c r="E20" s="390"/>
      <c r="F20" s="390"/>
      <c r="G20" s="371" t="str">
        <f t="array" ref="G20">IFERROR(IF(INDEX('Reference Records'!$D$19:$D$33,MATCH(LEFT(B20,255),LEFT('Reference Records'!$C$19:$C$33,255),0))=0,"",INDEX('Reference Records'!$D$19:$D$33,MATCH(LEFT(B20,255),LEFT('Reference Records'!$C$19:$C$33,255),0))),"")</f>
        <v/>
      </c>
      <c r="H20" s="435" t="str">
        <f>IF('Overview - Section A'!$AN$5="Funding Request",IF(I20="Funding Request Place Holder","",I20),"")</f>
        <v/>
      </c>
      <c r="I20" s="435" t="str">
        <f>IFERROR(IF(AB20="","",VLOOKUP(AB20,'Overview - Section A'!$P$30:$Q$31,2,FALSE)),"")</f>
        <v/>
      </c>
      <c r="J20" s="435"/>
      <c r="K20" s="435"/>
      <c r="L20" s="435"/>
      <c r="M20" s="435"/>
      <c r="N20" s="435"/>
      <c r="O20" s="435"/>
      <c r="P20" s="435"/>
      <c r="Q20" s="435" t="str">
        <f t="shared" si="0"/>
        <v/>
      </c>
      <c r="R20" s="402"/>
      <c r="S20" s="433" t="str">
        <f t="shared" si="1"/>
        <v/>
      </c>
      <c r="T20" s="433" t="str">
        <f>IFERROR(IF('Overview - Section A'!$AN$5="Funding Request",VLOOKUP(H20,'Overview - Section A'!$M$30:$P$31,4,FALSE),IF(AB20="","",AB20)),"")</f>
        <v/>
      </c>
      <c r="U20" s="433" t="b">
        <f t="shared" si="2"/>
        <v>0</v>
      </c>
      <c r="V20" s="433" t="str">
        <f t="shared" si="3"/>
        <v/>
      </c>
      <c r="W20" s="433" t="s">
        <v>738</v>
      </c>
      <c r="X20" s="436" t="str">
        <f t="array" ref="X20">IFERROR(IF(INDEX('Reference Records'!$G$19:$G$33,MATCH(LEFT(B20,255),LEFT('Reference Records'!$C$19:$C$33,255),0))=0,"",INDEX('Reference Records'!$G$19:$G$33,MATCH(LEFT(B20,255),LEFT('Reference Records'!$C$19:$C$33,255),0))),"")</f>
        <v/>
      </c>
      <c r="Y20" s="436" t="str">
        <f>IFERROR(IF('Overview - Section A'!$AN$5="Funding Request",IF('Reference Records'!$B$157&lt;&gt;"",VLOOKUP(Q20,'Reference Records'!$B$157:$C$158,2,FALSE),VLOOKUP(Q20,'Reference Records'!$A$170:$C$171,3,FALSE)),VLOOKUP(Q20,'Reference Records'!$A$174:$C$176,3,FALSE)),"")</f>
        <v/>
      </c>
      <c r="Z20" s="436"/>
      <c r="AA20" s="436"/>
      <c r="AB20" s="437"/>
      <c r="AC20" s="436" t="s">
        <v>373</v>
      </c>
      <c r="AD20" s="390"/>
      <c r="AE20" s="133"/>
      <c r="AF20" s="135"/>
      <c r="AG20" s="135"/>
    </row>
    <row r="21" spans="1:58" ht="47.1" customHeight="1" x14ac:dyDescent="0.3">
      <c r="A21" s="367">
        <v>11</v>
      </c>
      <c r="B21" s="368" t="str">
        <f>IFERROR(VLOOKUP(Z21,'Reference records(soft deleted)'!$B$25:$D$42,3,FALSE),"")</f>
        <v/>
      </c>
      <c r="C21" s="402"/>
      <c r="D21" s="390"/>
      <c r="E21" s="390"/>
      <c r="F21" s="390"/>
      <c r="G21" s="371" t="str">
        <f t="array" ref="G21">IFERROR(IF(INDEX('Reference Records'!$D$19:$D$33,MATCH(LEFT(B21,255),LEFT('Reference Records'!$C$19:$C$33,255),0))=0,"",INDEX('Reference Records'!$D$19:$D$33,MATCH(LEFT(B21,255),LEFT('Reference Records'!$C$19:$C$33,255),0))),"")</f>
        <v/>
      </c>
      <c r="H21" s="435" t="str">
        <f>IF('Overview - Section A'!$AN$5="Funding Request",IF(I21="Funding Request Place Holder","",I21),"")</f>
        <v/>
      </c>
      <c r="I21" s="435" t="str">
        <f>IFERROR(IF(AB21="","",VLOOKUP(AB21,'Overview - Section A'!$P$30:$Q$31,2,FALSE)),"")</f>
        <v/>
      </c>
      <c r="J21" s="435"/>
      <c r="K21" s="435"/>
      <c r="L21" s="435"/>
      <c r="M21" s="435"/>
      <c r="N21" s="435"/>
      <c r="O21" s="435"/>
      <c r="P21" s="435"/>
      <c r="Q21" s="435" t="str">
        <f t="shared" si="0"/>
        <v/>
      </c>
      <c r="R21" s="402"/>
      <c r="S21" s="433" t="str">
        <f t="shared" si="1"/>
        <v/>
      </c>
      <c r="T21" s="433" t="str">
        <f>IFERROR(IF('Overview - Section A'!$AN$5="Funding Request",VLOOKUP(H21,'Overview - Section A'!$M$30:$P$31,4,FALSE),IF(AB21="","",AB21)),"")</f>
        <v/>
      </c>
      <c r="U21" s="433" t="b">
        <f t="shared" si="2"/>
        <v>0</v>
      </c>
      <c r="V21" s="433" t="str">
        <f t="shared" si="3"/>
        <v/>
      </c>
      <c r="W21" s="433" t="s">
        <v>739</v>
      </c>
      <c r="X21" s="436" t="str">
        <f t="array" ref="X21">IFERROR(IF(INDEX('Reference Records'!$G$19:$G$33,MATCH(LEFT(B21,255),LEFT('Reference Records'!$C$19:$C$33,255),0))=0,"",INDEX('Reference Records'!$G$19:$G$33,MATCH(LEFT(B21,255),LEFT('Reference Records'!$C$19:$C$33,255),0))),"")</f>
        <v/>
      </c>
      <c r="Y21" s="436" t="str">
        <f>IFERROR(IF('Overview - Section A'!$AN$5="Funding Request",IF('Reference Records'!$B$157&lt;&gt;"",VLOOKUP(Q21,'Reference Records'!$B$157:$C$158,2,FALSE),VLOOKUP(Q21,'Reference Records'!$A$170:$C$171,3,FALSE)),VLOOKUP(Q21,'Reference Records'!$A$174:$C$176,3,FALSE)),"")</f>
        <v/>
      </c>
      <c r="Z21" s="436"/>
      <c r="AA21" s="436"/>
      <c r="AB21" s="437"/>
      <c r="AC21" s="436" t="s">
        <v>373</v>
      </c>
      <c r="AD21" s="390"/>
      <c r="AE21" s="133"/>
      <c r="AF21" s="135"/>
      <c r="AG21" s="135"/>
    </row>
    <row r="22" spans="1:58" ht="47.1" customHeight="1" x14ac:dyDescent="0.3">
      <c r="A22" s="367">
        <v>12</v>
      </c>
      <c r="B22" s="368" t="str">
        <f>IFERROR(VLOOKUP(Z22,'Reference records(soft deleted)'!$B$25:$D$42,3,FALSE),"")</f>
        <v/>
      </c>
      <c r="C22" s="402"/>
      <c r="D22" s="390"/>
      <c r="E22" s="390"/>
      <c r="F22" s="390"/>
      <c r="G22" s="371" t="str">
        <f t="array" ref="G22">IFERROR(IF(INDEX('Reference Records'!$D$19:$D$33,MATCH(LEFT(B22,255),LEFT('Reference Records'!$C$19:$C$33,255),0))=0,"",INDEX('Reference Records'!$D$19:$D$33,MATCH(LEFT(B22,255),LEFT('Reference Records'!$C$19:$C$33,255),0))),"")</f>
        <v/>
      </c>
      <c r="H22" s="435" t="str">
        <f>IF('Overview - Section A'!$AN$5="Funding Request",IF(I22="Funding Request Place Holder","",I22),"")</f>
        <v/>
      </c>
      <c r="I22" s="435" t="str">
        <f>IFERROR(IF(AB22="","",VLOOKUP(AB22,'Overview - Section A'!$P$30:$Q$31,2,FALSE)),"")</f>
        <v/>
      </c>
      <c r="J22" s="435"/>
      <c r="K22" s="435"/>
      <c r="L22" s="435"/>
      <c r="M22" s="435"/>
      <c r="N22" s="435"/>
      <c r="O22" s="435"/>
      <c r="P22" s="435"/>
      <c r="Q22" s="435" t="str">
        <f t="shared" si="0"/>
        <v/>
      </c>
      <c r="R22" s="402"/>
      <c r="S22" s="433" t="str">
        <f t="shared" si="1"/>
        <v/>
      </c>
      <c r="T22" s="433" t="str">
        <f>IFERROR(IF('Overview - Section A'!$AN$5="Funding Request",VLOOKUP(H22,'Overview - Section A'!$M$30:$P$31,4,FALSE),IF(AB22="","",AB22)),"")</f>
        <v/>
      </c>
      <c r="U22" s="433" t="b">
        <f t="shared" si="2"/>
        <v>0</v>
      </c>
      <c r="V22" s="433" t="str">
        <f t="shared" si="3"/>
        <v/>
      </c>
      <c r="W22" s="433" t="s">
        <v>740</v>
      </c>
      <c r="X22" s="436" t="str">
        <f t="array" ref="X22">IFERROR(IF(INDEX('Reference Records'!$G$19:$G$33,MATCH(LEFT(B22,255),LEFT('Reference Records'!$C$19:$C$33,255),0))=0,"",INDEX('Reference Records'!$G$19:$G$33,MATCH(LEFT(B22,255),LEFT('Reference Records'!$C$19:$C$33,255),0))),"")</f>
        <v/>
      </c>
      <c r="Y22" s="436" t="str">
        <f>IFERROR(IF('Overview - Section A'!$AN$5="Funding Request",IF('Reference Records'!$B$157&lt;&gt;"",VLOOKUP(Q22,'Reference Records'!$B$157:$C$158,2,FALSE),VLOOKUP(Q22,'Reference Records'!$A$170:$C$171,3,FALSE)),VLOOKUP(Q22,'Reference Records'!$A$174:$C$176,3,FALSE)),"")</f>
        <v/>
      </c>
      <c r="Z22" s="436"/>
      <c r="AA22" s="436"/>
      <c r="AB22" s="437"/>
      <c r="AC22" s="436" t="s">
        <v>373</v>
      </c>
      <c r="AD22" s="390"/>
      <c r="AE22" s="133"/>
      <c r="AF22" s="135"/>
      <c r="AG22" s="135"/>
    </row>
    <row r="23" spans="1:58" ht="47.1" customHeight="1" x14ac:dyDescent="0.3">
      <c r="A23" s="367">
        <v>13</v>
      </c>
      <c r="B23" s="368" t="str">
        <f>IFERROR(VLOOKUP(Z23,'Reference records(soft deleted)'!$B$25:$D$42,3,FALSE),"")</f>
        <v/>
      </c>
      <c r="C23" s="402"/>
      <c r="D23" s="390"/>
      <c r="E23" s="390"/>
      <c r="F23" s="390"/>
      <c r="G23" s="371" t="str">
        <f t="array" ref="G23">IFERROR(IF(INDEX('Reference Records'!$D$19:$D$33,MATCH(LEFT(B23,255),LEFT('Reference Records'!$C$19:$C$33,255),0))=0,"",INDEX('Reference Records'!$D$19:$D$33,MATCH(LEFT(B23,255),LEFT('Reference Records'!$C$19:$C$33,255),0))),"")</f>
        <v/>
      </c>
      <c r="H23" s="435" t="str">
        <f>IF('Overview - Section A'!$AN$5="Funding Request",IF(I23="Funding Request Place Holder","",I23),"")</f>
        <v/>
      </c>
      <c r="I23" s="435" t="str">
        <f>IFERROR(IF(AB23="","",VLOOKUP(AB23,'Overview - Section A'!$P$30:$Q$31,2,FALSE)),"")</f>
        <v/>
      </c>
      <c r="J23" s="435"/>
      <c r="K23" s="435"/>
      <c r="L23" s="435"/>
      <c r="M23" s="435"/>
      <c r="N23" s="435"/>
      <c r="O23" s="435"/>
      <c r="P23" s="435"/>
      <c r="Q23" s="435" t="str">
        <f t="shared" si="0"/>
        <v/>
      </c>
      <c r="R23" s="402"/>
      <c r="S23" s="433" t="str">
        <f t="shared" si="1"/>
        <v/>
      </c>
      <c r="T23" s="433" t="str">
        <f>IFERROR(IF('Overview - Section A'!$AN$5="Funding Request",VLOOKUP(H23,'Overview - Section A'!$M$30:$P$31,4,FALSE),IF(AB23="","",AB23)),"")</f>
        <v/>
      </c>
      <c r="U23" s="433" t="b">
        <f t="shared" si="2"/>
        <v>0</v>
      </c>
      <c r="V23" s="433" t="str">
        <f t="shared" si="3"/>
        <v/>
      </c>
      <c r="W23" s="433" t="s">
        <v>741</v>
      </c>
      <c r="X23" s="436" t="str">
        <f t="array" ref="X23">IFERROR(IF(INDEX('Reference Records'!$G$19:$G$33,MATCH(LEFT(B23,255),LEFT('Reference Records'!$C$19:$C$33,255),0))=0,"",INDEX('Reference Records'!$G$19:$G$33,MATCH(LEFT(B23,255),LEFT('Reference Records'!$C$19:$C$33,255),0))),"")</f>
        <v/>
      </c>
      <c r="Y23" s="436" t="str">
        <f>IFERROR(IF('Overview - Section A'!$AN$5="Funding Request",IF('Reference Records'!$B$157&lt;&gt;"",VLOOKUP(Q23,'Reference Records'!$B$157:$C$158,2,FALSE),VLOOKUP(Q23,'Reference Records'!$A$170:$C$171,3,FALSE)),VLOOKUP(Q23,'Reference Records'!$A$174:$C$176,3,FALSE)),"")</f>
        <v/>
      </c>
      <c r="Z23" s="436"/>
      <c r="AA23" s="436"/>
      <c r="AB23" s="437"/>
      <c r="AC23" s="436" t="s">
        <v>373</v>
      </c>
      <c r="AD23" s="390"/>
      <c r="AE23" s="133"/>
      <c r="AF23" s="135"/>
      <c r="AG23" s="135"/>
    </row>
    <row r="24" spans="1:58" ht="47.1" customHeight="1" x14ac:dyDescent="0.3">
      <c r="A24" s="367">
        <v>14</v>
      </c>
      <c r="B24" s="368" t="str">
        <f>IFERROR(VLOOKUP(Z24,'Reference records(soft deleted)'!$B$25:$D$42,3,FALSE),"")</f>
        <v/>
      </c>
      <c r="C24" s="402"/>
      <c r="D24" s="390"/>
      <c r="E24" s="390"/>
      <c r="F24" s="390"/>
      <c r="G24" s="371" t="str">
        <f t="array" ref="G24">IFERROR(IF(INDEX('Reference Records'!$D$19:$D$33,MATCH(LEFT(B24,255),LEFT('Reference Records'!$C$19:$C$33,255),0))=0,"",INDEX('Reference Records'!$D$19:$D$33,MATCH(LEFT(B24,255),LEFT('Reference Records'!$C$19:$C$33,255),0))),"")</f>
        <v/>
      </c>
      <c r="H24" s="435" t="str">
        <f>IF('Overview - Section A'!$AN$5="Funding Request",IF(I24="Funding Request Place Holder","",I24),"")</f>
        <v/>
      </c>
      <c r="I24" s="435" t="str">
        <f>IFERROR(IF(AB24="","",VLOOKUP(AB24,'Overview - Section A'!$P$30:$Q$31,2,FALSE)),"")</f>
        <v/>
      </c>
      <c r="J24" s="435"/>
      <c r="K24" s="435"/>
      <c r="L24" s="435"/>
      <c r="M24" s="435"/>
      <c r="N24" s="435"/>
      <c r="O24" s="435"/>
      <c r="P24" s="435"/>
      <c r="Q24" s="435" t="str">
        <f t="shared" si="0"/>
        <v/>
      </c>
      <c r="R24" s="402"/>
      <c r="S24" s="433" t="str">
        <f t="shared" si="1"/>
        <v/>
      </c>
      <c r="T24" s="433" t="str">
        <f>IFERROR(IF('Overview - Section A'!$AN$5="Funding Request",VLOOKUP(H24,'Overview - Section A'!$M$30:$P$31,4,FALSE),IF(AB24="","",AB24)),"")</f>
        <v/>
      </c>
      <c r="U24" s="433" t="b">
        <f t="shared" si="2"/>
        <v>0</v>
      </c>
      <c r="V24" s="433" t="str">
        <f t="shared" si="3"/>
        <v/>
      </c>
      <c r="W24" s="433" t="s">
        <v>742</v>
      </c>
      <c r="X24" s="436" t="str">
        <f t="array" ref="X24">IFERROR(IF(INDEX('Reference Records'!$G$19:$G$33,MATCH(LEFT(B24,255),LEFT('Reference Records'!$C$19:$C$33,255),0))=0,"",INDEX('Reference Records'!$G$19:$G$33,MATCH(LEFT(B24,255),LEFT('Reference Records'!$C$19:$C$33,255),0))),"")</f>
        <v/>
      </c>
      <c r="Y24" s="436" t="str">
        <f>IFERROR(IF('Overview - Section A'!$AN$5="Funding Request",IF('Reference Records'!$B$157&lt;&gt;"",VLOOKUP(Q24,'Reference Records'!$B$157:$C$158,2,FALSE),VLOOKUP(Q24,'Reference Records'!$A$170:$C$171,3,FALSE)),VLOOKUP(Q24,'Reference Records'!$A$174:$C$176,3,FALSE)),"")</f>
        <v/>
      </c>
      <c r="Z24" s="436"/>
      <c r="AA24" s="436"/>
      <c r="AB24" s="437"/>
      <c r="AC24" s="436" t="s">
        <v>373</v>
      </c>
      <c r="AD24" s="390"/>
      <c r="AE24" s="133"/>
      <c r="AF24" s="135"/>
      <c r="AG24" s="135"/>
    </row>
    <row r="25" spans="1:58" ht="47.1" customHeight="1" x14ac:dyDescent="0.3">
      <c r="A25" s="367">
        <v>15</v>
      </c>
      <c r="B25" s="368" t="str">
        <f>IFERROR(VLOOKUP(Z25,'Reference records(soft deleted)'!$B$25:$D$42,3,FALSE),"")</f>
        <v/>
      </c>
      <c r="C25" s="402"/>
      <c r="D25" s="390"/>
      <c r="E25" s="390"/>
      <c r="F25" s="390"/>
      <c r="G25" s="371" t="str">
        <f t="array" ref="G25">IFERROR(IF(INDEX('Reference Records'!$D$19:$D$33,MATCH(LEFT(B25,255),LEFT('Reference Records'!$C$19:$C$33,255),0))=0,"",INDEX('Reference Records'!$D$19:$D$33,MATCH(LEFT(B25,255),LEFT('Reference Records'!$C$19:$C$33,255),0))),"")</f>
        <v/>
      </c>
      <c r="H25" s="435" t="str">
        <f>IF('Overview - Section A'!$AN$5="Funding Request",IF(I25="Funding Request Place Holder","",I25),"")</f>
        <v/>
      </c>
      <c r="I25" s="435" t="str">
        <f>IFERROR(IF(AB25="","",VLOOKUP(AB25,'Overview - Section A'!$P$30:$Q$31,2,FALSE)),"")</f>
        <v/>
      </c>
      <c r="J25" s="435"/>
      <c r="K25" s="435"/>
      <c r="L25" s="435"/>
      <c r="M25" s="435"/>
      <c r="N25" s="435"/>
      <c r="O25" s="435"/>
      <c r="P25" s="435"/>
      <c r="Q25" s="435" t="str">
        <f t="shared" si="0"/>
        <v/>
      </c>
      <c r="R25" s="402"/>
      <c r="S25" s="433" t="str">
        <f t="shared" si="1"/>
        <v/>
      </c>
      <c r="T25" s="433" t="str">
        <f>IFERROR(IF('Overview - Section A'!$AN$5="Funding Request",VLOOKUP(H25,'Overview - Section A'!$M$30:$P$31,4,FALSE),IF(AB25="","",AB25)),"")</f>
        <v/>
      </c>
      <c r="U25" s="433" t="b">
        <f t="shared" si="2"/>
        <v>0</v>
      </c>
      <c r="V25" s="433" t="str">
        <f t="shared" si="3"/>
        <v/>
      </c>
      <c r="W25" s="433" t="s">
        <v>743</v>
      </c>
      <c r="X25" s="436" t="str">
        <f t="array" ref="X25">IFERROR(IF(INDEX('Reference Records'!$G$19:$G$33,MATCH(LEFT(B25,255),LEFT('Reference Records'!$C$19:$C$33,255),0))=0,"",INDEX('Reference Records'!$G$19:$G$33,MATCH(LEFT(B25,255),LEFT('Reference Records'!$C$19:$C$33,255),0))),"")</f>
        <v/>
      </c>
      <c r="Y25" s="436" t="str">
        <f>IFERROR(IF('Overview - Section A'!$AN$5="Funding Request",IF('Reference Records'!$B$157&lt;&gt;"",VLOOKUP(Q25,'Reference Records'!$B$157:$C$158,2,FALSE),VLOOKUP(Q25,'Reference Records'!$A$170:$C$171,3,FALSE)),VLOOKUP(Q25,'Reference Records'!$A$174:$C$176,3,FALSE)),"")</f>
        <v/>
      </c>
      <c r="Z25" s="436"/>
      <c r="AA25" s="436"/>
      <c r="AB25" s="437"/>
      <c r="AC25" s="436" t="s">
        <v>373</v>
      </c>
      <c r="AD25" s="390"/>
      <c r="AE25" s="133"/>
      <c r="AF25" s="135"/>
      <c r="AG25" s="135"/>
    </row>
    <row r="26" spans="1:58" s="52" customFormat="1" ht="2.85" customHeight="1" thickBot="1" x14ac:dyDescent="0.35">
      <c r="A26" s="53"/>
      <c r="B26" s="53"/>
      <c r="C26" s="53"/>
      <c r="D26" s="53"/>
      <c r="E26" s="54"/>
      <c r="F26" s="54"/>
      <c r="G26" s="55"/>
      <c r="H26" s="54"/>
      <c r="I26" s="54"/>
      <c r="J26" s="54"/>
      <c r="K26" s="56"/>
      <c r="L26" s="57"/>
      <c r="M26" s="57"/>
      <c r="N26" s="57"/>
      <c r="O26" s="58"/>
      <c r="P26" s="58"/>
      <c r="Q26" s="59"/>
      <c r="R26" s="60"/>
      <c r="S26" s="60"/>
      <c r="T26" s="60"/>
      <c r="U26" s="60"/>
      <c r="V26" s="60"/>
      <c r="W26" s="60"/>
      <c r="X26" s="60"/>
      <c r="Y26" s="60"/>
      <c r="Z26" s="60"/>
      <c r="AA26" s="60"/>
      <c r="AB26" s="60"/>
      <c r="AC26" s="60"/>
      <c r="AD26" s="60"/>
      <c r="AE26" s="61"/>
      <c r="AF26" s="136"/>
      <c r="AG26" s="136"/>
      <c r="AK26" s="12"/>
      <c r="AL26" s="12"/>
      <c r="AM26" s="12"/>
      <c r="AN26" s="12"/>
      <c r="AO26" s="12"/>
      <c r="AP26" s="12"/>
      <c r="AQ26" s="12"/>
      <c r="AR26" s="12"/>
      <c r="AS26" s="12"/>
      <c r="AT26" s="12"/>
      <c r="AU26" s="12"/>
      <c r="AV26" s="12"/>
      <c r="AW26" s="12"/>
      <c r="AX26" s="12"/>
      <c r="AY26" s="12"/>
      <c r="AZ26" s="12"/>
      <c r="BA26" s="12"/>
      <c r="BB26" s="12"/>
      <c r="BC26" s="12"/>
      <c r="BD26" s="12"/>
      <c r="BE26" s="12"/>
      <c r="BF26" s="12"/>
    </row>
    <row r="27" spans="1:58" ht="35.85" customHeight="1" thickBot="1" x14ac:dyDescent="0.35">
      <c r="A27" s="62"/>
      <c r="D27" s="63"/>
      <c r="E27" s="63"/>
      <c r="AF27" s="135"/>
      <c r="AG27" s="135"/>
    </row>
    <row r="28" spans="1:58" ht="27" customHeight="1" thickBot="1" x14ac:dyDescent="0.35">
      <c r="A28" s="509" t="s">
        <v>29</v>
      </c>
      <c r="B28" s="510"/>
      <c r="C28" s="510"/>
      <c r="D28" s="510"/>
      <c r="E28" s="510"/>
      <c r="F28" s="510"/>
      <c r="G28" s="510"/>
      <c r="H28" s="510"/>
      <c r="I28" s="64"/>
      <c r="J28" s="64"/>
      <c r="K28" s="64"/>
      <c r="L28" s="64"/>
      <c r="M28" s="64"/>
      <c r="N28" s="162"/>
      <c r="O28" s="168"/>
      <c r="P28" s="169"/>
      <c r="Q28" s="48"/>
    </row>
    <row r="29" spans="1:58" ht="45.75" customHeight="1" x14ac:dyDescent="0.3">
      <c r="A29" s="379" t="s">
        <v>23</v>
      </c>
      <c r="B29" s="379" t="s">
        <v>71</v>
      </c>
      <c r="C29" s="379" t="s">
        <v>141</v>
      </c>
      <c r="D29" s="379" t="s">
        <v>6</v>
      </c>
      <c r="E29" s="379" t="s">
        <v>7</v>
      </c>
      <c r="F29" s="380" t="s">
        <v>8</v>
      </c>
      <c r="G29" s="379" t="s">
        <v>27</v>
      </c>
      <c r="H29" s="379" t="s">
        <v>144</v>
      </c>
      <c r="I29" s="381"/>
      <c r="J29" s="382" t="s">
        <v>212</v>
      </c>
      <c r="K29" s="382" t="s">
        <v>211</v>
      </c>
      <c r="L29" s="382" t="s">
        <v>60</v>
      </c>
      <c r="M29" s="382" t="s">
        <v>213</v>
      </c>
      <c r="N29" s="383" t="s">
        <v>234</v>
      </c>
      <c r="O29" s="382" t="s">
        <v>62</v>
      </c>
      <c r="P29" s="170"/>
      <c r="Q29" s="48"/>
    </row>
    <row r="30" spans="1:58" ht="47.1" hidden="1" customHeight="1" x14ac:dyDescent="0.3">
      <c r="A30" s="367" t="s">
        <v>84</v>
      </c>
      <c r="B30" s="384" t="str">
        <f t="shared" ref="B30:B61" si="4">IF(A30=A29,"",VLOOKUP(A30,$A$10:$V$26,22,FALSE))</f>
        <v>[Custom Outcome Indicator]</v>
      </c>
      <c r="C30" s="385" t="str">
        <f>IFERROR(IF(K30&lt;&gt;"",K30,IF(A30=A29,IF(C29&lt;YEAR('Overview - Section A'!$E$8),C29+1,""),YEAR('Overview - Section A'!$E$7))),"")</f>
        <v>[Year of Target]</v>
      </c>
      <c r="D30" s="386" t="s">
        <v>54</v>
      </c>
      <c r="E30" s="387" t="s">
        <v>55</v>
      </c>
      <c r="F30" s="388" t="str">
        <f>IF(IF(AND(D30="",E30=""),N30,IFERROR((D30/E30)*100,""))=0,"",IF(AND(D30="",E30=""),N30,IFERROR((D30/E30)*100,"")))</f>
        <v/>
      </c>
      <c r="G30" s="389" t="s">
        <v>56</v>
      </c>
      <c r="H30" s="390" t="s">
        <v>143</v>
      </c>
      <c r="I30" s="391"/>
      <c r="J30" s="392" t="s">
        <v>61</v>
      </c>
      <c r="K30" s="393" t="s">
        <v>239</v>
      </c>
      <c r="L30" s="391" t="b">
        <f t="shared" ref="L30:L61" si="5">IFERROR(IF(VLOOKUP(A30,$A$10:$V$26,22,FALSE)&lt;&gt;"",TRUE,FALSE),FALSE)</f>
        <v>1</v>
      </c>
      <c r="M30" s="391" t="str">
        <f ca="1">IFERROR(IF(G30&lt;&gt;"",INDEX('Overview - Section A'!$U$37:$U$44,MATCH(G30,'Overview - Section A'!$A$37:$A$44,1)),J30),"")</f>
        <v>[Record ID]</v>
      </c>
      <c r="N30" s="391" t="s">
        <v>210</v>
      </c>
      <c r="O30" s="391" t="s">
        <v>61</v>
      </c>
      <c r="P30" s="171"/>
      <c r="Q30" s="48"/>
    </row>
    <row r="31" spans="1:58" ht="47.1" customHeight="1" x14ac:dyDescent="0.3">
      <c r="A31" s="367">
        <v>1</v>
      </c>
      <c r="B31" s="384" t="str">
        <f t="shared" si="4"/>
        <v>Malaria O-6: Proportion of households with at least one insecticide-treated net for every two people</v>
      </c>
      <c r="C31" s="385">
        <f>IFERROR(IF(K31&lt;&gt;"",K31,IF(A31=A30,IF(C30&lt;YEAR('Overview - Section A'!$E$8),C30+1,""),YEAR('Overview - Section A'!$E$7))),"")</f>
        <v>2018</v>
      </c>
      <c r="D31" s="386"/>
      <c r="E31" s="387"/>
      <c r="F31" s="388" t="str">
        <f t="shared" ref="F31:F94" si="6">IF(IF(AND(D31="",E31=""),N31,IFERROR((D31/E31)*100,""))=0,"",IF(AND(D31="",E31=""),N31,IFERROR((D31/E31)*100,"")))</f>
        <v/>
      </c>
      <c r="G31" s="389"/>
      <c r="H31" s="390"/>
      <c r="I31" s="391"/>
      <c r="J31" s="392" t="s">
        <v>414</v>
      </c>
      <c r="K31" s="393"/>
      <c r="L31" s="391" t="b">
        <f t="shared" si="5"/>
        <v>1</v>
      </c>
      <c r="M31" s="391" t="str">
        <f>IFERROR(IF(G31&lt;&gt;"",INDEX('Overview - Section A'!$U$37:$U$44,MATCH(G31,'Overview - Section A'!$A$37:$A$44,1)),J31),"")</f>
        <v>a1Y36000002qEMKEA2</v>
      </c>
      <c r="N31" s="391"/>
      <c r="O31" s="391" t="s">
        <v>415</v>
      </c>
      <c r="P31" s="171"/>
      <c r="Q31" s="48"/>
    </row>
    <row r="32" spans="1:58" ht="47.1" customHeight="1" x14ac:dyDescent="0.3">
      <c r="A32" s="367">
        <v>1</v>
      </c>
      <c r="B32" s="384" t="str">
        <f t="shared" si="4"/>
        <v/>
      </c>
      <c r="C32" s="385">
        <f>IFERROR(IF(K32&lt;&gt;"",K32,IF(A32=A31,IF(C31&lt;YEAR('Overview - Section A'!$E$8),C31+1,""),YEAR('Overview - Section A'!$E$7))),"")</f>
        <v>2019</v>
      </c>
      <c r="D32" s="386"/>
      <c r="E32" s="387"/>
      <c r="F32" s="388">
        <v>70</v>
      </c>
      <c r="G32" s="389">
        <v>43982</v>
      </c>
      <c r="H32" s="390"/>
      <c r="I32" s="391"/>
      <c r="J32" s="392" t="s">
        <v>416</v>
      </c>
      <c r="K32" s="393"/>
      <c r="L32" s="391" t="b">
        <f t="shared" si="5"/>
        <v>1</v>
      </c>
      <c r="M32" s="391" t="str">
        <f ca="1">IFERROR(IF(G32&lt;&gt;"",INDEX('Overview - Section A'!$U$37:$U$44,MATCH(G32,'Overview - Section A'!$A$37:$A$44,1)),J32),"")</f>
        <v>a1Y36000002qEMOEA2</v>
      </c>
      <c r="N32" s="391"/>
      <c r="O32" s="391" t="s">
        <v>417</v>
      </c>
      <c r="P32" s="171"/>
      <c r="Q32" s="48"/>
    </row>
    <row r="33" spans="1:17" ht="47.1" customHeight="1" x14ac:dyDescent="0.3">
      <c r="A33" s="367">
        <v>1</v>
      </c>
      <c r="B33" s="384" t="str">
        <f t="shared" si="4"/>
        <v/>
      </c>
      <c r="C33" s="385">
        <f>IFERROR(IF(K33&lt;&gt;"",K33,IF(A33=A32,IF(C32&lt;YEAR('Overview - Section A'!$E$8),C32+1,""),YEAR('Overview - Section A'!$E$7))),"")</f>
        <v>2020</v>
      </c>
      <c r="D33" s="386"/>
      <c r="E33" s="387"/>
      <c r="F33" s="388" t="str">
        <f t="shared" si="6"/>
        <v/>
      </c>
      <c r="G33" s="389"/>
      <c r="H33" s="390"/>
      <c r="I33" s="391"/>
      <c r="J33" s="392" t="s">
        <v>418</v>
      </c>
      <c r="K33" s="393"/>
      <c r="L33" s="391" t="b">
        <f t="shared" si="5"/>
        <v>1</v>
      </c>
      <c r="M33" s="391" t="str">
        <f>IFERROR(IF(G33&lt;&gt;"",INDEX('Overview - Section A'!$U$37:$U$44,MATCH(G33,'Overview - Section A'!$A$37:$A$44,1)),J33),"")</f>
        <v>a1Y36000002qEMMEA2</v>
      </c>
      <c r="N33" s="391"/>
      <c r="O33" s="391" t="s">
        <v>419</v>
      </c>
      <c r="P33" s="171"/>
      <c r="Q33" s="48"/>
    </row>
    <row r="34" spans="1:17" ht="47.1" customHeight="1" x14ac:dyDescent="0.3">
      <c r="A34" s="367">
        <v>1</v>
      </c>
      <c r="B34" s="384" t="str">
        <f t="shared" si="4"/>
        <v/>
      </c>
      <c r="C34" s="385" t="str">
        <f>IFERROR(IF(K34&lt;&gt;"",K34,IF(A34=A33,IF(C33&lt;YEAR('Overview - Section A'!$E$8),C33+1,""),YEAR('Overview - Section A'!$E$7))),"")</f>
        <v/>
      </c>
      <c r="D34" s="386"/>
      <c r="E34" s="387"/>
      <c r="F34" s="388" t="str">
        <f t="shared" si="6"/>
        <v/>
      </c>
      <c r="G34" s="389"/>
      <c r="H34" s="390"/>
      <c r="I34" s="391"/>
      <c r="J34" s="392" t="s">
        <v>420</v>
      </c>
      <c r="K34" s="393"/>
      <c r="L34" s="391" t="b">
        <f t="shared" si="5"/>
        <v>1</v>
      </c>
      <c r="M34" s="391" t="str">
        <f>IFERROR(IF(G34&lt;&gt;"",INDEX('Overview - Section A'!$U$37:$U$44,MATCH(G34,'Overview - Section A'!$A$37:$A$44,1)),J34),"")</f>
        <v>a1Y36000002qEMNEA2</v>
      </c>
      <c r="N34" s="391"/>
      <c r="O34" s="391" t="s">
        <v>421</v>
      </c>
      <c r="P34" s="171"/>
      <c r="Q34" s="48"/>
    </row>
    <row r="35" spans="1:17" ht="47.1" customHeight="1" x14ac:dyDescent="0.3">
      <c r="A35" s="367">
        <v>1</v>
      </c>
      <c r="B35" s="384" t="str">
        <f t="shared" si="4"/>
        <v/>
      </c>
      <c r="C35" s="385" t="str">
        <f>IFERROR(IF(K35&lt;&gt;"",K35,IF(A35=A34,IF(C34&lt;YEAR('Overview - Section A'!$E$8),C34+1,""),YEAR('Overview - Section A'!$E$7))),"")</f>
        <v/>
      </c>
      <c r="D35" s="386"/>
      <c r="E35" s="387"/>
      <c r="F35" s="388" t="str">
        <f t="shared" si="6"/>
        <v/>
      </c>
      <c r="G35" s="389"/>
      <c r="H35" s="390"/>
      <c r="I35" s="391"/>
      <c r="J35" s="392" t="s">
        <v>422</v>
      </c>
      <c r="K35" s="393"/>
      <c r="L35" s="391" t="b">
        <f t="shared" si="5"/>
        <v>1</v>
      </c>
      <c r="M35" s="391" t="str">
        <f>IFERROR(IF(G35&lt;&gt;"",INDEX('Overview - Section A'!$U$37:$U$44,MATCH(G35,'Overview - Section A'!$A$37:$A$44,1)),J35),"")</f>
        <v>a1Y36000002qEMOEA2</v>
      </c>
      <c r="N35" s="391"/>
      <c r="O35" s="391" t="s">
        <v>423</v>
      </c>
      <c r="P35" s="171"/>
      <c r="Q35" s="48"/>
    </row>
    <row r="36" spans="1:17" ht="47.1" customHeight="1" x14ac:dyDescent="0.3">
      <c r="A36" s="367">
        <v>1</v>
      </c>
      <c r="B36" s="384" t="str">
        <f t="shared" si="4"/>
        <v/>
      </c>
      <c r="C36" s="385" t="str">
        <f>IFERROR(IF(K36&lt;&gt;"",K36,IF(A36=A35,IF(C35&lt;YEAR('Overview - Section A'!$E$8),C35+1,""),YEAR('Overview - Section A'!$E$7))),"")</f>
        <v/>
      </c>
      <c r="D36" s="386"/>
      <c r="E36" s="387"/>
      <c r="F36" s="388" t="str">
        <f t="shared" si="6"/>
        <v/>
      </c>
      <c r="G36" s="389"/>
      <c r="H36" s="390"/>
      <c r="I36" s="391"/>
      <c r="J36" s="392" t="s">
        <v>424</v>
      </c>
      <c r="K36" s="393"/>
      <c r="L36" s="391" t="b">
        <f t="shared" si="5"/>
        <v>1</v>
      </c>
      <c r="M36" s="391" t="str">
        <f>IFERROR(IF(G36&lt;&gt;"",INDEX('Overview - Section A'!$U$37:$U$44,MATCH(G36,'Overview - Section A'!$A$37:$A$44,1)),J36),"")</f>
        <v>a1Y36000002qEMPEA2</v>
      </c>
      <c r="N36" s="391"/>
      <c r="O36" s="391" t="s">
        <v>425</v>
      </c>
      <c r="P36" s="171"/>
      <c r="Q36" s="48"/>
    </row>
    <row r="37" spans="1:17" ht="47.1" customHeight="1" x14ac:dyDescent="0.3">
      <c r="A37" s="367">
        <v>2</v>
      </c>
      <c r="B37" s="384" t="str">
        <f t="shared" si="4"/>
        <v>Malaria O-1b: Proportion of children under five years old who slept under an insecticide-treated net the previous night</v>
      </c>
      <c r="C37" s="385">
        <f>IFERROR(IF(K37&lt;&gt;"",K37,IF(A37=A36,IF(C36&lt;YEAR('Overview - Section A'!$E$8),C36+1,""),YEAR('Overview - Section A'!$E$7))),"")</f>
        <v>2018</v>
      </c>
      <c r="D37" s="386"/>
      <c r="E37" s="387"/>
      <c r="F37" s="388" t="str">
        <f t="shared" si="6"/>
        <v/>
      </c>
      <c r="G37" s="389"/>
      <c r="H37" s="390"/>
      <c r="I37" s="391"/>
      <c r="J37" s="392" t="s">
        <v>414</v>
      </c>
      <c r="K37" s="393"/>
      <c r="L37" s="391" t="b">
        <f t="shared" si="5"/>
        <v>1</v>
      </c>
      <c r="M37" s="391" t="str">
        <f>IFERROR(IF(G37&lt;&gt;"",INDEX('Overview - Section A'!$U$37:$U$44,MATCH(G37,'Overview - Section A'!$A$37:$A$44,1)),J37),"")</f>
        <v>a1Y36000002qEMKEA2</v>
      </c>
      <c r="N37" s="391"/>
      <c r="O37" s="391" t="s">
        <v>426</v>
      </c>
      <c r="P37" s="171"/>
      <c r="Q37" s="48"/>
    </row>
    <row r="38" spans="1:17" ht="47.1" customHeight="1" x14ac:dyDescent="0.3">
      <c r="A38" s="367">
        <v>2</v>
      </c>
      <c r="B38" s="384" t="str">
        <f t="shared" si="4"/>
        <v/>
      </c>
      <c r="C38" s="385">
        <f>IFERROR(IF(K38&lt;&gt;"",K38,IF(A38=A37,IF(C37&lt;YEAR('Overview - Section A'!$E$8),C37+1,""),YEAR('Overview - Section A'!$E$7))),"")</f>
        <v>2019</v>
      </c>
      <c r="D38" s="386"/>
      <c r="E38" s="387"/>
      <c r="F38" s="388">
        <v>71</v>
      </c>
      <c r="G38" s="389">
        <v>43982</v>
      </c>
      <c r="H38" s="390"/>
      <c r="I38" s="391"/>
      <c r="J38" s="392" t="s">
        <v>416</v>
      </c>
      <c r="K38" s="393"/>
      <c r="L38" s="391" t="b">
        <f t="shared" si="5"/>
        <v>1</v>
      </c>
      <c r="M38" s="391" t="str">
        <f ca="1">IFERROR(IF(G38&lt;&gt;"",INDEX('Overview - Section A'!$U$37:$U$44,MATCH(G38,'Overview - Section A'!$A$37:$A$44,1)),J38),"")</f>
        <v>a1Y36000002qEMOEA2</v>
      </c>
      <c r="N38" s="391"/>
      <c r="O38" s="391" t="s">
        <v>427</v>
      </c>
      <c r="P38" s="171"/>
      <c r="Q38" s="48"/>
    </row>
    <row r="39" spans="1:17" ht="47.1" customHeight="1" x14ac:dyDescent="0.3">
      <c r="A39" s="367">
        <v>2</v>
      </c>
      <c r="B39" s="384" t="str">
        <f t="shared" si="4"/>
        <v/>
      </c>
      <c r="C39" s="385">
        <f>IFERROR(IF(K39&lt;&gt;"",K39,IF(A39=A38,IF(C38&lt;YEAR('Overview - Section A'!$E$8),C38+1,""),YEAR('Overview - Section A'!$E$7))),"")</f>
        <v>2020</v>
      </c>
      <c r="D39" s="386"/>
      <c r="E39" s="387"/>
      <c r="F39" s="388" t="str">
        <f t="shared" si="6"/>
        <v/>
      </c>
      <c r="G39" s="389"/>
      <c r="H39" s="390"/>
      <c r="I39" s="391"/>
      <c r="J39" s="392" t="s">
        <v>418</v>
      </c>
      <c r="K39" s="393"/>
      <c r="L39" s="391" t="b">
        <f t="shared" si="5"/>
        <v>1</v>
      </c>
      <c r="M39" s="391" t="str">
        <f>IFERROR(IF(G39&lt;&gt;"",INDEX('Overview - Section A'!$U$37:$U$44,MATCH(G39,'Overview - Section A'!$A$37:$A$44,1)),J39),"")</f>
        <v>a1Y36000002qEMMEA2</v>
      </c>
      <c r="N39" s="391"/>
      <c r="O39" s="391" t="s">
        <v>428</v>
      </c>
      <c r="P39" s="171"/>
      <c r="Q39" s="48"/>
    </row>
    <row r="40" spans="1:17" ht="47.1" customHeight="1" x14ac:dyDescent="0.3">
      <c r="A40" s="367">
        <v>2</v>
      </c>
      <c r="B40" s="384" t="str">
        <f t="shared" si="4"/>
        <v/>
      </c>
      <c r="C40" s="385" t="str">
        <f>IFERROR(IF(K40&lt;&gt;"",K40,IF(A40=A39,IF(C39&lt;YEAR('Overview - Section A'!$E$8),C39+1,""),YEAR('Overview - Section A'!$E$7))),"")</f>
        <v/>
      </c>
      <c r="D40" s="386"/>
      <c r="E40" s="387"/>
      <c r="F40" s="388" t="str">
        <f t="shared" si="6"/>
        <v/>
      </c>
      <c r="G40" s="389"/>
      <c r="H40" s="390"/>
      <c r="I40" s="391"/>
      <c r="J40" s="392" t="s">
        <v>420</v>
      </c>
      <c r="K40" s="393"/>
      <c r="L40" s="391" t="b">
        <f t="shared" si="5"/>
        <v>1</v>
      </c>
      <c r="M40" s="391" t="str">
        <f>IFERROR(IF(G40&lt;&gt;"",INDEX('Overview - Section A'!$U$37:$U$44,MATCH(G40,'Overview - Section A'!$A$37:$A$44,1)),J40),"")</f>
        <v>a1Y36000002qEMNEA2</v>
      </c>
      <c r="N40" s="391"/>
      <c r="O40" s="391" t="s">
        <v>429</v>
      </c>
      <c r="P40" s="171"/>
      <c r="Q40" s="48"/>
    </row>
    <row r="41" spans="1:17" ht="47.1" customHeight="1" x14ac:dyDescent="0.3">
      <c r="A41" s="367">
        <v>2</v>
      </c>
      <c r="B41" s="384" t="str">
        <f t="shared" si="4"/>
        <v/>
      </c>
      <c r="C41" s="385" t="str">
        <f>IFERROR(IF(K41&lt;&gt;"",K41,IF(A41=A40,IF(C40&lt;YEAR('Overview - Section A'!$E$8),C40+1,""),YEAR('Overview - Section A'!$E$7))),"")</f>
        <v/>
      </c>
      <c r="D41" s="386"/>
      <c r="E41" s="387"/>
      <c r="F41" s="388" t="str">
        <f t="shared" si="6"/>
        <v/>
      </c>
      <c r="G41" s="389"/>
      <c r="H41" s="390"/>
      <c r="I41" s="391"/>
      <c r="J41" s="392" t="s">
        <v>422</v>
      </c>
      <c r="K41" s="393"/>
      <c r="L41" s="391" t="b">
        <f t="shared" si="5"/>
        <v>1</v>
      </c>
      <c r="M41" s="391" t="str">
        <f>IFERROR(IF(G41&lt;&gt;"",INDEX('Overview - Section A'!$U$37:$U$44,MATCH(G41,'Overview - Section A'!$A$37:$A$44,1)),J41),"")</f>
        <v>a1Y36000002qEMOEA2</v>
      </c>
      <c r="N41" s="391"/>
      <c r="O41" s="391" t="s">
        <v>430</v>
      </c>
      <c r="P41" s="171"/>
      <c r="Q41" s="48"/>
    </row>
    <row r="42" spans="1:17" ht="47.1" customHeight="1" x14ac:dyDescent="0.3">
      <c r="A42" s="367">
        <v>2</v>
      </c>
      <c r="B42" s="384" t="str">
        <f t="shared" si="4"/>
        <v/>
      </c>
      <c r="C42" s="385" t="str">
        <f>IFERROR(IF(K42&lt;&gt;"",K42,IF(A42=A41,IF(C41&lt;YEAR('Overview - Section A'!$E$8),C41+1,""),YEAR('Overview - Section A'!$E$7))),"")</f>
        <v/>
      </c>
      <c r="D42" s="386"/>
      <c r="E42" s="387"/>
      <c r="F42" s="388" t="str">
        <f t="shared" si="6"/>
        <v/>
      </c>
      <c r="G42" s="389"/>
      <c r="H42" s="390"/>
      <c r="I42" s="391"/>
      <c r="J42" s="392" t="s">
        <v>424</v>
      </c>
      <c r="K42" s="393"/>
      <c r="L42" s="391" t="b">
        <f t="shared" si="5"/>
        <v>1</v>
      </c>
      <c r="M42" s="391" t="str">
        <f>IFERROR(IF(G42&lt;&gt;"",INDEX('Overview - Section A'!$U$37:$U$44,MATCH(G42,'Overview - Section A'!$A$37:$A$44,1)),J42),"")</f>
        <v>a1Y36000002qEMPEA2</v>
      </c>
      <c r="N42" s="391"/>
      <c r="O42" s="391" t="s">
        <v>431</v>
      </c>
      <c r="P42" s="171"/>
      <c r="Q42" s="48"/>
    </row>
    <row r="43" spans="1:17" ht="47.1" customHeight="1" x14ac:dyDescent="0.3">
      <c r="A43" s="367">
        <v>3</v>
      </c>
      <c r="B43" s="384" t="str">
        <f t="shared" si="4"/>
        <v>Malaria O-1c: Proportion of pregnant women who slept under an insecticide-treated net the previous night</v>
      </c>
      <c r="C43" s="385">
        <f>IFERROR(IF(K43&lt;&gt;"",K43,IF(A43=A42,IF(C42&lt;YEAR('Overview - Section A'!$E$8),C42+1,""),YEAR('Overview - Section A'!$E$7))),"")</f>
        <v>2018</v>
      </c>
      <c r="D43" s="386"/>
      <c r="E43" s="387"/>
      <c r="F43" s="388" t="str">
        <f t="shared" si="6"/>
        <v/>
      </c>
      <c r="G43" s="389"/>
      <c r="H43" s="390"/>
      <c r="I43" s="391"/>
      <c r="J43" s="392" t="s">
        <v>414</v>
      </c>
      <c r="K43" s="393"/>
      <c r="L43" s="391" t="b">
        <f t="shared" si="5"/>
        <v>1</v>
      </c>
      <c r="M43" s="391" t="str">
        <f>IFERROR(IF(G43&lt;&gt;"",INDEX('Overview - Section A'!$U$37:$U$44,MATCH(G43,'Overview - Section A'!$A$37:$A$44,1)),J43),"")</f>
        <v>a1Y36000002qEMKEA2</v>
      </c>
      <c r="N43" s="391"/>
      <c r="O43" s="391" t="s">
        <v>432</v>
      </c>
      <c r="P43" s="171"/>
      <c r="Q43" s="48"/>
    </row>
    <row r="44" spans="1:17" ht="47.1" customHeight="1" x14ac:dyDescent="0.3">
      <c r="A44" s="367">
        <v>3</v>
      </c>
      <c r="B44" s="384" t="str">
        <f t="shared" si="4"/>
        <v/>
      </c>
      <c r="C44" s="385">
        <f>IFERROR(IF(K44&lt;&gt;"",K44,IF(A44=A43,IF(C43&lt;YEAR('Overview - Section A'!$E$8),C43+1,""),YEAR('Overview - Section A'!$E$7))),"")</f>
        <v>2019</v>
      </c>
      <c r="D44" s="386"/>
      <c r="E44" s="387"/>
      <c r="F44" s="388">
        <v>69</v>
      </c>
      <c r="G44" s="389">
        <v>43982</v>
      </c>
      <c r="H44" s="390"/>
      <c r="I44" s="391"/>
      <c r="J44" s="392" t="s">
        <v>416</v>
      </c>
      <c r="K44" s="393"/>
      <c r="L44" s="391" t="b">
        <f t="shared" si="5"/>
        <v>1</v>
      </c>
      <c r="M44" s="391" t="str">
        <f ca="1">IFERROR(IF(G44&lt;&gt;"",INDEX('Overview - Section A'!$U$37:$U$44,MATCH(G44,'Overview - Section A'!$A$37:$A$44,1)),J44),"")</f>
        <v>a1Y36000002qEMOEA2</v>
      </c>
      <c r="N44" s="391"/>
      <c r="O44" s="391" t="s">
        <v>433</v>
      </c>
      <c r="P44" s="171"/>
      <c r="Q44" s="48"/>
    </row>
    <row r="45" spans="1:17" ht="47.1" customHeight="1" x14ac:dyDescent="0.3">
      <c r="A45" s="367">
        <v>3</v>
      </c>
      <c r="B45" s="384" t="str">
        <f t="shared" si="4"/>
        <v/>
      </c>
      <c r="C45" s="385">
        <f>IFERROR(IF(K45&lt;&gt;"",K45,IF(A45=A44,IF(C44&lt;YEAR('Overview - Section A'!$E$8),C44+1,""),YEAR('Overview - Section A'!$E$7))),"")</f>
        <v>2020</v>
      </c>
      <c r="D45" s="386"/>
      <c r="E45" s="387"/>
      <c r="F45" s="388" t="str">
        <f t="shared" si="6"/>
        <v/>
      </c>
      <c r="G45" s="389"/>
      <c r="H45" s="390"/>
      <c r="I45" s="391"/>
      <c r="J45" s="392" t="s">
        <v>418</v>
      </c>
      <c r="K45" s="393"/>
      <c r="L45" s="391" t="b">
        <f t="shared" si="5"/>
        <v>1</v>
      </c>
      <c r="M45" s="391" t="str">
        <f>IFERROR(IF(G45&lt;&gt;"",INDEX('Overview - Section A'!$U$37:$U$44,MATCH(G45,'Overview - Section A'!$A$37:$A$44,1)),J45),"")</f>
        <v>a1Y36000002qEMMEA2</v>
      </c>
      <c r="N45" s="391"/>
      <c r="O45" s="391" t="s">
        <v>434</v>
      </c>
      <c r="P45" s="171"/>
      <c r="Q45" s="48"/>
    </row>
    <row r="46" spans="1:17" ht="47.1" customHeight="1" x14ac:dyDescent="0.3">
      <c r="A46" s="367">
        <v>3</v>
      </c>
      <c r="B46" s="384" t="str">
        <f t="shared" si="4"/>
        <v/>
      </c>
      <c r="C46" s="385" t="str">
        <f>IFERROR(IF(K46&lt;&gt;"",K46,IF(A46=A45,IF(C45&lt;YEAR('Overview - Section A'!$E$8),C45+1,""),YEAR('Overview - Section A'!$E$7))),"")</f>
        <v/>
      </c>
      <c r="D46" s="386"/>
      <c r="E46" s="387"/>
      <c r="F46" s="388" t="str">
        <f t="shared" si="6"/>
        <v/>
      </c>
      <c r="G46" s="389"/>
      <c r="H46" s="390"/>
      <c r="I46" s="391"/>
      <c r="J46" s="392" t="s">
        <v>420</v>
      </c>
      <c r="K46" s="393"/>
      <c r="L46" s="391" t="b">
        <f t="shared" si="5"/>
        <v>1</v>
      </c>
      <c r="M46" s="391" t="str">
        <f>IFERROR(IF(G46&lt;&gt;"",INDEX('Overview - Section A'!$U$37:$U$44,MATCH(G46,'Overview - Section A'!$A$37:$A$44,1)),J46),"")</f>
        <v>a1Y36000002qEMNEA2</v>
      </c>
      <c r="N46" s="391"/>
      <c r="O46" s="391" t="s">
        <v>435</v>
      </c>
      <c r="P46" s="171"/>
      <c r="Q46" s="48"/>
    </row>
    <row r="47" spans="1:17" ht="47.1" customHeight="1" x14ac:dyDescent="0.3">
      <c r="A47" s="367">
        <v>3</v>
      </c>
      <c r="B47" s="384" t="str">
        <f t="shared" si="4"/>
        <v/>
      </c>
      <c r="C47" s="385" t="str">
        <f>IFERROR(IF(K47&lt;&gt;"",K47,IF(A47=A46,IF(C46&lt;YEAR('Overview - Section A'!$E$8),C46+1,""),YEAR('Overview - Section A'!$E$7))),"")</f>
        <v/>
      </c>
      <c r="D47" s="386"/>
      <c r="E47" s="387"/>
      <c r="F47" s="388" t="str">
        <f t="shared" si="6"/>
        <v/>
      </c>
      <c r="G47" s="389"/>
      <c r="H47" s="390"/>
      <c r="I47" s="391"/>
      <c r="J47" s="392" t="s">
        <v>422</v>
      </c>
      <c r="K47" s="393"/>
      <c r="L47" s="391" t="b">
        <f t="shared" si="5"/>
        <v>1</v>
      </c>
      <c r="M47" s="391" t="str">
        <f>IFERROR(IF(G47&lt;&gt;"",INDEX('Overview - Section A'!$U$37:$U$44,MATCH(G47,'Overview - Section A'!$A$37:$A$44,1)),J47),"")</f>
        <v>a1Y36000002qEMOEA2</v>
      </c>
      <c r="N47" s="391"/>
      <c r="O47" s="391" t="s">
        <v>436</v>
      </c>
      <c r="P47" s="171"/>
      <c r="Q47" s="48"/>
    </row>
    <row r="48" spans="1:17" ht="47.1" customHeight="1" x14ac:dyDescent="0.3">
      <c r="A48" s="367">
        <v>3</v>
      </c>
      <c r="B48" s="384" t="str">
        <f t="shared" si="4"/>
        <v/>
      </c>
      <c r="C48" s="385" t="str">
        <f>IFERROR(IF(K48&lt;&gt;"",K48,IF(A48=A47,IF(C47&lt;YEAR('Overview - Section A'!$E$8),C47+1,""),YEAR('Overview - Section A'!$E$7))),"")</f>
        <v/>
      </c>
      <c r="D48" s="386"/>
      <c r="E48" s="387"/>
      <c r="F48" s="388" t="str">
        <f t="shared" si="6"/>
        <v/>
      </c>
      <c r="G48" s="389"/>
      <c r="H48" s="390"/>
      <c r="I48" s="391"/>
      <c r="J48" s="392" t="s">
        <v>424</v>
      </c>
      <c r="K48" s="393"/>
      <c r="L48" s="391" t="b">
        <f t="shared" si="5"/>
        <v>1</v>
      </c>
      <c r="M48" s="391" t="str">
        <f>IFERROR(IF(G48&lt;&gt;"",INDEX('Overview - Section A'!$U$37:$U$44,MATCH(G48,'Overview - Section A'!$A$37:$A$44,1)),J48),"")</f>
        <v>a1Y36000002qEMPEA2</v>
      </c>
      <c r="N48" s="391"/>
      <c r="O48" s="391" t="s">
        <v>437</v>
      </c>
      <c r="P48" s="171"/>
      <c r="Q48" s="48"/>
    </row>
    <row r="49" spans="1:17" ht="47.1" customHeight="1" x14ac:dyDescent="0.3">
      <c r="A49" s="367">
        <v>4</v>
      </c>
      <c r="B49" s="384" t="str">
        <f t="shared" si="4"/>
        <v>Malaria O-3: Proportion of population using an insecticide-treated net among those with access to an insecticide-treated net</v>
      </c>
      <c r="C49" s="385">
        <f>IFERROR(IF(K49&lt;&gt;"",K49,IF(A49=A48,IF(C48&lt;YEAR('Overview - Section A'!$E$8),C48+1,""),YEAR('Overview - Section A'!$E$7))),"")</f>
        <v>2018</v>
      </c>
      <c r="D49" s="386"/>
      <c r="E49" s="387"/>
      <c r="F49" s="388" t="str">
        <f t="shared" si="6"/>
        <v/>
      </c>
      <c r="G49" s="389"/>
      <c r="H49" s="390"/>
      <c r="I49" s="391"/>
      <c r="J49" s="392" t="s">
        <v>414</v>
      </c>
      <c r="K49" s="393"/>
      <c r="L49" s="391" t="b">
        <f t="shared" si="5"/>
        <v>1</v>
      </c>
      <c r="M49" s="391" t="str">
        <f>IFERROR(IF(G49&lt;&gt;"",INDEX('Overview - Section A'!$U$37:$U$44,MATCH(G49,'Overview - Section A'!$A$37:$A$44,1)),J49),"")</f>
        <v>a1Y36000002qEMKEA2</v>
      </c>
      <c r="N49" s="391"/>
      <c r="O49" s="391" t="s">
        <v>438</v>
      </c>
      <c r="P49" s="171"/>
      <c r="Q49" s="48"/>
    </row>
    <row r="50" spans="1:17" ht="47.1" customHeight="1" x14ac:dyDescent="0.3">
      <c r="A50" s="367">
        <v>4</v>
      </c>
      <c r="B50" s="384" t="str">
        <f t="shared" si="4"/>
        <v/>
      </c>
      <c r="C50" s="385">
        <f>IFERROR(IF(K50&lt;&gt;"",K50,IF(A50=A49,IF(C49&lt;YEAR('Overview - Section A'!$E$8),C49+1,""),YEAR('Overview - Section A'!$E$7))),"")</f>
        <v>2019</v>
      </c>
      <c r="D50" s="386"/>
      <c r="E50" s="387"/>
      <c r="F50" s="388">
        <v>65</v>
      </c>
      <c r="G50" s="389">
        <v>43982</v>
      </c>
      <c r="H50" s="390"/>
      <c r="I50" s="391"/>
      <c r="J50" s="392" t="s">
        <v>416</v>
      </c>
      <c r="K50" s="393"/>
      <c r="L50" s="391" t="b">
        <f t="shared" si="5"/>
        <v>1</v>
      </c>
      <c r="M50" s="391" t="str">
        <f ca="1">IFERROR(IF(G50&lt;&gt;"",INDEX('Overview - Section A'!$U$37:$U$44,MATCH(G50,'Overview - Section A'!$A$37:$A$44,1)),J50),"")</f>
        <v>a1Y36000002qEMOEA2</v>
      </c>
      <c r="N50" s="391"/>
      <c r="O50" s="391" t="s">
        <v>439</v>
      </c>
      <c r="P50" s="171"/>
      <c r="Q50" s="48"/>
    </row>
    <row r="51" spans="1:17" ht="47.1" customHeight="1" x14ac:dyDescent="0.3">
      <c r="A51" s="367">
        <v>4</v>
      </c>
      <c r="B51" s="384" t="str">
        <f t="shared" si="4"/>
        <v/>
      </c>
      <c r="C51" s="385">
        <f>IFERROR(IF(K51&lt;&gt;"",K51,IF(A51=A50,IF(C50&lt;YEAR('Overview - Section A'!$E$8),C50+1,""),YEAR('Overview - Section A'!$E$7))),"")</f>
        <v>2020</v>
      </c>
      <c r="D51" s="386"/>
      <c r="E51" s="387"/>
      <c r="F51" s="388" t="str">
        <f t="shared" si="6"/>
        <v/>
      </c>
      <c r="G51" s="389"/>
      <c r="H51" s="390"/>
      <c r="I51" s="391"/>
      <c r="J51" s="392" t="s">
        <v>418</v>
      </c>
      <c r="K51" s="393"/>
      <c r="L51" s="391" t="b">
        <f t="shared" si="5"/>
        <v>1</v>
      </c>
      <c r="M51" s="391" t="str">
        <f>IFERROR(IF(G51&lt;&gt;"",INDEX('Overview - Section A'!$U$37:$U$44,MATCH(G51,'Overview - Section A'!$A$37:$A$44,1)),J51),"")</f>
        <v>a1Y36000002qEMMEA2</v>
      </c>
      <c r="N51" s="391"/>
      <c r="O51" s="391" t="s">
        <v>440</v>
      </c>
      <c r="P51" s="171"/>
      <c r="Q51" s="48"/>
    </row>
    <row r="52" spans="1:17" ht="47.1" customHeight="1" x14ac:dyDescent="0.3">
      <c r="A52" s="367">
        <v>4</v>
      </c>
      <c r="B52" s="384" t="str">
        <f t="shared" si="4"/>
        <v/>
      </c>
      <c r="C52" s="385" t="str">
        <f>IFERROR(IF(K52&lt;&gt;"",K52,IF(A52=A51,IF(C51&lt;YEAR('Overview - Section A'!$E$8),C51+1,""),YEAR('Overview - Section A'!$E$7))),"")</f>
        <v/>
      </c>
      <c r="D52" s="386"/>
      <c r="E52" s="387"/>
      <c r="F52" s="388" t="str">
        <f t="shared" si="6"/>
        <v/>
      </c>
      <c r="G52" s="389"/>
      <c r="H52" s="390"/>
      <c r="I52" s="391"/>
      <c r="J52" s="392" t="s">
        <v>420</v>
      </c>
      <c r="K52" s="393"/>
      <c r="L52" s="391" t="b">
        <f t="shared" si="5"/>
        <v>1</v>
      </c>
      <c r="M52" s="391" t="str">
        <f>IFERROR(IF(G52&lt;&gt;"",INDEX('Overview - Section A'!$U$37:$U$44,MATCH(G52,'Overview - Section A'!$A$37:$A$44,1)),J52),"")</f>
        <v>a1Y36000002qEMNEA2</v>
      </c>
      <c r="N52" s="391"/>
      <c r="O52" s="391" t="s">
        <v>441</v>
      </c>
      <c r="P52" s="171"/>
      <c r="Q52" s="48"/>
    </row>
    <row r="53" spans="1:17" ht="47.1" customHeight="1" x14ac:dyDescent="0.3">
      <c r="A53" s="367">
        <v>4</v>
      </c>
      <c r="B53" s="384" t="str">
        <f t="shared" si="4"/>
        <v/>
      </c>
      <c r="C53" s="385" t="str">
        <f>IFERROR(IF(K53&lt;&gt;"",K53,IF(A53=A52,IF(C52&lt;YEAR('Overview - Section A'!$E$8),C52+1,""),YEAR('Overview - Section A'!$E$7))),"")</f>
        <v/>
      </c>
      <c r="D53" s="386"/>
      <c r="E53" s="387"/>
      <c r="F53" s="388" t="str">
        <f t="shared" si="6"/>
        <v/>
      </c>
      <c r="G53" s="389"/>
      <c r="H53" s="390"/>
      <c r="I53" s="391"/>
      <c r="J53" s="392" t="s">
        <v>422</v>
      </c>
      <c r="K53" s="393"/>
      <c r="L53" s="391" t="b">
        <f t="shared" si="5"/>
        <v>1</v>
      </c>
      <c r="M53" s="391" t="str">
        <f>IFERROR(IF(G53&lt;&gt;"",INDEX('Overview - Section A'!$U$37:$U$44,MATCH(G53,'Overview - Section A'!$A$37:$A$44,1)),J53),"")</f>
        <v>a1Y36000002qEMOEA2</v>
      </c>
      <c r="N53" s="391"/>
      <c r="O53" s="391" t="s">
        <v>442</v>
      </c>
      <c r="P53" s="171"/>
      <c r="Q53" s="48"/>
    </row>
    <row r="54" spans="1:17" ht="47.1" customHeight="1" x14ac:dyDescent="0.3">
      <c r="A54" s="367">
        <v>4</v>
      </c>
      <c r="B54" s="384" t="str">
        <f t="shared" si="4"/>
        <v/>
      </c>
      <c r="C54" s="385" t="str">
        <f>IFERROR(IF(K54&lt;&gt;"",K54,IF(A54=A53,IF(C53&lt;YEAR('Overview - Section A'!$E$8),C53+1,""),YEAR('Overview - Section A'!$E$7))),"")</f>
        <v/>
      </c>
      <c r="D54" s="386"/>
      <c r="E54" s="387"/>
      <c r="F54" s="388" t="str">
        <f t="shared" si="6"/>
        <v/>
      </c>
      <c r="G54" s="389"/>
      <c r="H54" s="390"/>
      <c r="I54" s="391"/>
      <c r="J54" s="392" t="s">
        <v>424</v>
      </c>
      <c r="K54" s="393"/>
      <c r="L54" s="391" t="b">
        <f t="shared" si="5"/>
        <v>1</v>
      </c>
      <c r="M54" s="391" t="str">
        <f>IFERROR(IF(G54&lt;&gt;"",INDEX('Overview - Section A'!$U$37:$U$44,MATCH(G54,'Overview - Section A'!$A$37:$A$44,1)),J54),"")</f>
        <v>a1Y36000002qEMPEA2</v>
      </c>
      <c r="N54" s="391"/>
      <c r="O54" s="391" t="s">
        <v>443</v>
      </c>
      <c r="P54" s="171"/>
      <c r="Q54" s="48"/>
    </row>
    <row r="55" spans="1:17" ht="47.1" customHeight="1" x14ac:dyDescent="0.3">
      <c r="A55" s="367">
        <v>5</v>
      </c>
      <c r="B55" s="384" t="str">
        <f t="shared" si="4"/>
        <v>HSS O-1: Percentage of women attending antenatal care</v>
      </c>
      <c r="C55" s="385">
        <f>IFERROR(IF(K55&lt;&gt;"",K55,IF(A55=A54,IF(C54&lt;YEAR('Overview - Section A'!$E$8),C54+1,""),YEAR('Overview - Section A'!$E$7))),"")</f>
        <v>2018</v>
      </c>
      <c r="D55" s="386"/>
      <c r="E55" s="387"/>
      <c r="F55" s="388"/>
      <c r="G55" s="389"/>
      <c r="H55" s="390"/>
      <c r="I55" s="391"/>
      <c r="J55" s="392" t="s">
        <v>414</v>
      </c>
      <c r="K55" s="393"/>
      <c r="L55" s="391" t="b">
        <f t="shared" si="5"/>
        <v>1</v>
      </c>
      <c r="M55" s="391" t="str">
        <f>IFERROR(IF(G55&lt;&gt;"",INDEX('Overview - Section A'!$U$37:$U$44,MATCH(G55,'Overview - Section A'!$A$37:$A$44,1)),J55),"")</f>
        <v>a1Y36000002qEMKEA2</v>
      </c>
      <c r="N55" s="391"/>
      <c r="O55" s="391" t="s">
        <v>444</v>
      </c>
      <c r="P55" s="171"/>
      <c r="Q55" s="48"/>
    </row>
    <row r="56" spans="1:17" ht="47.1" customHeight="1" x14ac:dyDescent="0.3">
      <c r="A56" s="367">
        <v>5</v>
      </c>
      <c r="B56" s="384" t="str">
        <f t="shared" si="4"/>
        <v/>
      </c>
      <c r="C56" s="385">
        <f>IFERROR(IF(K56&lt;&gt;"",K56,IF(A56=A55,IF(C55&lt;YEAR('Overview - Section A'!$E$8),C55+1,""),YEAR('Overview - Section A'!$E$7))),"")</f>
        <v>2019</v>
      </c>
      <c r="D56" s="386"/>
      <c r="E56" s="387"/>
      <c r="F56" s="388">
        <v>97</v>
      </c>
      <c r="G56" s="389">
        <v>43951</v>
      </c>
      <c r="H56" s="390"/>
      <c r="I56" s="391"/>
      <c r="J56" s="392" t="s">
        <v>416</v>
      </c>
      <c r="K56" s="393"/>
      <c r="L56" s="391" t="b">
        <f t="shared" si="5"/>
        <v>1</v>
      </c>
      <c r="M56" s="391" t="str">
        <f ca="1">IFERROR(IF(G56&lt;&gt;"",INDEX('Overview - Section A'!$U$37:$U$44,MATCH(G56,'Overview - Section A'!$A$37:$A$44,1)),J56),"")</f>
        <v>a1Y36000002qEMOEA2</v>
      </c>
      <c r="N56" s="391"/>
      <c r="O56" s="391" t="s">
        <v>445</v>
      </c>
      <c r="P56" s="171"/>
      <c r="Q56" s="48"/>
    </row>
    <row r="57" spans="1:17" ht="47.1" customHeight="1" x14ac:dyDescent="0.3">
      <c r="A57" s="367">
        <v>5</v>
      </c>
      <c r="B57" s="384" t="str">
        <f t="shared" si="4"/>
        <v/>
      </c>
      <c r="C57" s="385">
        <f>IFERROR(IF(K57&lt;&gt;"",K57,IF(A57=A56,IF(C56&lt;YEAR('Overview - Section A'!$E$8),C56+1,""),YEAR('Overview - Section A'!$E$7))),"")</f>
        <v>2020</v>
      </c>
      <c r="D57" s="386"/>
      <c r="E57" s="387"/>
      <c r="F57" s="388"/>
      <c r="G57" s="389"/>
      <c r="H57" s="390"/>
      <c r="I57" s="391"/>
      <c r="J57" s="392" t="s">
        <v>418</v>
      </c>
      <c r="K57" s="393"/>
      <c r="L57" s="391" t="b">
        <f t="shared" si="5"/>
        <v>1</v>
      </c>
      <c r="M57" s="391" t="str">
        <f>IFERROR(IF(G57&lt;&gt;"",INDEX('Overview - Section A'!$U$37:$U$44,MATCH(G57,'Overview - Section A'!$A$37:$A$44,1)),J57),"")</f>
        <v>a1Y36000002qEMMEA2</v>
      </c>
      <c r="N57" s="391"/>
      <c r="O57" s="391" t="s">
        <v>446</v>
      </c>
      <c r="P57" s="171"/>
      <c r="Q57" s="48"/>
    </row>
    <row r="58" spans="1:17" ht="47.1" customHeight="1" x14ac:dyDescent="0.3">
      <c r="A58" s="367">
        <v>5</v>
      </c>
      <c r="B58" s="384" t="str">
        <f t="shared" si="4"/>
        <v/>
      </c>
      <c r="C58" s="385" t="str">
        <f>IFERROR(IF(K58&lt;&gt;"",K58,IF(A58=A57,IF(C57&lt;YEAR('Overview - Section A'!$E$8),C57+1,""),YEAR('Overview - Section A'!$E$7))),"")</f>
        <v/>
      </c>
      <c r="D58" s="386"/>
      <c r="E58" s="387"/>
      <c r="F58" s="388" t="str">
        <f t="shared" si="6"/>
        <v/>
      </c>
      <c r="G58" s="389"/>
      <c r="H58" s="390"/>
      <c r="I58" s="391"/>
      <c r="J58" s="392" t="s">
        <v>420</v>
      </c>
      <c r="K58" s="393"/>
      <c r="L58" s="391" t="b">
        <f t="shared" si="5"/>
        <v>1</v>
      </c>
      <c r="M58" s="391" t="str">
        <f>IFERROR(IF(G58&lt;&gt;"",INDEX('Overview - Section A'!$U$37:$U$44,MATCH(G58,'Overview - Section A'!$A$37:$A$44,1)),J58),"")</f>
        <v>a1Y36000002qEMNEA2</v>
      </c>
      <c r="N58" s="391"/>
      <c r="O58" s="391" t="s">
        <v>447</v>
      </c>
      <c r="P58" s="171"/>
      <c r="Q58" s="48"/>
    </row>
    <row r="59" spans="1:17" ht="47.1" customHeight="1" x14ac:dyDescent="0.3">
      <c r="A59" s="367">
        <v>5</v>
      </c>
      <c r="B59" s="384" t="str">
        <f t="shared" si="4"/>
        <v/>
      </c>
      <c r="C59" s="385" t="str">
        <f>IFERROR(IF(K59&lt;&gt;"",K59,IF(A59=A58,IF(C58&lt;YEAR('Overview - Section A'!$E$8),C58+1,""),YEAR('Overview - Section A'!$E$7))),"")</f>
        <v/>
      </c>
      <c r="D59" s="386"/>
      <c r="E59" s="387"/>
      <c r="F59" s="388" t="str">
        <f t="shared" si="6"/>
        <v/>
      </c>
      <c r="G59" s="389"/>
      <c r="H59" s="390"/>
      <c r="I59" s="391"/>
      <c r="J59" s="392" t="s">
        <v>422</v>
      </c>
      <c r="K59" s="393"/>
      <c r="L59" s="391" t="b">
        <f t="shared" si="5"/>
        <v>1</v>
      </c>
      <c r="M59" s="391" t="str">
        <f>IFERROR(IF(G59&lt;&gt;"",INDEX('Overview - Section A'!$U$37:$U$44,MATCH(G59,'Overview - Section A'!$A$37:$A$44,1)),J59),"")</f>
        <v>a1Y36000002qEMOEA2</v>
      </c>
      <c r="N59" s="391"/>
      <c r="O59" s="391" t="s">
        <v>448</v>
      </c>
      <c r="P59" s="171"/>
      <c r="Q59" s="48"/>
    </row>
    <row r="60" spans="1:17" ht="47.1" customHeight="1" x14ac:dyDescent="0.3">
      <c r="A60" s="367">
        <v>5</v>
      </c>
      <c r="B60" s="384" t="str">
        <f t="shared" si="4"/>
        <v/>
      </c>
      <c r="C60" s="385" t="str">
        <f>IFERROR(IF(K60&lt;&gt;"",K60,IF(A60=A59,IF(C59&lt;YEAR('Overview - Section A'!$E$8),C59+1,""),YEAR('Overview - Section A'!$E$7))),"")</f>
        <v/>
      </c>
      <c r="D60" s="386"/>
      <c r="E60" s="387"/>
      <c r="F60" s="388" t="str">
        <f t="shared" si="6"/>
        <v/>
      </c>
      <c r="G60" s="389"/>
      <c r="H60" s="390"/>
      <c r="I60" s="391"/>
      <c r="J60" s="392" t="s">
        <v>424</v>
      </c>
      <c r="K60" s="393"/>
      <c r="L60" s="391" t="b">
        <f t="shared" si="5"/>
        <v>1</v>
      </c>
      <c r="M60" s="391" t="str">
        <f>IFERROR(IF(G60&lt;&gt;"",INDEX('Overview - Section A'!$U$37:$U$44,MATCH(G60,'Overview - Section A'!$A$37:$A$44,1)),J60),"")</f>
        <v>a1Y36000002qEMPEA2</v>
      </c>
      <c r="N60" s="391"/>
      <c r="O60" s="391" t="s">
        <v>449</v>
      </c>
      <c r="P60" s="171"/>
      <c r="Q60" s="48"/>
    </row>
    <row r="61" spans="1:17" ht="47.1" customHeight="1" x14ac:dyDescent="0.3">
      <c r="A61" s="367">
        <v>6</v>
      </c>
      <c r="B61" s="384" t="str">
        <f t="shared" si="4"/>
        <v>HSS O-2: Percentage of births attended by skilled health professional</v>
      </c>
      <c r="C61" s="385">
        <f>IFERROR(IF(K61&lt;&gt;"",K61,IF(A61=A60,IF(C60&lt;YEAR('Overview - Section A'!$E$8),C60+1,""),YEAR('Overview - Section A'!$E$7))),"")</f>
        <v>2018</v>
      </c>
      <c r="D61" s="386"/>
      <c r="E61" s="387"/>
      <c r="F61" s="388"/>
      <c r="G61" s="389"/>
      <c r="H61" s="390"/>
      <c r="I61" s="391"/>
      <c r="J61" s="392" t="s">
        <v>414</v>
      </c>
      <c r="K61" s="393"/>
      <c r="L61" s="391" t="b">
        <f t="shared" si="5"/>
        <v>1</v>
      </c>
      <c r="M61" s="391" t="str">
        <f>IFERROR(IF(G61&lt;&gt;"",INDEX('Overview - Section A'!$U$37:$U$44,MATCH(G61,'Overview - Section A'!$A$37:$A$44,1)),J61),"")</f>
        <v>a1Y36000002qEMKEA2</v>
      </c>
      <c r="N61" s="391"/>
      <c r="O61" s="391" t="s">
        <v>450</v>
      </c>
      <c r="P61" s="171"/>
      <c r="Q61" s="48"/>
    </row>
    <row r="62" spans="1:17" ht="47.1" customHeight="1" x14ac:dyDescent="0.3">
      <c r="A62" s="367">
        <v>6</v>
      </c>
      <c r="B62" s="384" t="str">
        <f t="shared" ref="B62:B93" si="7">IF(A62=A61,"",VLOOKUP(A62,$A$10:$V$26,22,FALSE))</f>
        <v/>
      </c>
      <c r="C62" s="385">
        <f>IFERROR(IF(K62&lt;&gt;"",K62,IF(A62=A61,IF(C61&lt;YEAR('Overview - Section A'!$E$8),C61+1,""),YEAR('Overview - Section A'!$E$7))),"")</f>
        <v>2019</v>
      </c>
      <c r="D62" s="386"/>
      <c r="E62" s="387"/>
      <c r="F62" s="499">
        <v>87.5</v>
      </c>
      <c r="G62" s="389">
        <v>43951</v>
      </c>
      <c r="H62" s="390"/>
      <c r="I62" s="391"/>
      <c r="J62" s="392" t="s">
        <v>416</v>
      </c>
      <c r="K62" s="393"/>
      <c r="L62" s="391" t="b">
        <f t="shared" ref="L62:L93" si="8">IFERROR(IF(VLOOKUP(A62,$A$10:$V$26,22,FALSE)&lt;&gt;"",TRUE,FALSE),FALSE)</f>
        <v>1</v>
      </c>
      <c r="M62" s="391" t="str">
        <f ca="1">IFERROR(IF(G62&lt;&gt;"",INDEX('Overview - Section A'!$U$37:$U$44,MATCH(G62,'Overview - Section A'!$A$37:$A$44,1)),J62),"")</f>
        <v>a1Y36000002qEMOEA2</v>
      </c>
      <c r="N62" s="391"/>
      <c r="O62" s="391" t="s">
        <v>451</v>
      </c>
      <c r="P62" s="171"/>
      <c r="Q62" s="48"/>
    </row>
    <row r="63" spans="1:17" ht="47.1" customHeight="1" x14ac:dyDescent="0.3">
      <c r="A63" s="367">
        <v>6</v>
      </c>
      <c r="B63" s="384" t="str">
        <f t="shared" si="7"/>
        <v/>
      </c>
      <c r="C63" s="385">
        <f>IFERROR(IF(K63&lt;&gt;"",K63,IF(A63=A62,IF(C62&lt;YEAR('Overview - Section A'!$E$8),C62+1,""),YEAR('Overview - Section A'!$E$7))),"")</f>
        <v>2020</v>
      </c>
      <c r="D63" s="386"/>
      <c r="E63" s="387"/>
      <c r="F63" s="388"/>
      <c r="G63" s="389"/>
      <c r="H63" s="390"/>
      <c r="I63" s="391"/>
      <c r="J63" s="392" t="s">
        <v>418</v>
      </c>
      <c r="K63" s="393"/>
      <c r="L63" s="391" t="b">
        <f t="shared" si="8"/>
        <v>1</v>
      </c>
      <c r="M63" s="391" t="str">
        <f>IFERROR(IF(G63&lt;&gt;"",INDEX('Overview - Section A'!$U$37:$U$44,MATCH(G63,'Overview - Section A'!$A$37:$A$44,1)),J63),"")</f>
        <v>a1Y36000002qEMMEA2</v>
      </c>
      <c r="N63" s="391"/>
      <c r="O63" s="391" t="s">
        <v>452</v>
      </c>
      <c r="P63" s="171"/>
      <c r="Q63" s="48"/>
    </row>
    <row r="64" spans="1:17" ht="47.1" customHeight="1" x14ac:dyDescent="0.3">
      <c r="A64" s="367">
        <v>6</v>
      </c>
      <c r="B64" s="384" t="str">
        <f t="shared" si="7"/>
        <v/>
      </c>
      <c r="C64" s="385" t="str">
        <f>IFERROR(IF(K64&lt;&gt;"",K64,IF(A64=A63,IF(C63&lt;YEAR('Overview - Section A'!$E$8),C63+1,""),YEAR('Overview - Section A'!$E$7))),"")</f>
        <v/>
      </c>
      <c r="D64" s="386"/>
      <c r="E64" s="387"/>
      <c r="F64" s="388" t="str">
        <f t="shared" si="6"/>
        <v/>
      </c>
      <c r="G64" s="389"/>
      <c r="H64" s="390"/>
      <c r="I64" s="391"/>
      <c r="J64" s="392" t="s">
        <v>420</v>
      </c>
      <c r="K64" s="393"/>
      <c r="L64" s="391" t="b">
        <f t="shared" si="8"/>
        <v>1</v>
      </c>
      <c r="M64" s="391" t="str">
        <f>IFERROR(IF(G64&lt;&gt;"",INDEX('Overview - Section A'!$U$37:$U$44,MATCH(G64,'Overview - Section A'!$A$37:$A$44,1)),J64),"")</f>
        <v>a1Y36000002qEMNEA2</v>
      </c>
      <c r="N64" s="391"/>
      <c r="O64" s="391" t="s">
        <v>453</v>
      </c>
      <c r="P64" s="171"/>
      <c r="Q64" s="48"/>
    </row>
    <row r="65" spans="1:17" ht="47.1" customHeight="1" x14ac:dyDescent="0.3">
      <c r="A65" s="367">
        <v>6</v>
      </c>
      <c r="B65" s="384" t="str">
        <f t="shared" si="7"/>
        <v/>
      </c>
      <c r="C65" s="385" t="str">
        <f>IFERROR(IF(K65&lt;&gt;"",K65,IF(A65=A64,IF(C64&lt;YEAR('Overview - Section A'!$E$8),C64+1,""),YEAR('Overview - Section A'!$E$7))),"")</f>
        <v/>
      </c>
      <c r="D65" s="386"/>
      <c r="E65" s="387"/>
      <c r="F65" s="388" t="str">
        <f t="shared" si="6"/>
        <v/>
      </c>
      <c r="G65" s="389"/>
      <c r="H65" s="390"/>
      <c r="I65" s="391"/>
      <c r="J65" s="392" t="s">
        <v>422</v>
      </c>
      <c r="K65" s="393"/>
      <c r="L65" s="391" t="b">
        <f t="shared" si="8"/>
        <v>1</v>
      </c>
      <c r="M65" s="391" t="str">
        <f>IFERROR(IF(G65&lt;&gt;"",INDEX('Overview - Section A'!$U$37:$U$44,MATCH(G65,'Overview - Section A'!$A$37:$A$44,1)),J65),"")</f>
        <v>a1Y36000002qEMOEA2</v>
      </c>
      <c r="N65" s="391"/>
      <c r="O65" s="391" t="s">
        <v>454</v>
      </c>
      <c r="P65" s="171"/>
      <c r="Q65" s="48"/>
    </row>
    <row r="66" spans="1:17" ht="47.1" customHeight="1" x14ac:dyDescent="0.3">
      <c r="A66" s="367">
        <v>6</v>
      </c>
      <c r="B66" s="384" t="str">
        <f t="shared" si="7"/>
        <v/>
      </c>
      <c r="C66" s="385" t="str">
        <f>IFERROR(IF(K66&lt;&gt;"",K66,IF(A66=A65,IF(C65&lt;YEAR('Overview - Section A'!$E$8),C65+1,""),YEAR('Overview - Section A'!$E$7))),"")</f>
        <v/>
      </c>
      <c r="D66" s="386"/>
      <c r="E66" s="387"/>
      <c r="F66" s="388" t="str">
        <f t="shared" si="6"/>
        <v/>
      </c>
      <c r="G66" s="389"/>
      <c r="H66" s="390"/>
      <c r="I66" s="391"/>
      <c r="J66" s="392" t="s">
        <v>424</v>
      </c>
      <c r="K66" s="393"/>
      <c r="L66" s="391" t="b">
        <f t="shared" si="8"/>
        <v>1</v>
      </c>
      <c r="M66" s="391" t="str">
        <f>IFERROR(IF(G66&lt;&gt;"",INDEX('Overview - Section A'!$U$37:$U$44,MATCH(G66,'Overview - Section A'!$A$37:$A$44,1)),J66),"")</f>
        <v>a1Y36000002qEMPEA2</v>
      </c>
      <c r="N66" s="391"/>
      <c r="O66" s="391" t="s">
        <v>455</v>
      </c>
      <c r="P66" s="171"/>
      <c r="Q66" s="48"/>
    </row>
    <row r="67" spans="1:17" ht="47.1" customHeight="1" x14ac:dyDescent="0.3">
      <c r="A67" s="367">
        <v>7</v>
      </c>
      <c r="B67" s="384" t="str">
        <f t="shared" si="7"/>
        <v>Malaria O-other 1: Government expenditure on health as percentage of total government expenditure</v>
      </c>
      <c r="C67" s="385">
        <f>IFERROR(IF(K67&lt;&gt;"",K67,IF(A67=A66,IF(C66&lt;YEAR('Overview - Section A'!$E$8),C66+1,""),YEAR('Overview - Section A'!$E$7))),"")</f>
        <v>2018</v>
      </c>
      <c r="D67" s="386">
        <v>3.9</v>
      </c>
      <c r="E67" s="387">
        <v>63.8</v>
      </c>
      <c r="F67" s="388">
        <f t="shared" si="6"/>
        <v>6.1128526645768027</v>
      </c>
      <c r="G67" s="389">
        <v>43496</v>
      </c>
      <c r="H67" s="390"/>
      <c r="I67" s="391"/>
      <c r="J67" s="392" t="s">
        <v>414</v>
      </c>
      <c r="K67" s="393"/>
      <c r="L67" s="391" t="b">
        <f t="shared" si="8"/>
        <v>1</v>
      </c>
      <c r="M67" s="391" t="str">
        <f ca="1">IFERROR(IF(G67&lt;&gt;"",INDEX('Overview - Section A'!$U$37:$U$44,MATCH(G67,'Overview - Section A'!$A$37:$A$44,1)),J67),"")</f>
        <v>a1Y36000002qEMMEA2</v>
      </c>
      <c r="N67" s="391"/>
      <c r="O67" s="391" t="s">
        <v>456</v>
      </c>
      <c r="P67" s="171"/>
      <c r="Q67" s="48"/>
    </row>
    <row r="68" spans="1:17" ht="47.1" customHeight="1" x14ac:dyDescent="0.3">
      <c r="A68" s="367">
        <v>7</v>
      </c>
      <c r="B68" s="384" t="str">
        <f t="shared" si="7"/>
        <v/>
      </c>
      <c r="C68" s="385">
        <f>IFERROR(IF(K68&lt;&gt;"",K68,IF(A68=A67,IF(C67&lt;YEAR('Overview - Section A'!$E$8),C67+1,""),YEAR('Overview - Section A'!$E$7))),"")</f>
        <v>2019</v>
      </c>
      <c r="D68" s="386">
        <v>4.5</v>
      </c>
      <c r="E68" s="387">
        <v>74.400000000000006</v>
      </c>
      <c r="F68" s="388">
        <f t="shared" si="6"/>
        <v>6.0483870967741931</v>
      </c>
      <c r="G68" s="389">
        <v>43861</v>
      </c>
      <c r="H68" s="390"/>
      <c r="I68" s="391"/>
      <c r="J68" s="392" t="s">
        <v>416</v>
      </c>
      <c r="K68" s="393"/>
      <c r="L68" s="391" t="b">
        <f t="shared" si="8"/>
        <v>1</v>
      </c>
      <c r="M68" s="391" t="str">
        <f ca="1">IFERROR(IF(G68&lt;&gt;"",INDEX('Overview - Section A'!$U$37:$U$44,MATCH(G68,'Overview - Section A'!$A$37:$A$44,1)),J68),"")</f>
        <v>a1Y36000002qEMOEA2</v>
      </c>
      <c r="N68" s="391"/>
      <c r="O68" s="391" t="s">
        <v>457</v>
      </c>
      <c r="P68" s="171"/>
      <c r="Q68" s="48"/>
    </row>
    <row r="69" spans="1:17" ht="47.1" customHeight="1" x14ac:dyDescent="0.3">
      <c r="A69" s="367">
        <v>7</v>
      </c>
      <c r="B69" s="384" t="str">
        <f t="shared" si="7"/>
        <v/>
      </c>
      <c r="C69" s="385">
        <f>IFERROR(IF(K69&lt;&gt;"",K69,IF(A69=A68,IF(C68&lt;YEAR('Overview - Section A'!$E$8),C68+1,""),YEAR('Overview - Section A'!$E$7))),"")</f>
        <v>2020</v>
      </c>
      <c r="D69" s="386">
        <v>5</v>
      </c>
      <c r="E69" s="387">
        <v>81.099999999999994</v>
      </c>
      <c r="F69" s="388">
        <v>6.2</v>
      </c>
      <c r="G69" s="389">
        <v>44227</v>
      </c>
      <c r="H69" s="390"/>
      <c r="I69" s="391"/>
      <c r="J69" s="392" t="s">
        <v>418</v>
      </c>
      <c r="K69" s="393"/>
      <c r="L69" s="391" t="b">
        <f t="shared" si="8"/>
        <v>1</v>
      </c>
      <c r="M69" s="391" t="str">
        <f ca="1">IFERROR(IF(G69&lt;&gt;"",INDEX('Overview - Section A'!$U$37:$U$44,MATCH(G69,'Overview - Section A'!$A$37:$A$44,1)),J69),"")</f>
        <v>a1Y36000002qEMPEA2</v>
      </c>
      <c r="N69" s="391"/>
      <c r="O69" s="391" t="s">
        <v>458</v>
      </c>
      <c r="P69" s="171"/>
      <c r="Q69" s="48"/>
    </row>
    <row r="70" spans="1:17" ht="47.1" customHeight="1" x14ac:dyDescent="0.3">
      <c r="A70" s="367">
        <v>7</v>
      </c>
      <c r="B70" s="384" t="str">
        <f t="shared" si="7"/>
        <v/>
      </c>
      <c r="C70" s="385" t="str">
        <f>IFERROR(IF(K70&lt;&gt;"",K70,IF(A70=A69,IF(C69&lt;YEAR('Overview - Section A'!$E$8),C69+1,""),YEAR('Overview - Section A'!$E$7))),"")</f>
        <v/>
      </c>
      <c r="D70" s="386"/>
      <c r="E70" s="387"/>
      <c r="F70" s="388" t="str">
        <f t="shared" si="6"/>
        <v/>
      </c>
      <c r="G70" s="389"/>
      <c r="H70" s="390"/>
      <c r="I70" s="391"/>
      <c r="J70" s="392" t="s">
        <v>420</v>
      </c>
      <c r="K70" s="393"/>
      <c r="L70" s="391" t="b">
        <f t="shared" si="8"/>
        <v>1</v>
      </c>
      <c r="M70" s="391" t="str">
        <f>IFERROR(IF(G70&lt;&gt;"",INDEX('Overview - Section A'!$U$37:$U$44,MATCH(G70,'Overview - Section A'!$A$37:$A$44,1)),J70),"")</f>
        <v>a1Y36000002qEMNEA2</v>
      </c>
      <c r="N70" s="391"/>
      <c r="O70" s="391" t="s">
        <v>459</v>
      </c>
      <c r="P70" s="171"/>
      <c r="Q70" s="48"/>
    </row>
    <row r="71" spans="1:17" ht="47.1" customHeight="1" x14ac:dyDescent="0.3">
      <c r="A71" s="367">
        <v>7</v>
      </c>
      <c r="B71" s="384" t="str">
        <f t="shared" si="7"/>
        <v/>
      </c>
      <c r="C71" s="385" t="str">
        <f>IFERROR(IF(K71&lt;&gt;"",K71,IF(A71=A70,IF(C70&lt;YEAR('Overview - Section A'!$E$8),C70+1,""),YEAR('Overview - Section A'!$E$7))),"")</f>
        <v/>
      </c>
      <c r="D71" s="386"/>
      <c r="E71" s="387"/>
      <c r="F71" s="388" t="str">
        <f t="shared" si="6"/>
        <v/>
      </c>
      <c r="G71" s="389"/>
      <c r="H71" s="390"/>
      <c r="I71" s="391"/>
      <c r="J71" s="392" t="s">
        <v>422</v>
      </c>
      <c r="K71" s="393"/>
      <c r="L71" s="391" t="b">
        <f t="shared" si="8"/>
        <v>1</v>
      </c>
      <c r="M71" s="391" t="str">
        <f>IFERROR(IF(G71&lt;&gt;"",INDEX('Overview - Section A'!$U$37:$U$44,MATCH(G71,'Overview - Section A'!$A$37:$A$44,1)),J71),"")</f>
        <v>a1Y36000002qEMOEA2</v>
      </c>
      <c r="N71" s="391"/>
      <c r="O71" s="391" t="s">
        <v>460</v>
      </c>
      <c r="P71" s="171"/>
      <c r="Q71" s="48"/>
    </row>
    <row r="72" spans="1:17" ht="47.1" customHeight="1" x14ac:dyDescent="0.3">
      <c r="A72" s="367">
        <v>7</v>
      </c>
      <c r="B72" s="384" t="str">
        <f t="shared" si="7"/>
        <v/>
      </c>
      <c r="C72" s="385" t="str">
        <f>IFERROR(IF(K72&lt;&gt;"",K72,IF(A72=A71,IF(C71&lt;YEAR('Overview - Section A'!$E$8),C71+1,""),YEAR('Overview - Section A'!$E$7))),"")</f>
        <v/>
      </c>
      <c r="D72" s="386"/>
      <c r="E72" s="387"/>
      <c r="F72" s="388" t="str">
        <f t="shared" si="6"/>
        <v/>
      </c>
      <c r="G72" s="389"/>
      <c r="H72" s="390"/>
      <c r="I72" s="391"/>
      <c r="J72" s="392" t="s">
        <v>424</v>
      </c>
      <c r="K72" s="393"/>
      <c r="L72" s="391" t="b">
        <f t="shared" si="8"/>
        <v>1</v>
      </c>
      <c r="M72" s="391" t="str">
        <f>IFERROR(IF(G72&lt;&gt;"",INDEX('Overview - Section A'!$U$37:$U$44,MATCH(G72,'Overview - Section A'!$A$37:$A$44,1)),J72),"")</f>
        <v>a1Y36000002qEMPEA2</v>
      </c>
      <c r="N72" s="391"/>
      <c r="O72" s="391" t="s">
        <v>461</v>
      </c>
      <c r="P72" s="171"/>
      <c r="Q72" s="48"/>
    </row>
    <row r="73" spans="1:17" ht="47.1" customHeight="1" x14ac:dyDescent="0.3">
      <c r="A73" s="367">
        <v>8</v>
      </c>
      <c r="B73" s="384" t="str">
        <f t="shared" si="7"/>
        <v>Malaria O-other 2: Government expenditure on TB, HIV and Malaria as percentage of total government health expenditure</v>
      </c>
      <c r="C73" s="385">
        <f>IFERROR(IF(K73&lt;&gt;"",K73,IF(A73=A72,IF(C72&lt;YEAR('Overview - Section A'!$E$8),C72+1,""),YEAR('Overview - Section A'!$E$7))),"")</f>
        <v>2018</v>
      </c>
      <c r="D73" s="386">
        <v>15.9</v>
      </c>
      <c r="E73" s="387">
        <v>100</v>
      </c>
      <c r="F73" s="388">
        <f t="shared" si="6"/>
        <v>15.9</v>
      </c>
      <c r="G73" s="389">
        <v>43585</v>
      </c>
      <c r="H73" s="390"/>
      <c r="I73" s="391"/>
      <c r="J73" s="392" t="s">
        <v>414</v>
      </c>
      <c r="K73" s="393"/>
      <c r="L73" s="391" t="b">
        <f t="shared" si="8"/>
        <v>1</v>
      </c>
      <c r="M73" s="391" t="str">
        <f ca="1">IFERROR(IF(G73&lt;&gt;"",INDEX('Overview - Section A'!$U$37:$U$44,MATCH(G73,'Overview - Section A'!$A$37:$A$44,1)),J73),"")</f>
        <v>a1Y36000002qEMMEA2</v>
      </c>
      <c r="N73" s="391"/>
      <c r="O73" s="391" t="s">
        <v>462</v>
      </c>
      <c r="P73" s="171"/>
      <c r="Q73" s="48"/>
    </row>
    <row r="74" spans="1:17" ht="47.1" customHeight="1" x14ac:dyDescent="0.3">
      <c r="A74" s="367">
        <v>8</v>
      </c>
      <c r="B74" s="384" t="str">
        <f t="shared" si="7"/>
        <v/>
      </c>
      <c r="C74" s="385">
        <f>IFERROR(IF(K74&lt;&gt;"",K74,IF(A74=A73,IF(C73&lt;YEAR('Overview - Section A'!$E$8),C73+1,""),YEAR('Overview - Section A'!$E$7))),"")</f>
        <v>2019</v>
      </c>
      <c r="D74" s="386">
        <v>17.7</v>
      </c>
      <c r="E74" s="387">
        <v>100</v>
      </c>
      <c r="F74" s="388">
        <f t="shared" si="6"/>
        <v>17.7</v>
      </c>
      <c r="G74" s="389">
        <v>43951</v>
      </c>
      <c r="H74" s="390"/>
      <c r="I74" s="391"/>
      <c r="J74" s="392" t="s">
        <v>416</v>
      </c>
      <c r="K74" s="393"/>
      <c r="L74" s="391" t="b">
        <f t="shared" si="8"/>
        <v>1</v>
      </c>
      <c r="M74" s="391" t="str">
        <f ca="1">IFERROR(IF(G74&lt;&gt;"",INDEX('Overview - Section A'!$U$37:$U$44,MATCH(G74,'Overview - Section A'!$A$37:$A$44,1)),J74),"")</f>
        <v>a1Y36000002qEMOEA2</v>
      </c>
      <c r="N74" s="391"/>
      <c r="O74" s="391" t="s">
        <v>463</v>
      </c>
      <c r="P74" s="171"/>
      <c r="Q74" s="48"/>
    </row>
    <row r="75" spans="1:17" ht="47.1" customHeight="1" x14ac:dyDescent="0.3">
      <c r="A75" s="367">
        <v>8</v>
      </c>
      <c r="B75" s="384" t="str">
        <f t="shared" si="7"/>
        <v/>
      </c>
      <c r="C75" s="385">
        <f>IFERROR(IF(K75&lt;&gt;"",K75,IF(A75=A74,IF(C74&lt;YEAR('Overview - Section A'!$E$8),C74+1,""),YEAR('Overview - Section A'!$E$7))),"")</f>
        <v>2020</v>
      </c>
      <c r="D75" s="386">
        <v>20.3</v>
      </c>
      <c r="E75" s="387">
        <v>100</v>
      </c>
      <c r="F75" s="388">
        <f t="shared" si="6"/>
        <v>20.3</v>
      </c>
      <c r="G75" s="389">
        <v>44316</v>
      </c>
      <c r="H75" s="390"/>
      <c r="I75" s="391"/>
      <c r="J75" s="392" t="s">
        <v>418</v>
      </c>
      <c r="K75" s="393"/>
      <c r="L75" s="391" t="b">
        <f t="shared" si="8"/>
        <v>1</v>
      </c>
      <c r="M75" s="391" t="str">
        <f ca="1">IFERROR(IF(G75&lt;&gt;"",INDEX('Overview - Section A'!$U$37:$U$44,MATCH(G75,'Overview - Section A'!$A$37:$A$44,1)),J75),"")</f>
        <v>a1Y36000002qEMPEA2</v>
      </c>
      <c r="N75" s="391"/>
      <c r="O75" s="391" t="s">
        <v>464</v>
      </c>
      <c r="P75" s="171"/>
      <c r="Q75" s="48"/>
    </row>
    <row r="76" spans="1:17" ht="47.1" customHeight="1" x14ac:dyDescent="0.3">
      <c r="A76" s="367">
        <v>8</v>
      </c>
      <c r="B76" s="384" t="str">
        <f t="shared" si="7"/>
        <v/>
      </c>
      <c r="C76" s="385" t="str">
        <f>IFERROR(IF(K76&lt;&gt;"",K76,IF(A76=A75,IF(C75&lt;YEAR('Overview - Section A'!$E$8),C75+1,""),YEAR('Overview - Section A'!$E$7))),"")</f>
        <v/>
      </c>
      <c r="D76" s="386"/>
      <c r="E76" s="387"/>
      <c r="F76" s="388" t="str">
        <f t="shared" si="6"/>
        <v/>
      </c>
      <c r="G76" s="389"/>
      <c r="H76" s="390"/>
      <c r="I76" s="391"/>
      <c r="J76" s="392" t="s">
        <v>420</v>
      </c>
      <c r="K76" s="393"/>
      <c r="L76" s="391" t="b">
        <f t="shared" si="8"/>
        <v>1</v>
      </c>
      <c r="M76" s="391" t="str">
        <f>IFERROR(IF(G76&lt;&gt;"",INDEX('Overview - Section A'!$U$37:$U$44,MATCH(G76,'Overview - Section A'!$A$37:$A$44,1)),J76),"")</f>
        <v>a1Y36000002qEMNEA2</v>
      </c>
      <c r="N76" s="391"/>
      <c r="O76" s="391" t="s">
        <v>465</v>
      </c>
      <c r="P76" s="171"/>
      <c r="Q76" s="48"/>
    </row>
    <row r="77" spans="1:17" ht="47.1" customHeight="1" x14ac:dyDescent="0.3">
      <c r="A77" s="367">
        <v>8</v>
      </c>
      <c r="B77" s="384" t="str">
        <f t="shared" si="7"/>
        <v/>
      </c>
      <c r="C77" s="385" t="str">
        <f>IFERROR(IF(K77&lt;&gt;"",K77,IF(A77=A76,IF(C76&lt;YEAR('Overview - Section A'!$E$8),C76+1,""),YEAR('Overview - Section A'!$E$7))),"")</f>
        <v/>
      </c>
      <c r="D77" s="386"/>
      <c r="E77" s="387"/>
      <c r="F77" s="388" t="str">
        <f t="shared" si="6"/>
        <v/>
      </c>
      <c r="G77" s="389"/>
      <c r="H77" s="390"/>
      <c r="I77" s="391"/>
      <c r="J77" s="392" t="s">
        <v>422</v>
      </c>
      <c r="K77" s="393"/>
      <c r="L77" s="391" t="b">
        <f t="shared" si="8"/>
        <v>1</v>
      </c>
      <c r="M77" s="391" t="str">
        <f>IFERROR(IF(G77&lt;&gt;"",INDEX('Overview - Section A'!$U$37:$U$44,MATCH(G77,'Overview - Section A'!$A$37:$A$44,1)),J77),"")</f>
        <v>a1Y36000002qEMOEA2</v>
      </c>
      <c r="N77" s="391"/>
      <c r="O77" s="391" t="s">
        <v>466</v>
      </c>
      <c r="P77" s="171"/>
      <c r="Q77" s="48"/>
    </row>
    <row r="78" spans="1:17" ht="47.1" customHeight="1" x14ac:dyDescent="0.3">
      <c r="A78" s="367">
        <v>8</v>
      </c>
      <c r="B78" s="384" t="str">
        <f t="shared" si="7"/>
        <v/>
      </c>
      <c r="C78" s="385" t="str">
        <f>IFERROR(IF(K78&lt;&gt;"",K78,IF(A78=A77,IF(C77&lt;YEAR('Overview - Section A'!$E$8),C77+1,""),YEAR('Overview - Section A'!$E$7))),"")</f>
        <v/>
      </c>
      <c r="D78" s="386"/>
      <c r="E78" s="387"/>
      <c r="F78" s="388" t="str">
        <f t="shared" si="6"/>
        <v/>
      </c>
      <c r="G78" s="389"/>
      <c r="H78" s="390"/>
      <c r="I78" s="391"/>
      <c r="J78" s="392" t="s">
        <v>424</v>
      </c>
      <c r="K78" s="393"/>
      <c r="L78" s="391" t="b">
        <f t="shared" si="8"/>
        <v>1</v>
      </c>
      <c r="M78" s="391" t="str">
        <f>IFERROR(IF(G78&lt;&gt;"",INDEX('Overview - Section A'!$U$37:$U$44,MATCH(G78,'Overview - Section A'!$A$37:$A$44,1)),J78),"")</f>
        <v>a1Y36000002qEMPEA2</v>
      </c>
      <c r="N78" s="391"/>
      <c r="O78" s="391" t="s">
        <v>467</v>
      </c>
      <c r="P78" s="171"/>
      <c r="Q78" s="48"/>
    </row>
    <row r="79" spans="1:17" ht="47.1" customHeight="1" x14ac:dyDescent="0.3">
      <c r="A79" s="367">
        <v>9</v>
      </c>
      <c r="B79" s="384" t="str">
        <f t="shared" si="7"/>
        <v/>
      </c>
      <c r="C79" s="385">
        <f>IFERROR(IF(K79&lt;&gt;"",K79,IF(A79=A78,IF(C78&lt;YEAR('Overview - Section A'!$E$8),C78+1,""),YEAR('Overview - Section A'!$E$7))),"")</f>
        <v>2018</v>
      </c>
      <c r="D79" s="386"/>
      <c r="E79" s="387"/>
      <c r="F79" s="388" t="str">
        <f t="shared" si="6"/>
        <v/>
      </c>
      <c r="G79" s="389"/>
      <c r="H79" s="390"/>
      <c r="I79" s="391"/>
      <c r="J79" s="392" t="s">
        <v>414</v>
      </c>
      <c r="K79" s="393"/>
      <c r="L79" s="391" t="b">
        <f t="shared" si="8"/>
        <v>0</v>
      </c>
      <c r="M79" s="391" t="str">
        <f>IFERROR(IF(G79&lt;&gt;"",INDEX('Overview - Section A'!$U$37:$U$44,MATCH(G79,'Overview - Section A'!$A$37:$A$44,1)),J79),"")</f>
        <v>a1Y36000002qEMKEA2</v>
      </c>
      <c r="N79" s="391"/>
      <c r="O79" s="391" t="s">
        <v>468</v>
      </c>
      <c r="P79" s="171"/>
      <c r="Q79" s="48"/>
    </row>
    <row r="80" spans="1:17" ht="47.1" customHeight="1" x14ac:dyDescent="0.3">
      <c r="A80" s="367">
        <v>9</v>
      </c>
      <c r="B80" s="384" t="str">
        <f t="shared" si="7"/>
        <v/>
      </c>
      <c r="C80" s="385">
        <f>IFERROR(IF(K80&lt;&gt;"",K80,IF(A80=A79,IF(C79&lt;YEAR('Overview - Section A'!$E$8),C79+1,""),YEAR('Overview - Section A'!$E$7))),"")</f>
        <v>2019</v>
      </c>
      <c r="D80" s="386"/>
      <c r="E80" s="387"/>
      <c r="F80" s="388" t="str">
        <f t="shared" si="6"/>
        <v/>
      </c>
      <c r="G80" s="389"/>
      <c r="H80" s="390"/>
      <c r="I80" s="391"/>
      <c r="J80" s="392" t="s">
        <v>416</v>
      </c>
      <c r="K80" s="393"/>
      <c r="L80" s="391" t="b">
        <f t="shared" si="8"/>
        <v>0</v>
      </c>
      <c r="M80" s="391" t="str">
        <f>IFERROR(IF(G80&lt;&gt;"",INDEX('Overview - Section A'!$U$37:$U$44,MATCH(G80,'Overview - Section A'!$A$37:$A$44,1)),J80),"")</f>
        <v>a1Y36000002qEMLEA2</v>
      </c>
      <c r="N80" s="391"/>
      <c r="O80" s="391" t="s">
        <v>469</v>
      </c>
      <c r="P80" s="171"/>
      <c r="Q80" s="48"/>
    </row>
    <row r="81" spans="1:17" ht="47.1" customHeight="1" x14ac:dyDescent="0.3">
      <c r="A81" s="367">
        <v>9</v>
      </c>
      <c r="B81" s="384" t="str">
        <f t="shared" si="7"/>
        <v/>
      </c>
      <c r="C81" s="385">
        <f>IFERROR(IF(K81&lt;&gt;"",K81,IF(A81=A80,IF(C80&lt;YEAR('Overview - Section A'!$E$8),C80+1,""),YEAR('Overview - Section A'!$E$7))),"")</f>
        <v>2020</v>
      </c>
      <c r="D81" s="386"/>
      <c r="E81" s="387"/>
      <c r="F81" s="388" t="str">
        <f t="shared" si="6"/>
        <v/>
      </c>
      <c r="G81" s="389"/>
      <c r="H81" s="390"/>
      <c r="I81" s="391"/>
      <c r="J81" s="392" t="s">
        <v>418</v>
      </c>
      <c r="K81" s="393"/>
      <c r="L81" s="391" t="b">
        <f t="shared" si="8"/>
        <v>0</v>
      </c>
      <c r="M81" s="391" t="str">
        <f>IFERROR(IF(G81&lt;&gt;"",INDEX('Overview - Section A'!$U$37:$U$44,MATCH(G81,'Overview - Section A'!$A$37:$A$44,1)),J81),"")</f>
        <v>a1Y36000002qEMMEA2</v>
      </c>
      <c r="N81" s="391"/>
      <c r="O81" s="391" t="s">
        <v>470</v>
      </c>
      <c r="P81" s="171"/>
      <c r="Q81" s="48"/>
    </row>
    <row r="82" spans="1:17" ht="47.1" customHeight="1" x14ac:dyDescent="0.3">
      <c r="A82" s="367">
        <v>9</v>
      </c>
      <c r="B82" s="384" t="str">
        <f t="shared" si="7"/>
        <v/>
      </c>
      <c r="C82" s="385" t="str">
        <f>IFERROR(IF(K82&lt;&gt;"",K82,IF(A82=A81,IF(C81&lt;YEAR('Overview - Section A'!$E$8),C81+1,""),YEAR('Overview - Section A'!$E$7))),"")</f>
        <v/>
      </c>
      <c r="D82" s="386"/>
      <c r="E82" s="387"/>
      <c r="F82" s="388" t="str">
        <f t="shared" si="6"/>
        <v/>
      </c>
      <c r="G82" s="389"/>
      <c r="H82" s="390"/>
      <c r="I82" s="391"/>
      <c r="J82" s="392" t="s">
        <v>420</v>
      </c>
      <c r="K82" s="393"/>
      <c r="L82" s="391" t="b">
        <f t="shared" si="8"/>
        <v>0</v>
      </c>
      <c r="M82" s="391" t="str">
        <f>IFERROR(IF(G82&lt;&gt;"",INDEX('Overview - Section A'!$U$37:$U$44,MATCH(G82,'Overview - Section A'!$A$37:$A$44,1)),J82),"")</f>
        <v>a1Y36000002qEMNEA2</v>
      </c>
      <c r="N82" s="391"/>
      <c r="O82" s="391" t="s">
        <v>471</v>
      </c>
      <c r="P82" s="171"/>
      <c r="Q82" s="48"/>
    </row>
    <row r="83" spans="1:17" ht="47.1" customHeight="1" x14ac:dyDescent="0.3">
      <c r="A83" s="367">
        <v>9</v>
      </c>
      <c r="B83" s="384" t="str">
        <f t="shared" si="7"/>
        <v/>
      </c>
      <c r="C83" s="385" t="str">
        <f>IFERROR(IF(K83&lt;&gt;"",K83,IF(A83=A82,IF(C82&lt;YEAR('Overview - Section A'!$E$8),C82+1,""),YEAR('Overview - Section A'!$E$7))),"")</f>
        <v/>
      </c>
      <c r="D83" s="386"/>
      <c r="E83" s="387"/>
      <c r="F83" s="388" t="str">
        <f t="shared" si="6"/>
        <v/>
      </c>
      <c r="G83" s="389"/>
      <c r="H83" s="390"/>
      <c r="I83" s="391"/>
      <c r="J83" s="392" t="s">
        <v>422</v>
      </c>
      <c r="K83" s="393"/>
      <c r="L83" s="391" t="b">
        <f t="shared" si="8"/>
        <v>0</v>
      </c>
      <c r="M83" s="391" t="str">
        <f>IFERROR(IF(G83&lt;&gt;"",INDEX('Overview - Section A'!$U$37:$U$44,MATCH(G83,'Overview - Section A'!$A$37:$A$44,1)),J83),"")</f>
        <v>a1Y36000002qEMOEA2</v>
      </c>
      <c r="N83" s="391"/>
      <c r="O83" s="391" t="s">
        <v>472</v>
      </c>
      <c r="P83" s="171"/>
      <c r="Q83" s="48"/>
    </row>
    <row r="84" spans="1:17" ht="47.1" customHeight="1" x14ac:dyDescent="0.3">
      <c r="A84" s="367">
        <v>9</v>
      </c>
      <c r="B84" s="384" t="str">
        <f t="shared" si="7"/>
        <v/>
      </c>
      <c r="C84" s="385" t="str">
        <f>IFERROR(IF(K84&lt;&gt;"",K84,IF(A84=A83,IF(C83&lt;YEAR('Overview - Section A'!$E$8),C83+1,""),YEAR('Overview - Section A'!$E$7))),"")</f>
        <v/>
      </c>
      <c r="D84" s="386"/>
      <c r="E84" s="387"/>
      <c r="F84" s="388" t="str">
        <f t="shared" si="6"/>
        <v/>
      </c>
      <c r="G84" s="389"/>
      <c r="H84" s="390"/>
      <c r="I84" s="391"/>
      <c r="J84" s="392" t="s">
        <v>424</v>
      </c>
      <c r="K84" s="393"/>
      <c r="L84" s="391" t="b">
        <f t="shared" si="8"/>
        <v>0</v>
      </c>
      <c r="M84" s="391" t="str">
        <f>IFERROR(IF(G84&lt;&gt;"",INDEX('Overview - Section A'!$U$37:$U$44,MATCH(G84,'Overview - Section A'!$A$37:$A$44,1)),J84),"")</f>
        <v>a1Y36000002qEMPEA2</v>
      </c>
      <c r="N84" s="391"/>
      <c r="O84" s="391" t="s">
        <v>473</v>
      </c>
      <c r="P84" s="171"/>
      <c r="Q84" s="48"/>
    </row>
    <row r="85" spans="1:17" ht="47.1" customHeight="1" x14ac:dyDescent="0.3">
      <c r="A85" s="367">
        <v>10</v>
      </c>
      <c r="B85" s="384" t="str">
        <f t="shared" si="7"/>
        <v/>
      </c>
      <c r="C85" s="385">
        <f>IFERROR(IF(K85&lt;&gt;"",K85,IF(A85=A84,IF(C84&lt;YEAR('Overview - Section A'!$E$8),C84+1,""),YEAR('Overview - Section A'!$E$7))),"")</f>
        <v>2018</v>
      </c>
      <c r="D85" s="386"/>
      <c r="E85" s="387"/>
      <c r="F85" s="388" t="str">
        <f t="shared" si="6"/>
        <v/>
      </c>
      <c r="G85" s="389"/>
      <c r="H85" s="390"/>
      <c r="I85" s="391"/>
      <c r="J85" s="392" t="s">
        <v>414</v>
      </c>
      <c r="K85" s="393"/>
      <c r="L85" s="391" t="b">
        <f t="shared" si="8"/>
        <v>0</v>
      </c>
      <c r="M85" s="391" t="str">
        <f>IFERROR(IF(G85&lt;&gt;"",INDEX('Overview - Section A'!$U$37:$U$44,MATCH(G85,'Overview - Section A'!$A$37:$A$44,1)),J85),"")</f>
        <v>a1Y36000002qEMKEA2</v>
      </c>
      <c r="N85" s="391"/>
      <c r="O85" s="391" t="s">
        <v>474</v>
      </c>
      <c r="P85" s="171"/>
      <c r="Q85" s="48"/>
    </row>
    <row r="86" spans="1:17" ht="47.1" customHeight="1" x14ac:dyDescent="0.3">
      <c r="A86" s="367">
        <v>10</v>
      </c>
      <c r="B86" s="384" t="str">
        <f t="shared" si="7"/>
        <v/>
      </c>
      <c r="C86" s="385">
        <f>IFERROR(IF(K86&lt;&gt;"",K86,IF(A86=A85,IF(C85&lt;YEAR('Overview - Section A'!$E$8),C85+1,""),YEAR('Overview - Section A'!$E$7))),"")</f>
        <v>2019</v>
      </c>
      <c r="D86" s="386"/>
      <c r="E86" s="387"/>
      <c r="F86" s="388" t="str">
        <f t="shared" si="6"/>
        <v/>
      </c>
      <c r="G86" s="389"/>
      <c r="H86" s="390"/>
      <c r="I86" s="391"/>
      <c r="J86" s="392" t="s">
        <v>416</v>
      </c>
      <c r="K86" s="393"/>
      <c r="L86" s="391" t="b">
        <f t="shared" si="8"/>
        <v>0</v>
      </c>
      <c r="M86" s="391" t="str">
        <f>IFERROR(IF(G86&lt;&gt;"",INDEX('Overview - Section A'!$U$37:$U$44,MATCH(G86,'Overview - Section A'!$A$37:$A$44,1)),J86),"")</f>
        <v>a1Y36000002qEMLEA2</v>
      </c>
      <c r="N86" s="391"/>
      <c r="O86" s="391" t="s">
        <v>475</v>
      </c>
      <c r="P86" s="171"/>
      <c r="Q86" s="48"/>
    </row>
    <row r="87" spans="1:17" ht="47.1" customHeight="1" x14ac:dyDescent="0.3">
      <c r="A87" s="367">
        <v>10</v>
      </c>
      <c r="B87" s="384" t="str">
        <f t="shared" si="7"/>
        <v/>
      </c>
      <c r="C87" s="385">
        <f>IFERROR(IF(K87&lt;&gt;"",K87,IF(A87=A86,IF(C86&lt;YEAR('Overview - Section A'!$E$8),C86+1,""),YEAR('Overview - Section A'!$E$7))),"")</f>
        <v>2020</v>
      </c>
      <c r="D87" s="386"/>
      <c r="E87" s="387"/>
      <c r="F87" s="388" t="str">
        <f t="shared" si="6"/>
        <v/>
      </c>
      <c r="G87" s="389"/>
      <c r="H87" s="390"/>
      <c r="I87" s="391"/>
      <c r="J87" s="392" t="s">
        <v>418</v>
      </c>
      <c r="K87" s="393"/>
      <c r="L87" s="391" t="b">
        <f t="shared" si="8"/>
        <v>0</v>
      </c>
      <c r="M87" s="391" t="str">
        <f>IFERROR(IF(G87&lt;&gt;"",INDEX('Overview - Section A'!$U$37:$U$44,MATCH(G87,'Overview - Section A'!$A$37:$A$44,1)),J87),"")</f>
        <v>a1Y36000002qEMMEA2</v>
      </c>
      <c r="N87" s="391"/>
      <c r="O87" s="391" t="s">
        <v>476</v>
      </c>
      <c r="P87" s="171"/>
      <c r="Q87" s="48"/>
    </row>
    <row r="88" spans="1:17" ht="47.1" customHeight="1" x14ac:dyDescent="0.3">
      <c r="A88" s="367">
        <v>10</v>
      </c>
      <c r="B88" s="384" t="str">
        <f t="shared" si="7"/>
        <v/>
      </c>
      <c r="C88" s="385" t="str">
        <f>IFERROR(IF(K88&lt;&gt;"",K88,IF(A88=A87,IF(C87&lt;YEAR('Overview - Section A'!$E$8),C87+1,""),YEAR('Overview - Section A'!$E$7))),"")</f>
        <v/>
      </c>
      <c r="D88" s="386"/>
      <c r="E88" s="387"/>
      <c r="F88" s="388" t="str">
        <f t="shared" si="6"/>
        <v/>
      </c>
      <c r="G88" s="389"/>
      <c r="H88" s="390"/>
      <c r="I88" s="391"/>
      <c r="J88" s="392" t="s">
        <v>420</v>
      </c>
      <c r="K88" s="393"/>
      <c r="L88" s="391" t="b">
        <f t="shared" si="8"/>
        <v>0</v>
      </c>
      <c r="M88" s="391" t="str">
        <f>IFERROR(IF(G88&lt;&gt;"",INDEX('Overview - Section A'!$U$37:$U$44,MATCH(G88,'Overview - Section A'!$A$37:$A$44,1)),J88),"")</f>
        <v>a1Y36000002qEMNEA2</v>
      </c>
      <c r="N88" s="391"/>
      <c r="O88" s="391" t="s">
        <v>477</v>
      </c>
      <c r="P88" s="171"/>
      <c r="Q88" s="48"/>
    </row>
    <row r="89" spans="1:17" ht="47.1" customHeight="1" x14ac:dyDescent="0.3">
      <c r="A89" s="367">
        <v>10</v>
      </c>
      <c r="B89" s="384" t="str">
        <f t="shared" si="7"/>
        <v/>
      </c>
      <c r="C89" s="385" t="str">
        <f>IFERROR(IF(K89&lt;&gt;"",K89,IF(A89=A88,IF(C88&lt;YEAR('Overview - Section A'!$E$8),C88+1,""),YEAR('Overview - Section A'!$E$7))),"")</f>
        <v/>
      </c>
      <c r="D89" s="386"/>
      <c r="E89" s="387"/>
      <c r="F89" s="388" t="str">
        <f t="shared" si="6"/>
        <v/>
      </c>
      <c r="G89" s="389"/>
      <c r="H89" s="390"/>
      <c r="I89" s="391"/>
      <c r="J89" s="392" t="s">
        <v>422</v>
      </c>
      <c r="K89" s="393"/>
      <c r="L89" s="391" t="b">
        <f t="shared" si="8"/>
        <v>0</v>
      </c>
      <c r="M89" s="391" t="str">
        <f>IFERROR(IF(G89&lt;&gt;"",INDEX('Overview - Section A'!$U$37:$U$44,MATCH(G89,'Overview - Section A'!$A$37:$A$44,1)),J89),"")</f>
        <v>a1Y36000002qEMOEA2</v>
      </c>
      <c r="N89" s="391"/>
      <c r="O89" s="391" t="s">
        <v>478</v>
      </c>
      <c r="P89" s="171"/>
      <c r="Q89" s="48"/>
    </row>
    <row r="90" spans="1:17" ht="47.1" customHeight="1" x14ac:dyDescent="0.3">
      <c r="A90" s="367">
        <v>10</v>
      </c>
      <c r="B90" s="384" t="str">
        <f t="shared" si="7"/>
        <v/>
      </c>
      <c r="C90" s="385" t="str">
        <f>IFERROR(IF(K90&lt;&gt;"",K90,IF(A90=A89,IF(C89&lt;YEAR('Overview - Section A'!$E$8),C89+1,""),YEAR('Overview - Section A'!$E$7))),"")</f>
        <v/>
      </c>
      <c r="D90" s="386"/>
      <c r="E90" s="387"/>
      <c r="F90" s="388" t="str">
        <f t="shared" si="6"/>
        <v/>
      </c>
      <c r="G90" s="389"/>
      <c r="H90" s="390"/>
      <c r="I90" s="391"/>
      <c r="J90" s="392" t="s">
        <v>424</v>
      </c>
      <c r="K90" s="393"/>
      <c r="L90" s="391" t="b">
        <f t="shared" si="8"/>
        <v>0</v>
      </c>
      <c r="M90" s="391" t="str">
        <f>IFERROR(IF(G90&lt;&gt;"",INDEX('Overview - Section A'!$U$37:$U$44,MATCH(G90,'Overview - Section A'!$A$37:$A$44,1)),J90),"")</f>
        <v>a1Y36000002qEMPEA2</v>
      </c>
      <c r="N90" s="391"/>
      <c r="O90" s="391" t="s">
        <v>479</v>
      </c>
      <c r="P90" s="171"/>
      <c r="Q90" s="48"/>
    </row>
    <row r="91" spans="1:17" ht="47.1" customHeight="1" x14ac:dyDescent="0.3">
      <c r="A91" s="367">
        <v>11</v>
      </c>
      <c r="B91" s="384" t="str">
        <f t="shared" si="7"/>
        <v/>
      </c>
      <c r="C91" s="385">
        <f>IFERROR(IF(K91&lt;&gt;"",K91,IF(A91=A90,IF(C90&lt;YEAR('Overview - Section A'!$E$8),C90+1,""),YEAR('Overview - Section A'!$E$7))),"")</f>
        <v>2018</v>
      </c>
      <c r="D91" s="386"/>
      <c r="E91" s="387"/>
      <c r="F91" s="388" t="str">
        <f t="shared" si="6"/>
        <v/>
      </c>
      <c r="G91" s="389"/>
      <c r="H91" s="390"/>
      <c r="I91" s="391"/>
      <c r="J91" s="392" t="s">
        <v>414</v>
      </c>
      <c r="K91" s="393"/>
      <c r="L91" s="391" t="b">
        <f t="shared" si="8"/>
        <v>0</v>
      </c>
      <c r="M91" s="391" t="str">
        <f>IFERROR(IF(G91&lt;&gt;"",INDEX('Overview - Section A'!$U$37:$U$44,MATCH(G91,'Overview - Section A'!$A$37:$A$44,1)),J91),"")</f>
        <v>a1Y36000002qEMKEA2</v>
      </c>
      <c r="N91" s="391"/>
      <c r="O91" s="391" t="s">
        <v>480</v>
      </c>
      <c r="P91" s="171"/>
      <c r="Q91" s="48"/>
    </row>
    <row r="92" spans="1:17" ht="47.1" customHeight="1" x14ac:dyDescent="0.3">
      <c r="A92" s="367">
        <v>11</v>
      </c>
      <c r="B92" s="384" t="str">
        <f t="shared" si="7"/>
        <v/>
      </c>
      <c r="C92" s="385">
        <f>IFERROR(IF(K92&lt;&gt;"",K92,IF(A92=A91,IF(C91&lt;YEAR('Overview - Section A'!$E$8),C91+1,""),YEAR('Overview - Section A'!$E$7))),"")</f>
        <v>2019</v>
      </c>
      <c r="D92" s="386"/>
      <c r="E92" s="387"/>
      <c r="F92" s="388" t="str">
        <f t="shared" si="6"/>
        <v/>
      </c>
      <c r="G92" s="389"/>
      <c r="H92" s="390"/>
      <c r="I92" s="391"/>
      <c r="J92" s="392" t="s">
        <v>416</v>
      </c>
      <c r="K92" s="393"/>
      <c r="L92" s="391" t="b">
        <f t="shared" si="8"/>
        <v>0</v>
      </c>
      <c r="M92" s="391" t="str">
        <f>IFERROR(IF(G92&lt;&gt;"",INDEX('Overview - Section A'!$U$37:$U$44,MATCH(G92,'Overview - Section A'!$A$37:$A$44,1)),J92),"")</f>
        <v>a1Y36000002qEMLEA2</v>
      </c>
      <c r="N92" s="391"/>
      <c r="O92" s="391" t="s">
        <v>481</v>
      </c>
      <c r="P92" s="171"/>
      <c r="Q92" s="48"/>
    </row>
    <row r="93" spans="1:17" ht="47.1" customHeight="1" x14ac:dyDescent="0.3">
      <c r="A93" s="367">
        <v>11</v>
      </c>
      <c r="B93" s="384" t="str">
        <f t="shared" si="7"/>
        <v/>
      </c>
      <c r="C93" s="385">
        <f>IFERROR(IF(K93&lt;&gt;"",K93,IF(A93=A92,IF(C92&lt;YEAR('Overview - Section A'!$E$8),C92+1,""),YEAR('Overview - Section A'!$E$7))),"")</f>
        <v>2020</v>
      </c>
      <c r="D93" s="386"/>
      <c r="E93" s="387"/>
      <c r="F93" s="388" t="str">
        <f t="shared" si="6"/>
        <v/>
      </c>
      <c r="G93" s="389"/>
      <c r="H93" s="390"/>
      <c r="I93" s="391"/>
      <c r="J93" s="392" t="s">
        <v>418</v>
      </c>
      <c r="K93" s="393"/>
      <c r="L93" s="391" t="b">
        <f t="shared" si="8"/>
        <v>0</v>
      </c>
      <c r="M93" s="391" t="str">
        <f>IFERROR(IF(G93&lt;&gt;"",INDEX('Overview - Section A'!$U$37:$U$44,MATCH(G93,'Overview - Section A'!$A$37:$A$44,1)),J93),"")</f>
        <v>a1Y36000002qEMMEA2</v>
      </c>
      <c r="N93" s="391"/>
      <c r="O93" s="391" t="s">
        <v>482</v>
      </c>
      <c r="P93" s="171"/>
      <c r="Q93" s="48"/>
    </row>
    <row r="94" spans="1:17" ht="47.1" customHeight="1" x14ac:dyDescent="0.3">
      <c r="A94" s="367">
        <v>11</v>
      </c>
      <c r="B94" s="384" t="str">
        <f t="shared" ref="B94:B120" si="9">IF(A94=A93,"",VLOOKUP(A94,$A$10:$V$26,22,FALSE))</f>
        <v/>
      </c>
      <c r="C94" s="385" t="str">
        <f>IFERROR(IF(K94&lt;&gt;"",K94,IF(A94=A93,IF(C93&lt;YEAR('Overview - Section A'!$E$8),C93+1,""),YEAR('Overview - Section A'!$E$7))),"")</f>
        <v/>
      </c>
      <c r="D94" s="386"/>
      <c r="E94" s="387"/>
      <c r="F94" s="388" t="str">
        <f t="shared" si="6"/>
        <v/>
      </c>
      <c r="G94" s="389"/>
      <c r="H94" s="390"/>
      <c r="I94" s="391"/>
      <c r="J94" s="392" t="s">
        <v>420</v>
      </c>
      <c r="K94" s="393"/>
      <c r="L94" s="391" t="b">
        <f t="shared" ref="L94:L120" si="10">IFERROR(IF(VLOOKUP(A94,$A$10:$V$26,22,FALSE)&lt;&gt;"",TRUE,FALSE),FALSE)</f>
        <v>0</v>
      </c>
      <c r="M94" s="391" t="str">
        <f>IFERROR(IF(G94&lt;&gt;"",INDEX('Overview - Section A'!$U$37:$U$44,MATCH(G94,'Overview - Section A'!$A$37:$A$44,1)),J94),"")</f>
        <v>a1Y36000002qEMNEA2</v>
      </c>
      <c r="N94" s="391"/>
      <c r="O94" s="391" t="s">
        <v>483</v>
      </c>
      <c r="P94" s="171"/>
      <c r="Q94" s="48"/>
    </row>
    <row r="95" spans="1:17" ht="47.1" customHeight="1" x14ac:dyDescent="0.3">
      <c r="A95" s="367">
        <v>11</v>
      </c>
      <c r="B95" s="384" t="str">
        <f t="shared" si="9"/>
        <v/>
      </c>
      <c r="C95" s="385" t="str">
        <f>IFERROR(IF(K95&lt;&gt;"",K95,IF(A95=A94,IF(C94&lt;YEAR('Overview - Section A'!$E$8),C94+1,""),YEAR('Overview - Section A'!$E$7))),"")</f>
        <v/>
      </c>
      <c r="D95" s="386"/>
      <c r="E95" s="387"/>
      <c r="F95" s="388" t="str">
        <f t="shared" ref="F95:F120" si="11">IF(IF(AND(D95="",E95=""),N95,IFERROR((D95/E95)*100,""))=0,"",IF(AND(D95="",E95=""),N95,IFERROR((D95/E95)*100,"")))</f>
        <v/>
      </c>
      <c r="G95" s="389"/>
      <c r="H95" s="390"/>
      <c r="I95" s="391"/>
      <c r="J95" s="392" t="s">
        <v>422</v>
      </c>
      <c r="K95" s="393"/>
      <c r="L95" s="391" t="b">
        <f t="shared" si="10"/>
        <v>0</v>
      </c>
      <c r="M95" s="391" t="str">
        <f>IFERROR(IF(G95&lt;&gt;"",INDEX('Overview - Section A'!$U$37:$U$44,MATCH(G95,'Overview - Section A'!$A$37:$A$44,1)),J95),"")</f>
        <v>a1Y36000002qEMOEA2</v>
      </c>
      <c r="N95" s="391"/>
      <c r="O95" s="391" t="s">
        <v>484</v>
      </c>
      <c r="P95" s="171"/>
      <c r="Q95" s="48"/>
    </row>
    <row r="96" spans="1:17" ht="47.1" customHeight="1" x14ac:dyDescent="0.3">
      <c r="A96" s="367">
        <v>11</v>
      </c>
      <c r="B96" s="384" t="str">
        <f t="shared" si="9"/>
        <v/>
      </c>
      <c r="C96" s="385" t="str">
        <f>IFERROR(IF(K96&lt;&gt;"",K96,IF(A96=A95,IF(C95&lt;YEAR('Overview - Section A'!$E$8),C95+1,""),YEAR('Overview - Section A'!$E$7))),"")</f>
        <v/>
      </c>
      <c r="D96" s="386"/>
      <c r="E96" s="387"/>
      <c r="F96" s="388" t="str">
        <f t="shared" si="11"/>
        <v/>
      </c>
      <c r="G96" s="389"/>
      <c r="H96" s="390"/>
      <c r="I96" s="391"/>
      <c r="J96" s="392" t="s">
        <v>424</v>
      </c>
      <c r="K96" s="393"/>
      <c r="L96" s="391" t="b">
        <f t="shared" si="10"/>
        <v>0</v>
      </c>
      <c r="M96" s="391" t="str">
        <f>IFERROR(IF(G96&lt;&gt;"",INDEX('Overview - Section A'!$U$37:$U$44,MATCH(G96,'Overview - Section A'!$A$37:$A$44,1)),J96),"")</f>
        <v>a1Y36000002qEMPEA2</v>
      </c>
      <c r="N96" s="391"/>
      <c r="O96" s="391" t="s">
        <v>485</v>
      </c>
      <c r="P96" s="171"/>
      <c r="Q96" s="48"/>
    </row>
    <row r="97" spans="1:17" ht="47.1" customHeight="1" x14ac:dyDescent="0.3">
      <c r="A97" s="367">
        <v>12</v>
      </c>
      <c r="B97" s="384" t="str">
        <f t="shared" si="9"/>
        <v/>
      </c>
      <c r="C97" s="385">
        <f>IFERROR(IF(K97&lt;&gt;"",K97,IF(A97=A96,IF(C96&lt;YEAR('Overview - Section A'!$E$8),C96+1,""),YEAR('Overview - Section A'!$E$7))),"")</f>
        <v>2018</v>
      </c>
      <c r="D97" s="386"/>
      <c r="E97" s="387"/>
      <c r="F97" s="388" t="str">
        <f t="shared" si="11"/>
        <v/>
      </c>
      <c r="G97" s="389"/>
      <c r="H97" s="390"/>
      <c r="I97" s="391"/>
      <c r="J97" s="392" t="s">
        <v>414</v>
      </c>
      <c r="K97" s="393"/>
      <c r="L97" s="391" t="b">
        <f t="shared" si="10"/>
        <v>0</v>
      </c>
      <c r="M97" s="391" t="str">
        <f>IFERROR(IF(G97&lt;&gt;"",INDEX('Overview - Section A'!$U$37:$U$44,MATCH(G97,'Overview - Section A'!$A$37:$A$44,1)),J97),"")</f>
        <v>a1Y36000002qEMKEA2</v>
      </c>
      <c r="N97" s="391"/>
      <c r="O97" s="391" t="s">
        <v>486</v>
      </c>
      <c r="P97" s="171"/>
      <c r="Q97" s="48"/>
    </row>
    <row r="98" spans="1:17" ht="47.1" customHeight="1" x14ac:dyDescent="0.3">
      <c r="A98" s="367">
        <v>12</v>
      </c>
      <c r="B98" s="384" t="str">
        <f t="shared" si="9"/>
        <v/>
      </c>
      <c r="C98" s="385">
        <f>IFERROR(IF(K98&lt;&gt;"",K98,IF(A98=A97,IF(C97&lt;YEAR('Overview - Section A'!$E$8),C97+1,""),YEAR('Overview - Section A'!$E$7))),"")</f>
        <v>2019</v>
      </c>
      <c r="D98" s="386"/>
      <c r="E98" s="387"/>
      <c r="F98" s="388" t="str">
        <f t="shared" si="11"/>
        <v/>
      </c>
      <c r="G98" s="389"/>
      <c r="H98" s="390"/>
      <c r="I98" s="391"/>
      <c r="J98" s="392" t="s">
        <v>416</v>
      </c>
      <c r="K98" s="393"/>
      <c r="L98" s="391" t="b">
        <f t="shared" si="10"/>
        <v>0</v>
      </c>
      <c r="M98" s="391" t="str">
        <f>IFERROR(IF(G98&lt;&gt;"",INDEX('Overview - Section A'!$U$37:$U$44,MATCH(G98,'Overview - Section A'!$A$37:$A$44,1)),J98),"")</f>
        <v>a1Y36000002qEMLEA2</v>
      </c>
      <c r="N98" s="391"/>
      <c r="O98" s="391" t="s">
        <v>487</v>
      </c>
      <c r="P98" s="171"/>
      <c r="Q98" s="48"/>
    </row>
    <row r="99" spans="1:17" ht="47.1" customHeight="1" x14ac:dyDescent="0.3">
      <c r="A99" s="367">
        <v>12</v>
      </c>
      <c r="B99" s="384" t="str">
        <f t="shared" si="9"/>
        <v/>
      </c>
      <c r="C99" s="385">
        <f>IFERROR(IF(K99&lt;&gt;"",K99,IF(A99=A98,IF(C98&lt;YEAR('Overview - Section A'!$E$8),C98+1,""),YEAR('Overview - Section A'!$E$7))),"")</f>
        <v>2020</v>
      </c>
      <c r="D99" s="386"/>
      <c r="E99" s="387"/>
      <c r="F99" s="388" t="str">
        <f t="shared" si="11"/>
        <v/>
      </c>
      <c r="G99" s="389"/>
      <c r="H99" s="390"/>
      <c r="I99" s="391"/>
      <c r="J99" s="392" t="s">
        <v>418</v>
      </c>
      <c r="K99" s="393"/>
      <c r="L99" s="391" t="b">
        <f t="shared" si="10"/>
        <v>0</v>
      </c>
      <c r="M99" s="391" t="str">
        <f>IFERROR(IF(G99&lt;&gt;"",INDEX('Overview - Section A'!$U$37:$U$44,MATCH(G99,'Overview - Section A'!$A$37:$A$44,1)),J99),"")</f>
        <v>a1Y36000002qEMMEA2</v>
      </c>
      <c r="N99" s="391"/>
      <c r="O99" s="391" t="s">
        <v>488</v>
      </c>
      <c r="P99" s="171"/>
      <c r="Q99" s="48"/>
    </row>
    <row r="100" spans="1:17" ht="47.1" customHeight="1" x14ac:dyDescent="0.3">
      <c r="A100" s="367">
        <v>12</v>
      </c>
      <c r="B100" s="384" t="str">
        <f t="shared" si="9"/>
        <v/>
      </c>
      <c r="C100" s="385" t="str">
        <f>IFERROR(IF(K100&lt;&gt;"",K100,IF(A100=A99,IF(C99&lt;YEAR('Overview - Section A'!$E$8),C99+1,""),YEAR('Overview - Section A'!$E$7))),"")</f>
        <v/>
      </c>
      <c r="D100" s="386"/>
      <c r="E100" s="387"/>
      <c r="F100" s="388" t="str">
        <f t="shared" si="11"/>
        <v/>
      </c>
      <c r="G100" s="389"/>
      <c r="H100" s="390"/>
      <c r="I100" s="391"/>
      <c r="J100" s="392" t="s">
        <v>420</v>
      </c>
      <c r="K100" s="393"/>
      <c r="L100" s="391" t="b">
        <f t="shared" si="10"/>
        <v>0</v>
      </c>
      <c r="M100" s="391" t="str">
        <f>IFERROR(IF(G100&lt;&gt;"",INDEX('Overview - Section A'!$U$37:$U$44,MATCH(G100,'Overview - Section A'!$A$37:$A$44,1)),J100),"")</f>
        <v>a1Y36000002qEMNEA2</v>
      </c>
      <c r="N100" s="391"/>
      <c r="O100" s="391" t="s">
        <v>489</v>
      </c>
      <c r="P100" s="171"/>
      <c r="Q100" s="48"/>
    </row>
    <row r="101" spans="1:17" ht="47.1" customHeight="1" x14ac:dyDescent="0.3">
      <c r="A101" s="367">
        <v>12</v>
      </c>
      <c r="B101" s="384" t="str">
        <f t="shared" si="9"/>
        <v/>
      </c>
      <c r="C101" s="385" t="str">
        <f>IFERROR(IF(K101&lt;&gt;"",K101,IF(A101=A100,IF(C100&lt;YEAR('Overview - Section A'!$E$8),C100+1,""),YEAR('Overview - Section A'!$E$7))),"")</f>
        <v/>
      </c>
      <c r="D101" s="386"/>
      <c r="E101" s="387"/>
      <c r="F101" s="388" t="str">
        <f t="shared" si="11"/>
        <v/>
      </c>
      <c r="G101" s="389"/>
      <c r="H101" s="390"/>
      <c r="I101" s="391"/>
      <c r="J101" s="392" t="s">
        <v>422</v>
      </c>
      <c r="K101" s="393"/>
      <c r="L101" s="391" t="b">
        <f t="shared" si="10"/>
        <v>0</v>
      </c>
      <c r="M101" s="391" t="str">
        <f>IFERROR(IF(G101&lt;&gt;"",INDEX('Overview - Section A'!$U$37:$U$44,MATCH(G101,'Overview - Section A'!$A$37:$A$44,1)),J101),"")</f>
        <v>a1Y36000002qEMOEA2</v>
      </c>
      <c r="N101" s="391"/>
      <c r="O101" s="391" t="s">
        <v>490</v>
      </c>
      <c r="P101" s="171"/>
      <c r="Q101" s="48"/>
    </row>
    <row r="102" spans="1:17" ht="47.1" customHeight="1" x14ac:dyDescent="0.3">
      <c r="A102" s="367">
        <v>12</v>
      </c>
      <c r="B102" s="384" t="str">
        <f t="shared" si="9"/>
        <v/>
      </c>
      <c r="C102" s="385" t="str">
        <f>IFERROR(IF(K102&lt;&gt;"",K102,IF(A102=A101,IF(C101&lt;YEAR('Overview - Section A'!$E$8),C101+1,""),YEAR('Overview - Section A'!$E$7))),"")</f>
        <v/>
      </c>
      <c r="D102" s="386"/>
      <c r="E102" s="387"/>
      <c r="F102" s="388" t="str">
        <f t="shared" si="11"/>
        <v/>
      </c>
      <c r="G102" s="389"/>
      <c r="H102" s="390"/>
      <c r="I102" s="391"/>
      <c r="J102" s="392" t="s">
        <v>424</v>
      </c>
      <c r="K102" s="393"/>
      <c r="L102" s="391" t="b">
        <f t="shared" si="10"/>
        <v>0</v>
      </c>
      <c r="M102" s="391" t="str">
        <f>IFERROR(IF(G102&lt;&gt;"",INDEX('Overview - Section A'!$U$37:$U$44,MATCH(G102,'Overview - Section A'!$A$37:$A$44,1)),J102),"")</f>
        <v>a1Y36000002qEMPEA2</v>
      </c>
      <c r="N102" s="391"/>
      <c r="O102" s="391" t="s">
        <v>491</v>
      </c>
      <c r="P102" s="171"/>
      <c r="Q102" s="48"/>
    </row>
    <row r="103" spans="1:17" ht="47.1" customHeight="1" x14ac:dyDescent="0.3">
      <c r="A103" s="367">
        <v>13</v>
      </c>
      <c r="B103" s="384" t="str">
        <f t="shared" si="9"/>
        <v/>
      </c>
      <c r="C103" s="385">
        <f>IFERROR(IF(K103&lt;&gt;"",K103,IF(A103=A102,IF(C102&lt;YEAR('Overview - Section A'!$E$8),C102+1,""),YEAR('Overview - Section A'!$E$7))),"")</f>
        <v>2018</v>
      </c>
      <c r="D103" s="386"/>
      <c r="E103" s="387"/>
      <c r="F103" s="388" t="str">
        <f t="shared" si="11"/>
        <v/>
      </c>
      <c r="G103" s="389"/>
      <c r="H103" s="390"/>
      <c r="I103" s="391"/>
      <c r="J103" s="392" t="s">
        <v>414</v>
      </c>
      <c r="K103" s="393"/>
      <c r="L103" s="391" t="b">
        <f t="shared" si="10"/>
        <v>0</v>
      </c>
      <c r="M103" s="391" t="str">
        <f>IFERROR(IF(G103&lt;&gt;"",INDEX('Overview - Section A'!$U$37:$U$44,MATCH(G103,'Overview - Section A'!$A$37:$A$44,1)),J103),"")</f>
        <v>a1Y36000002qEMKEA2</v>
      </c>
      <c r="N103" s="391"/>
      <c r="O103" s="391" t="s">
        <v>492</v>
      </c>
      <c r="P103" s="171"/>
      <c r="Q103" s="48"/>
    </row>
    <row r="104" spans="1:17" ht="47.1" customHeight="1" x14ac:dyDescent="0.3">
      <c r="A104" s="367">
        <v>13</v>
      </c>
      <c r="B104" s="384" t="str">
        <f t="shared" si="9"/>
        <v/>
      </c>
      <c r="C104" s="385">
        <f>IFERROR(IF(K104&lt;&gt;"",K104,IF(A104=A103,IF(C103&lt;YEAR('Overview - Section A'!$E$8),C103+1,""),YEAR('Overview - Section A'!$E$7))),"")</f>
        <v>2019</v>
      </c>
      <c r="D104" s="386"/>
      <c r="E104" s="387"/>
      <c r="F104" s="388" t="str">
        <f t="shared" si="11"/>
        <v/>
      </c>
      <c r="G104" s="389"/>
      <c r="H104" s="390"/>
      <c r="I104" s="391"/>
      <c r="J104" s="392" t="s">
        <v>416</v>
      </c>
      <c r="K104" s="393"/>
      <c r="L104" s="391" t="b">
        <f t="shared" si="10"/>
        <v>0</v>
      </c>
      <c r="M104" s="391" t="str">
        <f>IFERROR(IF(G104&lt;&gt;"",INDEX('Overview - Section A'!$U$37:$U$44,MATCH(G104,'Overview - Section A'!$A$37:$A$44,1)),J104),"")</f>
        <v>a1Y36000002qEMLEA2</v>
      </c>
      <c r="N104" s="391"/>
      <c r="O104" s="391" t="s">
        <v>493</v>
      </c>
      <c r="P104" s="171"/>
      <c r="Q104" s="48"/>
    </row>
    <row r="105" spans="1:17" ht="47.1" customHeight="1" x14ac:dyDescent="0.3">
      <c r="A105" s="367">
        <v>13</v>
      </c>
      <c r="B105" s="384" t="str">
        <f t="shared" si="9"/>
        <v/>
      </c>
      <c r="C105" s="385">
        <f>IFERROR(IF(K105&lt;&gt;"",K105,IF(A105=A104,IF(C104&lt;YEAR('Overview - Section A'!$E$8),C104+1,""),YEAR('Overview - Section A'!$E$7))),"")</f>
        <v>2020</v>
      </c>
      <c r="D105" s="386"/>
      <c r="E105" s="387"/>
      <c r="F105" s="388" t="str">
        <f t="shared" si="11"/>
        <v/>
      </c>
      <c r="G105" s="389"/>
      <c r="H105" s="390"/>
      <c r="I105" s="391"/>
      <c r="J105" s="392" t="s">
        <v>418</v>
      </c>
      <c r="K105" s="393"/>
      <c r="L105" s="391" t="b">
        <f t="shared" si="10"/>
        <v>0</v>
      </c>
      <c r="M105" s="391" t="str">
        <f>IFERROR(IF(G105&lt;&gt;"",INDEX('Overview - Section A'!$U$37:$U$44,MATCH(G105,'Overview - Section A'!$A$37:$A$44,1)),J105),"")</f>
        <v>a1Y36000002qEMMEA2</v>
      </c>
      <c r="N105" s="391"/>
      <c r="O105" s="391" t="s">
        <v>494</v>
      </c>
      <c r="P105" s="171"/>
      <c r="Q105" s="48"/>
    </row>
    <row r="106" spans="1:17" ht="47.1" customHeight="1" x14ac:dyDescent="0.3">
      <c r="A106" s="367">
        <v>13</v>
      </c>
      <c r="B106" s="384" t="str">
        <f t="shared" si="9"/>
        <v/>
      </c>
      <c r="C106" s="385" t="str">
        <f>IFERROR(IF(K106&lt;&gt;"",K106,IF(A106=A105,IF(C105&lt;YEAR('Overview - Section A'!$E$8),C105+1,""),YEAR('Overview - Section A'!$E$7))),"")</f>
        <v/>
      </c>
      <c r="D106" s="386"/>
      <c r="E106" s="387"/>
      <c r="F106" s="388" t="str">
        <f t="shared" si="11"/>
        <v/>
      </c>
      <c r="G106" s="389"/>
      <c r="H106" s="390"/>
      <c r="I106" s="391"/>
      <c r="J106" s="392" t="s">
        <v>420</v>
      </c>
      <c r="K106" s="393"/>
      <c r="L106" s="391" t="b">
        <f t="shared" si="10"/>
        <v>0</v>
      </c>
      <c r="M106" s="391" t="str">
        <f>IFERROR(IF(G106&lt;&gt;"",INDEX('Overview - Section A'!$U$37:$U$44,MATCH(G106,'Overview - Section A'!$A$37:$A$44,1)),J106),"")</f>
        <v>a1Y36000002qEMNEA2</v>
      </c>
      <c r="N106" s="391"/>
      <c r="O106" s="391" t="s">
        <v>495</v>
      </c>
      <c r="P106" s="171"/>
      <c r="Q106" s="48"/>
    </row>
    <row r="107" spans="1:17" ht="47.1" customHeight="1" x14ac:dyDescent="0.3">
      <c r="A107" s="367">
        <v>13</v>
      </c>
      <c r="B107" s="384" t="str">
        <f t="shared" si="9"/>
        <v/>
      </c>
      <c r="C107" s="385" t="str">
        <f>IFERROR(IF(K107&lt;&gt;"",K107,IF(A107=A106,IF(C106&lt;YEAR('Overview - Section A'!$E$8),C106+1,""),YEAR('Overview - Section A'!$E$7))),"")</f>
        <v/>
      </c>
      <c r="D107" s="386"/>
      <c r="E107" s="387"/>
      <c r="F107" s="388" t="str">
        <f t="shared" si="11"/>
        <v/>
      </c>
      <c r="G107" s="389"/>
      <c r="H107" s="390"/>
      <c r="I107" s="391"/>
      <c r="J107" s="392" t="s">
        <v>422</v>
      </c>
      <c r="K107" s="393"/>
      <c r="L107" s="391" t="b">
        <f t="shared" si="10"/>
        <v>0</v>
      </c>
      <c r="M107" s="391" t="str">
        <f>IFERROR(IF(G107&lt;&gt;"",INDEX('Overview - Section A'!$U$37:$U$44,MATCH(G107,'Overview - Section A'!$A$37:$A$44,1)),J107),"")</f>
        <v>a1Y36000002qEMOEA2</v>
      </c>
      <c r="N107" s="391"/>
      <c r="O107" s="391" t="s">
        <v>496</v>
      </c>
      <c r="P107" s="171"/>
      <c r="Q107" s="48"/>
    </row>
    <row r="108" spans="1:17" ht="47.1" customHeight="1" x14ac:dyDescent="0.3">
      <c r="A108" s="367">
        <v>13</v>
      </c>
      <c r="B108" s="384" t="str">
        <f t="shared" si="9"/>
        <v/>
      </c>
      <c r="C108" s="385" t="str">
        <f>IFERROR(IF(K108&lt;&gt;"",K108,IF(A108=A107,IF(C107&lt;YEAR('Overview - Section A'!$E$8),C107+1,""),YEAR('Overview - Section A'!$E$7))),"")</f>
        <v/>
      </c>
      <c r="D108" s="386"/>
      <c r="E108" s="387"/>
      <c r="F108" s="388" t="str">
        <f t="shared" si="11"/>
        <v/>
      </c>
      <c r="G108" s="389"/>
      <c r="H108" s="390"/>
      <c r="I108" s="391"/>
      <c r="J108" s="392" t="s">
        <v>424</v>
      </c>
      <c r="K108" s="393"/>
      <c r="L108" s="391" t="b">
        <f t="shared" si="10"/>
        <v>0</v>
      </c>
      <c r="M108" s="391" t="str">
        <f>IFERROR(IF(G108&lt;&gt;"",INDEX('Overview - Section A'!$U$37:$U$44,MATCH(G108,'Overview - Section A'!$A$37:$A$44,1)),J108),"")</f>
        <v>a1Y36000002qEMPEA2</v>
      </c>
      <c r="N108" s="391"/>
      <c r="O108" s="391" t="s">
        <v>497</v>
      </c>
      <c r="P108" s="171"/>
      <c r="Q108" s="48"/>
    </row>
    <row r="109" spans="1:17" ht="47.1" customHeight="1" x14ac:dyDescent="0.3">
      <c r="A109" s="367">
        <v>14</v>
      </c>
      <c r="B109" s="384" t="str">
        <f t="shared" si="9"/>
        <v/>
      </c>
      <c r="C109" s="385">
        <f>IFERROR(IF(K109&lt;&gt;"",K109,IF(A109=A108,IF(C108&lt;YEAR('Overview - Section A'!$E$8),C108+1,""),YEAR('Overview - Section A'!$E$7))),"")</f>
        <v>2018</v>
      </c>
      <c r="D109" s="386"/>
      <c r="E109" s="387"/>
      <c r="F109" s="388" t="str">
        <f t="shared" si="11"/>
        <v/>
      </c>
      <c r="G109" s="389"/>
      <c r="H109" s="390"/>
      <c r="I109" s="391"/>
      <c r="J109" s="392" t="s">
        <v>414</v>
      </c>
      <c r="K109" s="393"/>
      <c r="L109" s="391" t="b">
        <f t="shared" si="10"/>
        <v>0</v>
      </c>
      <c r="M109" s="391" t="str">
        <f>IFERROR(IF(G109&lt;&gt;"",INDEX('Overview - Section A'!$U$37:$U$44,MATCH(G109,'Overview - Section A'!$A$37:$A$44,1)),J109),"")</f>
        <v>a1Y36000002qEMKEA2</v>
      </c>
      <c r="N109" s="391"/>
      <c r="O109" s="391" t="s">
        <v>498</v>
      </c>
      <c r="P109" s="171"/>
      <c r="Q109" s="48"/>
    </row>
    <row r="110" spans="1:17" ht="47.1" customHeight="1" x14ac:dyDescent="0.3">
      <c r="A110" s="367">
        <v>14</v>
      </c>
      <c r="B110" s="384" t="str">
        <f t="shared" si="9"/>
        <v/>
      </c>
      <c r="C110" s="385">
        <f>IFERROR(IF(K110&lt;&gt;"",K110,IF(A110=A109,IF(C109&lt;YEAR('Overview - Section A'!$E$8),C109+1,""),YEAR('Overview - Section A'!$E$7))),"")</f>
        <v>2019</v>
      </c>
      <c r="D110" s="386"/>
      <c r="E110" s="387"/>
      <c r="F110" s="388" t="str">
        <f t="shared" si="11"/>
        <v/>
      </c>
      <c r="G110" s="389"/>
      <c r="H110" s="390"/>
      <c r="I110" s="391"/>
      <c r="J110" s="392" t="s">
        <v>416</v>
      </c>
      <c r="K110" s="393"/>
      <c r="L110" s="391" t="b">
        <f t="shared" si="10"/>
        <v>0</v>
      </c>
      <c r="M110" s="391" t="str">
        <f>IFERROR(IF(G110&lt;&gt;"",INDEX('Overview - Section A'!$U$37:$U$44,MATCH(G110,'Overview - Section A'!$A$37:$A$44,1)),J110),"")</f>
        <v>a1Y36000002qEMLEA2</v>
      </c>
      <c r="N110" s="391"/>
      <c r="O110" s="391" t="s">
        <v>499</v>
      </c>
      <c r="P110" s="171"/>
      <c r="Q110" s="48"/>
    </row>
    <row r="111" spans="1:17" ht="47.1" customHeight="1" x14ac:dyDescent="0.3">
      <c r="A111" s="367">
        <v>14</v>
      </c>
      <c r="B111" s="384" t="str">
        <f t="shared" si="9"/>
        <v/>
      </c>
      <c r="C111" s="385">
        <f>IFERROR(IF(K111&lt;&gt;"",K111,IF(A111=A110,IF(C110&lt;YEAR('Overview - Section A'!$E$8),C110+1,""),YEAR('Overview - Section A'!$E$7))),"")</f>
        <v>2020</v>
      </c>
      <c r="D111" s="386"/>
      <c r="E111" s="387"/>
      <c r="F111" s="388" t="str">
        <f t="shared" si="11"/>
        <v/>
      </c>
      <c r="G111" s="389"/>
      <c r="H111" s="390"/>
      <c r="I111" s="391"/>
      <c r="J111" s="392" t="s">
        <v>418</v>
      </c>
      <c r="K111" s="393"/>
      <c r="L111" s="391" t="b">
        <f t="shared" si="10"/>
        <v>0</v>
      </c>
      <c r="M111" s="391" t="str">
        <f>IFERROR(IF(G111&lt;&gt;"",INDEX('Overview - Section A'!$U$37:$U$44,MATCH(G111,'Overview - Section A'!$A$37:$A$44,1)),J111),"")</f>
        <v>a1Y36000002qEMMEA2</v>
      </c>
      <c r="N111" s="391"/>
      <c r="O111" s="391" t="s">
        <v>500</v>
      </c>
      <c r="P111" s="171"/>
      <c r="Q111" s="48"/>
    </row>
    <row r="112" spans="1:17" ht="47.1" customHeight="1" x14ac:dyDescent="0.3">
      <c r="A112" s="367">
        <v>14</v>
      </c>
      <c r="B112" s="384" t="str">
        <f t="shared" si="9"/>
        <v/>
      </c>
      <c r="C112" s="385" t="str">
        <f>IFERROR(IF(K112&lt;&gt;"",K112,IF(A112=A111,IF(C111&lt;YEAR('Overview - Section A'!$E$8),C111+1,""),YEAR('Overview - Section A'!$E$7))),"")</f>
        <v/>
      </c>
      <c r="D112" s="386"/>
      <c r="E112" s="387"/>
      <c r="F112" s="388" t="str">
        <f t="shared" si="11"/>
        <v/>
      </c>
      <c r="G112" s="389"/>
      <c r="H112" s="390"/>
      <c r="I112" s="391"/>
      <c r="J112" s="392" t="s">
        <v>420</v>
      </c>
      <c r="K112" s="393"/>
      <c r="L112" s="391" t="b">
        <f t="shared" si="10"/>
        <v>0</v>
      </c>
      <c r="M112" s="391" t="str">
        <f>IFERROR(IF(G112&lt;&gt;"",INDEX('Overview - Section A'!$U$37:$U$44,MATCH(G112,'Overview - Section A'!$A$37:$A$44,1)),J112),"")</f>
        <v>a1Y36000002qEMNEA2</v>
      </c>
      <c r="N112" s="391"/>
      <c r="O112" s="391" t="s">
        <v>501</v>
      </c>
      <c r="P112" s="171"/>
      <c r="Q112" s="48"/>
    </row>
    <row r="113" spans="1:17" ht="47.1" customHeight="1" x14ac:dyDescent="0.3">
      <c r="A113" s="367">
        <v>14</v>
      </c>
      <c r="B113" s="384" t="str">
        <f t="shared" si="9"/>
        <v/>
      </c>
      <c r="C113" s="385" t="str">
        <f>IFERROR(IF(K113&lt;&gt;"",K113,IF(A113=A112,IF(C112&lt;YEAR('Overview - Section A'!$E$8),C112+1,""),YEAR('Overview - Section A'!$E$7))),"")</f>
        <v/>
      </c>
      <c r="D113" s="386"/>
      <c r="E113" s="387"/>
      <c r="F113" s="388" t="str">
        <f t="shared" si="11"/>
        <v/>
      </c>
      <c r="G113" s="389"/>
      <c r="H113" s="390"/>
      <c r="I113" s="391"/>
      <c r="J113" s="392" t="s">
        <v>422</v>
      </c>
      <c r="K113" s="393"/>
      <c r="L113" s="391" t="b">
        <f t="shared" si="10"/>
        <v>0</v>
      </c>
      <c r="M113" s="391" t="str">
        <f>IFERROR(IF(G113&lt;&gt;"",INDEX('Overview - Section A'!$U$37:$U$44,MATCH(G113,'Overview - Section A'!$A$37:$A$44,1)),J113),"")</f>
        <v>a1Y36000002qEMOEA2</v>
      </c>
      <c r="N113" s="391"/>
      <c r="O113" s="391" t="s">
        <v>502</v>
      </c>
      <c r="P113" s="171"/>
      <c r="Q113" s="48"/>
    </row>
    <row r="114" spans="1:17" ht="47.1" customHeight="1" x14ac:dyDescent="0.3">
      <c r="A114" s="367">
        <v>14</v>
      </c>
      <c r="B114" s="384" t="str">
        <f t="shared" si="9"/>
        <v/>
      </c>
      <c r="C114" s="385" t="str">
        <f>IFERROR(IF(K114&lt;&gt;"",K114,IF(A114=A113,IF(C113&lt;YEAR('Overview - Section A'!$E$8),C113+1,""),YEAR('Overview - Section A'!$E$7))),"")</f>
        <v/>
      </c>
      <c r="D114" s="386"/>
      <c r="E114" s="387"/>
      <c r="F114" s="388" t="str">
        <f t="shared" si="11"/>
        <v/>
      </c>
      <c r="G114" s="389"/>
      <c r="H114" s="390"/>
      <c r="I114" s="391"/>
      <c r="J114" s="392" t="s">
        <v>424</v>
      </c>
      <c r="K114" s="393"/>
      <c r="L114" s="391" t="b">
        <f t="shared" si="10"/>
        <v>0</v>
      </c>
      <c r="M114" s="391" t="str">
        <f>IFERROR(IF(G114&lt;&gt;"",INDEX('Overview - Section A'!$U$37:$U$44,MATCH(G114,'Overview - Section A'!$A$37:$A$44,1)),J114),"")</f>
        <v>a1Y36000002qEMPEA2</v>
      </c>
      <c r="N114" s="391"/>
      <c r="O114" s="391" t="s">
        <v>503</v>
      </c>
      <c r="P114" s="171"/>
      <c r="Q114" s="48"/>
    </row>
    <row r="115" spans="1:17" ht="47.1" customHeight="1" x14ac:dyDescent="0.3">
      <c r="A115" s="367">
        <v>15</v>
      </c>
      <c r="B115" s="384" t="str">
        <f t="shared" si="9"/>
        <v/>
      </c>
      <c r="C115" s="385">
        <f>IFERROR(IF(K115&lt;&gt;"",K115,IF(A115=A114,IF(C114&lt;YEAR('Overview - Section A'!$E$8),C114+1,""),YEAR('Overview - Section A'!$E$7))),"")</f>
        <v>2018</v>
      </c>
      <c r="D115" s="386"/>
      <c r="E115" s="387"/>
      <c r="F115" s="388" t="str">
        <f t="shared" si="11"/>
        <v/>
      </c>
      <c r="G115" s="389"/>
      <c r="H115" s="390"/>
      <c r="I115" s="391"/>
      <c r="J115" s="392" t="s">
        <v>414</v>
      </c>
      <c r="K115" s="393"/>
      <c r="L115" s="391" t="b">
        <f t="shared" si="10"/>
        <v>0</v>
      </c>
      <c r="M115" s="391" t="str">
        <f>IFERROR(IF(G115&lt;&gt;"",INDEX('Overview - Section A'!$U$37:$U$44,MATCH(G115,'Overview - Section A'!$A$37:$A$44,1)),J115),"")</f>
        <v>a1Y36000002qEMKEA2</v>
      </c>
      <c r="N115" s="391"/>
      <c r="O115" s="391" t="s">
        <v>504</v>
      </c>
      <c r="P115" s="171"/>
      <c r="Q115" s="48"/>
    </row>
    <row r="116" spans="1:17" ht="47.1" customHeight="1" x14ac:dyDescent="0.3">
      <c r="A116" s="367">
        <v>15</v>
      </c>
      <c r="B116" s="384" t="str">
        <f t="shared" si="9"/>
        <v/>
      </c>
      <c r="C116" s="385">
        <f>IFERROR(IF(K116&lt;&gt;"",K116,IF(A116=A115,IF(C115&lt;YEAR('Overview - Section A'!$E$8),C115+1,""),YEAR('Overview - Section A'!$E$7))),"")</f>
        <v>2019</v>
      </c>
      <c r="D116" s="386"/>
      <c r="E116" s="387"/>
      <c r="F116" s="388" t="str">
        <f t="shared" si="11"/>
        <v/>
      </c>
      <c r="G116" s="389"/>
      <c r="H116" s="390"/>
      <c r="I116" s="391"/>
      <c r="J116" s="392" t="s">
        <v>416</v>
      </c>
      <c r="K116" s="393"/>
      <c r="L116" s="391" t="b">
        <f t="shared" si="10"/>
        <v>0</v>
      </c>
      <c r="M116" s="391" t="str">
        <f>IFERROR(IF(G116&lt;&gt;"",INDEX('Overview - Section A'!$U$37:$U$44,MATCH(G116,'Overview - Section A'!$A$37:$A$44,1)),J116),"")</f>
        <v>a1Y36000002qEMLEA2</v>
      </c>
      <c r="N116" s="391"/>
      <c r="O116" s="391" t="s">
        <v>505</v>
      </c>
      <c r="P116" s="171"/>
      <c r="Q116" s="48"/>
    </row>
    <row r="117" spans="1:17" ht="47.1" customHeight="1" x14ac:dyDescent="0.3">
      <c r="A117" s="367">
        <v>15</v>
      </c>
      <c r="B117" s="384" t="str">
        <f t="shared" si="9"/>
        <v/>
      </c>
      <c r="C117" s="385">
        <f>IFERROR(IF(K117&lt;&gt;"",K117,IF(A117=A116,IF(C116&lt;YEAR('Overview - Section A'!$E$8),C116+1,""),YEAR('Overview - Section A'!$E$7))),"")</f>
        <v>2020</v>
      </c>
      <c r="D117" s="386"/>
      <c r="E117" s="387"/>
      <c r="F117" s="388" t="str">
        <f t="shared" si="11"/>
        <v/>
      </c>
      <c r="G117" s="389"/>
      <c r="H117" s="390"/>
      <c r="I117" s="391"/>
      <c r="J117" s="392" t="s">
        <v>418</v>
      </c>
      <c r="K117" s="393"/>
      <c r="L117" s="391" t="b">
        <f t="shared" si="10"/>
        <v>0</v>
      </c>
      <c r="M117" s="391" t="str">
        <f>IFERROR(IF(G117&lt;&gt;"",INDEX('Overview - Section A'!$U$37:$U$44,MATCH(G117,'Overview - Section A'!$A$37:$A$44,1)),J117),"")</f>
        <v>a1Y36000002qEMMEA2</v>
      </c>
      <c r="N117" s="391"/>
      <c r="O117" s="391" t="s">
        <v>506</v>
      </c>
      <c r="P117" s="171"/>
      <c r="Q117" s="48"/>
    </row>
    <row r="118" spans="1:17" ht="47.1" customHeight="1" x14ac:dyDescent="0.3">
      <c r="A118" s="367">
        <v>15</v>
      </c>
      <c r="B118" s="384" t="str">
        <f t="shared" si="9"/>
        <v/>
      </c>
      <c r="C118" s="385" t="str">
        <f>IFERROR(IF(K118&lt;&gt;"",K118,IF(A118=A117,IF(C117&lt;YEAR('Overview - Section A'!$E$8),C117+1,""),YEAR('Overview - Section A'!$E$7))),"")</f>
        <v/>
      </c>
      <c r="D118" s="386"/>
      <c r="E118" s="387"/>
      <c r="F118" s="388" t="str">
        <f t="shared" si="11"/>
        <v/>
      </c>
      <c r="G118" s="389"/>
      <c r="H118" s="390"/>
      <c r="I118" s="391"/>
      <c r="J118" s="392" t="s">
        <v>420</v>
      </c>
      <c r="K118" s="393"/>
      <c r="L118" s="391" t="b">
        <f t="shared" si="10"/>
        <v>0</v>
      </c>
      <c r="M118" s="391" t="str">
        <f>IFERROR(IF(G118&lt;&gt;"",INDEX('Overview - Section A'!$U$37:$U$44,MATCH(G118,'Overview - Section A'!$A$37:$A$44,1)),J118),"")</f>
        <v>a1Y36000002qEMNEA2</v>
      </c>
      <c r="N118" s="391"/>
      <c r="O118" s="391" t="s">
        <v>507</v>
      </c>
      <c r="P118" s="171"/>
      <c r="Q118" s="48"/>
    </row>
    <row r="119" spans="1:17" ht="47.1" customHeight="1" x14ac:dyDescent="0.3">
      <c r="A119" s="367">
        <v>15</v>
      </c>
      <c r="B119" s="384" t="str">
        <f t="shared" si="9"/>
        <v/>
      </c>
      <c r="C119" s="385" t="str">
        <f>IFERROR(IF(K119&lt;&gt;"",K119,IF(A119=A118,IF(C118&lt;YEAR('Overview - Section A'!$E$8),C118+1,""),YEAR('Overview - Section A'!$E$7))),"")</f>
        <v/>
      </c>
      <c r="D119" s="386"/>
      <c r="E119" s="387"/>
      <c r="F119" s="388" t="str">
        <f t="shared" si="11"/>
        <v/>
      </c>
      <c r="G119" s="389"/>
      <c r="H119" s="390"/>
      <c r="I119" s="391"/>
      <c r="J119" s="392" t="s">
        <v>422</v>
      </c>
      <c r="K119" s="393"/>
      <c r="L119" s="391" t="b">
        <f t="shared" si="10"/>
        <v>0</v>
      </c>
      <c r="M119" s="391" t="str">
        <f>IFERROR(IF(G119&lt;&gt;"",INDEX('Overview - Section A'!$U$37:$U$44,MATCH(G119,'Overview - Section A'!$A$37:$A$44,1)),J119),"")</f>
        <v>a1Y36000002qEMOEA2</v>
      </c>
      <c r="N119" s="391"/>
      <c r="O119" s="391" t="s">
        <v>508</v>
      </c>
      <c r="P119" s="171"/>
      <c r="Q119" s="48"/>
    </row>
    <row r="120" spans="1:17" ht="47.1" customHeight="1" x14ac:dyDescent="0.3">
      <c r="A120" s="367">
        <v>15</v>
      </c>
      <c r="B120" s="384" t="str">
        <f t="shared" si="9"/>
        <v/>
      </c>
      <c r="C120" s="385" t="str">
        <f>IFERROR(IF(K120&lt;&gt;"",K120,IF(A120=A119,IF(C119&lt;YEAR('Overview - Section A'!$E$8),C119+1,""),YEAR('Overview - Section A'!$E$7))),"")</f>
        <v/>
      </c>
      <c r="D120" s="386"/>
      <c r="E120" s="387"/>
      <c r="F120" s="388" t="str">
        <f t="shared" si="11"/>
        <v/>
      </c>
      <c r="G120" s="389"/>
      <c r="H120" s="390"/>
      <c r="I120" s="391"/>
      <c r="J120" s="392" t="s">
        <v>424</v>
      </c>
      <c r="K120" s="393"/>
      <c r="L120" s="391" t="b">
        <f t="shared" si="10"/>
        <v>0</v>
      </c>
      <c r="M120" s="391" t="str">
        <f>IFERROR(IF(G120&lt;&gt;"",INDEX('Overview - Section A'!$U$37:$U$44,MATCH(G120,'Overview - Section A'!$A$37:$A$44,1)),J120),"")</f>
        <v>a1Y36000002qEMPEA2</v>
      </c>
      <c r="N120" s="391"/>
      <c r="O120" s="391" t="s">
        <v>509</v>
      </c>
      <c r="P120" s="171"/>
      <c r="Q120" s="48"/>
    </row>
    <row r="121" spans="1:17" ht="1.35" customHeight="1" thickBot="1" x14ac:dyDescent="0.35">
      <c r="A121" s="65"/>
      <c r="B121" s="66"/>
      <c r="C121" s="66"/>
      <c r="D121" s="66"/>
      <c r="E121" s="66"/>
      <c r="F121" s="66"/>
      <c r="G121" s="66"/>
      <c r="H121" s="66"/>
      <c r="I121" s="66"/>
      <c r="J121" s="66"/>
      <c r="K121" s="66"/>
      <c r="L121" s="66"/>
      <c r="M121" s="66"/>
      <c r="N121" s="66"/>
      <c r="O121" s="172"/>
      <c r="P121" s="173"/>
    </row>
    <row r="122" spans="1:17" x14ac:dyDescent="0.3">
      <c r="O122" s="135"/>
      <c r="P122" s="135"/>
    </row>
    <row r="129" spans="1:1" x14ac:dyDescent="0.3">
      <c r="A129" s="67" t="s">
        <v>85</v>
      </c>
    </row>
  </sheetData>
  <sheetProtection algorithmName="SHA-512" hashValue="VQks8K+1GjMYy3Bqm46U4JfIxLFrhT9sObj50PBtkrejXWma+Ti9Ys1fdMZ56MfokeBpYASlX0YDtoC98KMx9w==" saltValue="ZYHORxZhTvxy792TC3Rtlg==" spinCount="100000" sheet="1" objects="1" scenarios="1" formatCells="0" sort="0" autoFilter="0"/>
  <mergeCells count="3">
    <mergeCell ref="A28:H28"/>
    <mergeCell ref="A8:AD8"/>
    <mergeCell ref="A1:Q2"/>
  </mergeCells>
  <conditionalFormatting sqref="A30:C120">
    <cfRule type="expression" dxfId="73" priority="15">
      <formula>MOD($A30,2)=0</formula>
    </cfRule>
    <cfRule type="expression" dxfId="72" priority="16">
      <formula>MOD($A30,2)=1</formula>
    </cfRule>
  </conditionalFormatting>
  <conditionalFormatting sqref="B10:C25">
    <cfRule type="expression" dxfId="71" priority="14">
      <formula>AND($C10&lt;&gt;"",$B10&lt;&gt;"")</formula>
    </cfRule>
  </conditionalFormatting>
  <conditionalFormatting sqref="D30:H66 D70:H72 G67:H69 D76:H120 G73:H75">
    <cfRule type="expression" dxfId="70" priority="10">
      <formula>AND(INDEX($AD$10:$AD$10,MATCH($A30,$A$10:$A$10,0))="Deactivate")</formula>
    </cfRule>
  </conditionalFormatting>
  <conditionalFormatting sqref="D10:R14 D19:R25 D15:Q18">
    <cfRule type="expression" dxfId="69" priority="9">
      <formula>$AD$8="Deactivate"</formula>
    </cfRule>
  </conditionalFormatting>
  <conditionalFormatting sqref="A10:AD14 A19:AD25 A15:Q18 S15:AD18">
    <cfRule type="expression" dxfId="68" priority="8">
      <formula>$W10:$W26="[Record ID]"</formula>
    </cfRule>
  </conditionalFormatting>
  <conditionalFormatting sqref="A30:H66 A70:H72 A67:C69 G67:H69 A76:H120 A73:C75 G73:H75">
    <cfRule type="expression" dxfId="67" priority="7">
      <formula>$O30:$O121="[Record ID]"</formula>
    </cfRule>
  </conditionalFormatting>
  <conditionalFormatting sqref="D67:F69">
    <cfRule type="expression" dxfId="66" priority="5">
      <formula>AND(INDEX($AD$10:$AD$10,MATCH($A67,$A$10:$A$10,0))="Deactivate")</formula>
    </cfRule>
  </conditionalFormatting>
  <conditionalFormatting sqref="D67:F69">
    <cfRule type="expression" dxfId="65" priority="4">
      <formula>$O67:$O158="[Record ID]"</formula>
    </cfRule>
  </conditionalFormatting>
  <conditionalFormatting sqref="D73:F75">
    <cfRule type="expression" dxfId="64" priority="2">
      <formula>AND(INDEX($AD$10:$AD$10,MATCH($A73,$A$10:$A$10,0))="Deactivate")</formula>
    </cfRule>
  </conditionalFormatting>
  <conditionalFormatting sqref="D73:F75">
    <cfRule type="expression" dxfId="63" priority="1">
      <formula>$O73:$O164="[Record ID]"</formula>
    </cfRule>
  </conditionalFormatting>
  <dataValidations count="18">
    <dataValidation type="list" allowBlank="1" showInputMessage="1" showErrorMessage="1" sqref="B10:B25">
      <formula1>OutcomeIndicator</formula1>
    </dataValidation>
    <dataValidation type="custom" allowBlank="1" showInputMessage="1" showErrorMessage="1" errorTitle="Outcome Indicator" error="Should not have both a Standard Indicator and Custom Indicator on same line." sqref="C10:C25">
      <formula1>B10=""</formula1>
    </dataValidation>
    <dataValidation type="list" allowBlank="1" showInputMessage="1" showErrorMessage="1" sqref="H10:H25">
      <formula1>ResponsiblePR</formula1>
    </dataValidation>
    <dataValidation type="list" allowBlank="1" showInputMessage="1" showErrorMessage="1" sqref="Q10:Q25">
      <formula1>Country</formula1>
    </dataValidation>
    <dataValidation type="textLength" allowBlank="1" showInputMessage="1" showErrorMessage="1" errorTitle="Entered information is too long" error="Information entered here is limited to 20 characters. Please capture further details in Comments." sqref="D10:D25">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F10:F25">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R10:R25">
      <formula1>0</formula1>
      <formula2>32768</formula2>
    </dataValidation>
    <dataValidation type="decimal" allowBlank="1" showInputMessage="1" showErrorMessage="1" errorTitle="X-Author for Excel" error="Please enter a valid numeric value. Valid range for Outcome Indicator Number is -1E+18 to 1E+18." promptTitle="X-Author for Excel" sqref="A30:A120 A10:A25">
      <formula1>-1000000000000000000</formula1>
      <formula2>1000000000000000000</formula2>
    </dataValidation>
    <dataValidation type="decimal" allowBlank="1" showInputMessage="1" showErrorMessage="1" errorTitle="X-Author for Excel" error="Please enter a valid numeric value. Valid range for Target N# is -10000000000 to 10000000000." promptTitle="X-Author for Excel" sqref="D30:D12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30:E120">
      <formula1>-10000000000</formula1>
      <formula2>10000000000</formula2>
    </dataValidation>
    <dataValidation type="date" allowBlank="1" showInputMessage="1" showErrorMessage="1" errorTitle="X-Author for Excel" error="Please enter a valid date." promptTitle="X-Author for Excel" sqref="G30:G120">
      <formula1>1</formula1>
      <formula2>767376</formula2>
    </dataValidation>
    <dataValidation type="list" allowBlank="1" showInputMessage="1" showErrorMessage="1" errorTitle="X-Author for Excel" error="Please select a value from the drop-down." promptTitle="X-Author for Excel" sqref="H30:H12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0 O30:O120 AC10:AC25 W10:Y25">
      <formula1>""</formula1>
    </dataValidation>
    <dataValidation type="list" allowBlank="1" showInputMessage="1" showErrorMessage="1" errorTitle="X-Author for Excel" error="Please select a value from the drop-down." promptTitle="X-Author for Excel" sqref="K30:K12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0 U10:U25">
      <formula1>"TRUE,FALSE"</formula1>
    </dataValidation>
    <dataValidation type="decimal" allowBlank="1" showInputMessage="1" showErrorMessage="1" errorTitle="X-Author for Excel" error="Please enter a valid numeric value. Valid range for Target % is -99999.99 to 99999.99." promptTitle="X-Author for Excel" sqref="N30:N120">
      <formula1>-99999.99</formula1>
      <formula2>99999.99</formula2>
    </dataValidation>
    <dataValidation type="list" allowBlank="1" showInputMessage="1" showErrorMessage="1" errorTitle="X-Author for Excel" error="Please select a value from the drop-down." promptTitle="X-Author for Excel" sqref="E10:E25">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D10:AD25">
      <formula1>IF(IFERROR(ROWS(INDIRECT(SUBSTITUTE("AIM_Outcome_Indicator__c.AIM_Deactivate_indicator__c"," ","_"))),-1) &lt; 0, XAuthorInvalidPicklistData,INDIRECT(SUBSTITUTE("AIM_Outcome_Indicator__c.AIM_Deactivate_indicator__c"," ","_")))</formula1>
    </dataValidation>
  </dataValidations>
  <hyperlinks>
    <hyperlink ref="B4" location="'Outcome Indicators - Section C'!A8" display="Outcome Indicators"/>
    <hyperlink ref="C4" location="_6017e447_f4b2_4605_8be3_67be82447dcf" display="Outcome Indicator Targets"/>
    <hyperlink ref="A129" location="'Outcome Indicators - Section C'!A4" display="'Outcome Indicators - Section C'!A4"/>
  </hyperlinks>
  <pageMargins left="0.7" right="0.7" top="0.75" bottom="0.75" header="0.3" footer="0.3"/>
  <pageSetup paperSize="8" scale="46" fitToHeight="0" orientation="landscape" r:id="rId1"/>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expression" priority="13" id="{F8B86FC9-38F2-421F-BC8E-80A7C8DC9982}">
            <xm:f>INDEX('Overview - Section A'!$E$35:$E$36,MATCH($J30,'Overview - Section A'!$I$35:$I$36,0))&gt;'Overview - Section A'!$E$8</xm:f>
            <x14:dxf>
              <font>
                <color theme="1" tint="0.499984740745262"/>
              </font>
              <fill>
                <patternFill patternType="darkGray">
                  <fgColor theme="1" tint="0.499984740745262"/>
                  <bgColor theme="1" tint="0.499984740745262"/>
                </patternFill>
              </fill>
            </x14:dxf>
          </x14:cfRule>
          <xm:sqref>A30:H66 A70:H72 A67:C69 G67:H69 A76:H121 A73:C75 G73:H75</xm:sqref>
        </x14:conditionalFormatting>
        <x14:conditionalFormatting xmlns:xm="http://schemas.microsoft.com/office/excel/2006/main">
          <x14:cfRule type="expression" priority="12" id="{087DD156-1FF4-40B2-B2C5-19DF8DEF4B67}">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H9:H25</xm:sqref>
        </x14:conditionalFormatting>
        <x14:conditionalFormatting xmlns:xm="http://schemas.microsoft.com/office/excel/2006/main">
          <x14:cfRule type="expression" priority="11" id="{9D7C2314-2898-4BC8-9CC1-348D5F2391D5}">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AD9:AD25</xm:sqref>
        </x14:conditionalFormatting>
        <x14:conditionalFormatting xmlns:xm="http://schemas.microsoft.com/office/excel/2006/main">
          <x14:cfRule type="expression" priority="6" id="{D2E2AC4B-462A-4015-BC16-D4BA55235216}">
            <xm:f>INDEX('\\prodmeteorfs.gf.theglobalfund.org\UserDocuments\Users\keziah\Downloads\[GHA-M-MOH_PF_FINAL  FINAL_04102017_MIS_CT_Malaria RSSH_01112017_NMCP_151117.xlsx]Overview - Section A'!#REF!,MATCH($J67,'\\prodmeteorfs.gf.theglobalfund.org\UserDocuments\Users\keziah\Downloads\[GHA-M-MOH_PF_FINAL  FINAL_04102017_MIS_CT_Malaria RSSH_01112017_NMCP_151117.xlsx]Overview - Section A'!#REF!,0))&gt;'\\prodmeteorfs.gf.theglobalfund.org\UserDocuments\Users\keziah\Downloads\[GHA-M-MOH_PF_FINAL  FINAL_04102017_MIS_CT_Malaria RSSH_01112017_NMCP_151117.xlsx]Overview - Section A'!#REF!</xm:f>
            <x14:dxf>
              <font>
                <color theme="1" tint="0.499984740745262"/>
              </font>
              <fill>
                <patternFill patternType="darkGray">
                  <fgColor theme="1" tint="0.499984740745262"/>
                  <bgColor theme="1" tint="0.499984740745262"/>
                </patternFill>
              </fill>
            </x14:dxf>
          </x14:cfRule>
          <xm:sqref>D67:F69</xm:sqref>
        </x14:conditionalFormatting>
        <x14:conditionalFormatting xmlns:xm="http://schemas.microsoft.com/office/excel/2006/main">
          <x14:cfRule type="expression" priority="3" id="{0EB502BB-8208-4FF7-8CB1-D416753C8FEC}">
            <xm:f>INDEX('\\prodmeteorfs.gf.theglobalfund.org\UserDocuments\Users\keziah\Downloads\[GHA-M-MOH_PF_FINAL  FINAL_04102017_MIS_CT_Malaria RSSH_01112017_NMCP_151117.xlsx]Overview - Section A'!#REF!,MATCH($J73,'\\prodmeteorfs.gf.theglobalfund.org\UserDocuments\Users\keziah\Downloads\[GHA-M-MOH_PF_FINAL  FINAL_04102017_MIS_CT_Malaria RSSH_01112017_NMCP_151117.xlsx]Overview - Section A'!#REF!,0))&gt;'\\prodmeteorfs.gf.theglobalfund.org\UserDocuments\Users\keziah\Downloads\[GHA-M-MOH_PF_FINAL  FINAL_04102017_MIS_CT_Malaria RSSH_01112017_NMCP_151117.xlsx]Overview - Section A'!#REF!</xm:f>
            <x14:dxf>
              <font>
                <color theme="1" tint="0.499984740745262"/>
              </font>
              <fill>
                <patternFill patternType="darkGray">
                  <fgColor theme="1" tint="0.499984740745262"/>
                  <bgColor theme="1" tint="0.499984740745262"/>
                </patternFill>
              </fill>
            </x14:dxf>
          </x14:cfRule>
          <xm:sqref>D73:F75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A'!$AO$25:$AO$32</xm:f>
          </x14:formula1>
          <xm:sqref>J10:N25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R178"/>
  <sheetViews>
    <sheetView showGridLines="0" topLeftCell="B9" zoomScale="69" zoomScaleNormal="69" zoomScaleSheetLayoutView="30" zoomScalePageLayoutView="120" workbookViewId="0">
      <selection activeCell="W21" sqref="W21"/>
    </sheetView>
  </sheetViews>
  <sheetFormatPr defaultColWidth="11" defaultRowHeight="15.6" x14ac:dyDescent="0.3"/>
  <cols>
    <col min="1" max="1" width="11.5" style="6" customWidth="1"/>
    <col min="2" max="2" width="24.09765625" style="6" customWidth="1"/>
    <col min="3" max="3" width="34.3984375" style="6" customWidth="1"/>
    <col min="4" max="4" width="30.59765625" style="6" customWidth="1"/>
    <col min="5" max="5" width="26.8984375" style="6" customWidth="1"/>
    <col min="6" max="6" width="25" style="6" customWidth="1"/>
    <col min="7" max="7" width="20.09765625" style="6" customWidth="1"/>
    <col min="8" max="8" width="15.59765625" style="6" customWidth="1"/>
    <col min="9" max="11" width="27.59765625" style="6" hidden="1" customWidth="1"/>
    <col min="12" max="12" width="26.59765625" style="6" hidden="1" customWidth="1"/>
    <col min="13" max="14" width="27.59765625" style="6" hidden="1" customWidth="1"/>
    <col min="15" max="15" width="9.765625E-2" style="6" customWidth="1"/>
    <col min="16" max="16" width="20.59765625" style="6" customWidth="1"/>
    <col min="17" max="17" width="22.5" style="6" customWidth="1"/>
    <col min="18" max="18" width="21.59765625" style="6" customWidth="1"/>
    <col min="19" max="20" width="20.59765625" style="6" customWidth="1"/>
    <col min="21" max="21" width="21.09765625" style="6" customWidth="1"/>
    <col min="22" max="22" width="25.09765625" style="6" customWidth="1"/>
    <col min="23" max="23" width="77" style="6" customWidth="1"/>
    <col min="24" max="24" width="27.5" style="4" hidden="1" customWidth="1"/>
    <col min="25" max="25" width="19.59765625" style="4" hidden="1" customWidth="1"/>
    <col min="26" max="26" width="23.09765625" style="4" hidden="1" customWidth="1"/>
    <col min="27" max="27" width="20.09765625" style="4" hidden="1" customWidth="1"/>
    <col min="28" max="28" width="14.09765625" style="4" hidden="1" customWidth="1"/>
    <col min="29" max="29" width="15.09765625" style="4" hidden="1" customWidth="1"/>
    <col min="30" max="32" width="11" style="4" hidden="1" customWidth="1"/>
    <col min="33" max="33" width="26" style="4" hidden="1" customWidth="1"/>
    <col min="34" max="34" width="12" style="4" hidden="1" customWidth="1"/>
    <col min="35" max="35" width="14.59765625" style="4" hidden="1" customWidth="1"/>
    <col min="36" max="36" width="22.5" style="4" hidden="1" customWidth="1"/>
    <col min="37" max="40" width="22.59765625" style="4" hidden="1" customWidth="1"/>
    <col min="41" max="41" width="26.09765625" style="4" customWidth="1"/>
    <col min="42" max="42" width="0.3984375" style="9" customWidth="1"/>
    <col min="43" max="43" width="12.5" style="9" customWidth="1"/>
    <col min="44" max="44" width="12.59765625" style="9" customWidth="1"/>
    <col min="45" max="16384" width="11" style="6"/>
  </cols>
  <sheetData>
    <row r="1" spans="1:44" ht="21" customHeight="1" x14ac:dyDescent="0.3">
      <c r="A1" s="529" t="s">
        <v>179</v>
      </c>
      <c r="B1" s="530"/>
      <c r="C1" s="530"/>
      <c r="D1" s="530"/>
      <c r="E1" s="530"/>
      <c r="F1" s="530"/>
      <c r="G1" s="530"/>
      <c r="H1" s="530"/>
      <c r="I1" s="530"/>
      <c r="J1" s="530"/>
      <c r="K1" s="530"/>
      <c r="L1" s="530"/>
      <c r="M1" s="530"/>
      <c r="N1" s="530"/>
      <c r="O1" s="530"/>
      <c r="P1" s="530"/>
      <c r="Q1" s="530"/>
      <c r="R1" s="530"/>
      <c r="S1" s="530"/>
      <c r="T1" s="530"/>
      <c r="U1" s="530"/>
      <c r="V1" s="531"/>
    </row>
    <row r="2" spans="1:44" ht="41.25" customHeight="1" thickBot="1" x14ac:dyDescent="0.35">
      <c r="A2" s="532"/>
      <c r="B2" s="533"/>
      <c r="C2" s="533"/>
      <c r="D2" s="533"/>
      <c r="E2" s="533"/>
      <c r="F2" s="533"/>
      <c r="G2" s="533"/>
      <c r="H2" s="533"/>
      <c r="I2" s="533"/>
      <c r="J2" s="533"/>
      <c r="K2" s="533"/>
      <c r="L2" s="533"/>
      <c r="M2" s="533"/>
      <c r="N2" s="533"/>
      <c r="O2" s="533"/>
      <c r="P2" s="533"/>
      <c r="Q2" s="533"/>
      <c r="R2" s="533"/>
      <c r="S2" s="533"/>
      <c r="T2" s="533"/>
      <c r="U2" s="533"/>
      <c r="V2" s="534"/>
    </row>
    <row r="3" spans="1:44" ht="16.2" thickBot="1" x14ac:dyDescent="0.35"/>
    <row r="4" spans="1:44" ht="61.5" customHeight="1" thickBot="1" x14ac:dyDescent="0.35">
      <c r="A4" s="43" t="s">
        <v>37</v>
      </c>
      <c r="B4" s="33" t="s">
        <v>24</v>
      </c>
      <c r="C4" s="42" t="s">
        <v>30</v>
      </c>
    </row>
    <row r="7" spans="1:44" ht="16.2" thickBot="1" x14ac:dyDescent="0.35">
      <c r="D7" s="63"/>
      <c r="E7" s="63"/>
    </row>
    <row r="8" spans="1:44" ht="33" customHeight="1" thickBot="1" x14ac:dyDescent="0.35">
      <c r="A8" s="509" t="s">
        <v>24</v>
      </c>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c r="AE8" s="510"/>
      <c r="AF8" s="510"/>
      <c r="AG8" s="510"/>
      <c r="AH8" s="510"/>
      <c r="AI8" s="510"/>
      <c r="AJ8" s="510"/>
      <c r="AK8" s="510"/>
      <c r="AL8" s="510"/>
      <c r="AM8" s="510"/>
      <c r="AN8" s="510"/>
      <c r="AO8" s="510"/>
      <c r="AP8" s="13"/>
    </row>
    <row r="9" spans="1:44" ht="80.25" customHeight="1" x14ac:dyDescent="0.3">
      <c r="A9" s="410" t="s">
        <v>26</v>
      </c>
      <c r="B9" s="410" t="s">
        <v>76</v>
      </c>
      <c r="C9" s="410" t="s">
        <v>77</v>
      </c>
      <c r="D9" s="410" t="s">
        <v>10</v>
      </c>
      <c r="E9" s="410" t="s">
        <v>2</v>
      </c>
      <c r="F9" s="410" t="s">
        <v>3</v>
      </c>
      <c r="G9" s="410" t="s">
        <v>4</v>
      </c>
      <c r="H9" s="410" t="s">
        <v>33</v>
      </c>
      <c r="I9" s="410"/>
      <c r="J9" s="410"/>
      <c r="K9" s="410"/>
      <c r="L9" s="410"/>
      <c r="M9" s="410"/>
      <c r="N9" s="363" t="s">
        <v>265</v>
      </c>
      <c r="O9" s="410"/>
      <c r="P9" s="410" t="s">
        <v>18</v>
      </c>
      <c r="Q9" s="410" t="s">
        <v>19</v>
      </c>
      <c r="R9" s="410" t="s">
        <v>20</v>
      </c>
      <c r="S9" s="438" t="s">
        <v>261</v>
      </c>
      <c r="T9" s="438" t="s">
        <v>11</v>
      </c>
      <c r="U9" s="410" t="s">
        <v>147</v>
      </c>
      <c r="V9" s="410" t="s">
        <v>169</v>
      </c>
      <c r="W9" s="410" t="s">
        <v>9</v>
      </c>
      <c r="X9" s="439" t="s">
        <v>76</v>
      </c>
      <c r="Y9" s="440" t="s">
        <v>115</v>
      </c>
      <c r="Z9" s="440"/>
      <c r="AA9" s="440" t="s">
        <v>153</v>
      </c>
      <c r="AB9" s="440" t="s">
        <v>261</v>
      </c>
      <c r="AC9" s="440" t="s">
        <v>60</v>
      </c>
      <c r="AD9" s="440"/>
      <c r="AE9" s="440" t="s">
        <v>92</v>
      </c>
      <c r="AF9" s="440" t="s">
        <v>62</v>
      </c>
      <c r="AG9" s="440" t="s">
        <v>165</v>
      </c>
      <c r="AH9" s="441" t="s">
        <v>178</v>
      </c>
      <c r="AI9" s="441" t="s">
        <v>196</v>
      </c>
      <c r="AJ9" s="441" t="s">
        <v>208</v>
      </c>
      <c r="AK9" s="441" t="s">
        <v>48</v>
      </c>
      <c r="AL9" s="441" t="s">
        <v>235</v>
      </c>
      <c r="AM9" s="441" t="s">
        <v>263</v>
      </c>
      <c r="AN9" s="441" t="s">
        <v>279</v>
      </c>
      <c r="AO9" s="362" t="s">
        <v>296</v>
      </c>
      <c r="AP9" s="133"/>
      <c r="AQ9" s="137"/>
      <c r="AR9" s="137"/>
    </row>
    <row r="10" spans="1:44" ht="47.1" hidden="1" customHeight="1" x14ac:dyDescent="0.3">
      <c r="A10" s="367" t="s">
        <v>83</v>
      </c>
      <c r="B10" s="368" t="str">
        <f>IFERROR(IF(AND(C10="",D10=""),"",VLOOKUP(AI10,'Reference records(soft deleted)'!$B$46:$D$62,3,FALSE)),"")</f>
        <v/>
      </c>
      <c r="C10" s="368" t="str">
        <f>IFERROR(VLOOKUP(AJ10,'Reference records(soft deleted)'!$B$67:$D$104,3,FALSE),"")</f>
        <v/>
      </c>
      <c r="D10" s="402" t="s">
        <v>205</v>
      </c>
      <c r="E10" s="386" t="s">
        <v>72</v>
      </c>
      <c r="F10" s="387" t="s">
        <v>73</v>
      </c>
      <c r="G10" s="442" t="str">
        <f>IF(IF(AND(E10="",F10=""),IF(AL10="0.00","",AL10),IFERROR((E10/F10)*100,""))=0,"",IF(AND(E10="",F10=""),IF(AL10="0.00","",AL10),IFERROR((E10/F10)*100,"")))</f>
        <v/>
      </c>
      <c r="H10" s="390" t="s">
        <v>74</v>
      </c>
      <c r="I10" s="435"/>
      <c r="J10" s="435"/>
      <c r="K10" s="435"/>
      <c r="L10" s="435"/>
      <c r="M10" s="435"/>
      <c r="N10" s="443" t="str">
        <f>IFERROR(IF(AM10="","",VLOOKUP(AM10,'Overview - Section A'!$P$30:$Q$31,2,FALSE)),"")</f>
        <v/>
      </c>
      <c r="O10" s="435"/>
      <c r="P10" s="390" t="s">
        <v>52</v>
      </c>
      <c r="Q10" s="371" t="str">
        <f t="array" ref="Q10">IFERROR(IF(INDEX('Reference Records'!$D$36:$D$68,MATCH(LEFT(C10,255),LEFT('Reference Records'!$C$36:$C$68,255),0))=0,"",INDEX('Reference Records'!$D$36:$D$68,MATCH(LEFT(C10,255),LEFT('Reference Records'!$C$36:$C$68,255),0))),"")</f>
        <v/>
      </c>
      <c r="R10" s="444"/>
      <c r="S10" s="435" t="str">
        <f>IF('Overview - Section A'!$AN$5="Funding Request",IF(N10="Funding Request Place Holder","",N10),"")</f>
        <v/>
      </c>
      <c r="T10" s="435" t="str">
        <f>IFERROR(IF(AK10="","",AK10),"")</f>
        <v>[Country (Name)]</v>
      </c>
      <c r="U10" s="390" t="s">
        <v>145</v>
      </c>
      <c r="V10" s="390" t="s">
        <v>146</v>
      </c>
      <c r="W10" s="402" t="s">
        <v>53</v>
      </c>
      <c r="X10" s="439" t="str">
        <f>IFERROR(IF(VLOOKUP(B10,'Reference Records'!$C$71:$D$84,2,FALSE)=0,"",VLOOKUP(B10,'Reference Records'!$C$71:$D$84,2,FALSE)),"")</f>
        <v/>
      </c>
      <c r="Y10" s="420" t="str">
        <f>IF(Q10&lt;&gt;"",C10&amp;D10,"")</f>
        <v/>
      </c>
      <c r="Z10" s="420"/>
      <c r="AA10" s="420" t="str">
        <f>C10&amp;D10</f>
        <v>[Custom Coverage Indicator Name - EN]</v>
      </c>
      <c r="AB10" s="420" t="str">
        <f>IFERROR(IF('Overview - Section A'!$AN$5="Funding Request",VLOOKUP(S10,'Overview - Section A'!$M$30:$P$31,4,FALSE),IF(AM10="","",AM10)),"")</f>
        <v>[Responsible PR]</v>
      </c>
      <c r="AC10" s="420" t="b">
        <f>IFERROR(IF(OR(C10&lt;&gt;"",D10&lt;&gt;""),TRUE,FALSE),FALSE)</f>
        <v>1</v>
      </c>
      <c r="AD10" s="420"/>
      <c r="AE10" s="420" t="str">
        <f t="array" ref="AE10">IFERROR(IF(INDEX('Overview - Section A'!$H$92:$H$109,MATCH(LEFT(B10,255),LEFT('Overview - Section A'!$E$92:$E$109,255),0))=0,"",INDEX('Overview - Section A'!$H$92:$H$109,MATCH(LEFT(B10,255),LEFT('Overview - Section A'!$E$92:$E$109,255),0))),"")</f>
        <v>a1P36000002M5M9EAK</v>
      </c>
      <c r="AF10" s="420" t="s">
        <v>61</v>
      </c>
      <c r="AG10" s="420" t="str">
        <f t="array" ref="AG10">IFERROR(IF(INDEX('Reference Records'!$G$36:$G$68,MATCH(LEFT(C10,255),LEFT('Reference Records'!$C$36:$C$68,255),0))=0,"",INDEX('Reference Records'!$G$36:$G$68,MATCH(LEFT(C10,255),LEFT('Reference Records'!$C$36:$C$68,255),0))),"")</f>
        <v/>
      </c>
      <c r="AH10" s="420" t="str">
        <f>IFERROR(IF('Overview - Section A'!$AN$5="Funding Request",IF('Reference Records'!$B$157&lt;&gt;"",VLOOKUP(T10,'Reference Records'!$B$157:$C$158,2,FALSE),VLOOKUP(T10,'Reference Records'!$A$170:$C$171,3,FALSE)),VLOOKUP(T10,'Reference Records'!$A$174:$C$176,3,FALSE)),"")</f>
        <v>[Record ID]</v>
      </c>
      <c r="AI10" s="445" t="s">
        <v>195</v>
      </c>
      <c r="AJ10" s="420" t="s">
        <v>207</v>
      </c>
      <c r="AK10" s="420" t="s">
        <v>201</v>
      </c>
      <c r="AL10" s="446" t="s">
        <v>233</v>
      </c>
      <c r="AM10" s="445" t="s">
        <v>260</v>
      </c>
      <c r="AN10" s="420" t="s">
        <v>61</v>
      </c>
      <c r="AO10" s="390" t="s">
        <v>297</v>
      </c>
      <c r="AP10" s="133"/>
      <c r="AQ10" s="137"/>
      <c r="AR10" s="137"/>
    </row>
    <row r="11" spans="1:44" ht="47.1" customHeight="1" x14ac:dyDescent="0.3">
      <c r="A11" s="367">
        <v>1</v>
      </c>
      <c r="B11" s="368" t="str">
        <f>IFERROR(IF(AND(C11="",D11=""),"",VLOOKUP(AI11,'Reference records(soft deleted)'!$B$46:$D$62,3,FALSE)),"")</f>
        <v>Vector control</v>
      </c>
      <c r="C11" s="368" t="s">
        <v>2396</v>
      </c>
      <c r="D11" s="402"/>
      <c r="E11" s="386">
        <v>4194621</v>
      </c>
      <c r="F11" s="387"/>
      <c r="G11" s="442" t="str">
        <f t="shared" ref="G11:G32" si="0">IF(IF(AND(E11="",F11=""),IF(AL11="0.00","",AL11),IFERROR((E11/F11)*100,""))=0,"",IF(AND(E11="",F11=""),IF(AL11="0.00","",AL11),IFERROR((E11/F11)*100,"")))</f>
        <v/>
      </c>
      <c r="H11" s="390" t="s">
        <v>341</v>
      </c>
      <c r="I11" s="435"/>
      <c r="J11" s="435"/>
      <c r="K11" s="435"/>
      <c r="L11" s="435"/>
      <c r="M11" s="435"/>
      <c r="N11" s="443" t="str">
        <f>IFERROR(IF(AM11="","",VLOOKUP(AM11,'Overview - Section A'!$P$30:$Q$31,2,FALSE)),"")</f>
        <v/>
      </c>
      <c r="O11" s="435"/>
      <c r="P11" s="390" t="s">
        <v>3379</v>
      </c>
      <c r="Q11" s="371" t="str">
        <f t="array" ref="Q11">IFERROR(IF(INDEX('Reference Records'!$D$36:$D$68,MATCH(LEFT(C11,255),LEFT('Reference Records'!$C$36:$C$68,255),0))=0,"",INDEX('Reference Records'!$D$36:$D$68,MATCH(LEFT(C11,255),LEFT('Reference Records'!$C$36:$C$68,255),0))),"")</f>
        <v/>
      </c>
      <c r="R11" s="444"/>
      <c r="S11" s="435" t="str">
        <f>IF('Overview - Section A'!$AN$5="Funding Request",IF(N11="Funding Request Place Holder","",N11),"")</f>
        <v/>
      </c>
      <c r="T11" s="435" t="str">
        <f t="shared" ref="T11:T32" si="1">IFERROR(IF(AK11="","",AK11),"")</f>
        <v>Ghana</v>
      </c>
      <c r="U11" s="390" t="s">
        <v>319</v>
      </c>
      <c r="V11" s="390" t="s">
        <v>323</v>
      </c>
      <c r="W11" s="419" t="s">
        <v>3380</v>
      </c>
      <c r="X11" s="439" t="str">
        <f>IFERROR(IF(VLOOKUP(B11,'Reference Records'!$C$71:$D$84,2,FALSE)=0,"",VLOOKUP(B11,'Reference Records'!$C$71:$D$84,2,FALSE)),"")</f>
        <v>MCI-00011</v>
      </c>
      <c r="Y11" s="420" t="str">
        <f t="shared" ref="Y11:Y32" si="2">IF(Q11&lt;&gt;"",C11&amp;D11,"")</f>
        <v/>
      </c>
      <c r="Z11" s="420"/>
      <c r="AA11" s="420" t="str">
        <f t="shared" ref="AA11:AA32" si="3">C11&amp;D11</f>
        <v>VC-1(M): Number of long-lasting insecticidal nets distributed to at-risk populations through mass campaigns</v>
      </c>
      <c r="AB11" s="420" t="str">
        <f>IFERROR(IF('Overview - Section A'!$AN$5="Funding Request",VLOOKUP(S11,'Overview - Section A'!$M$30:$P$31,4,FALSE),IF(AM11="","",AM11)),"")</f>
        <v>a1236000008HODDAA4</v>
      </c>
      <c r="AC11" s="420" t="b">
        <f t="shared" ref="AC11:AC32" si="4">IFERROR(IF(OR(C11&lt;&gt;"",D11&lt;&gt;""),TRUE,FALSE),FALSE)</f>
        <v>1</v>
      </c>
      <c r="AD11" s="420"/>
      <c r="AE11" s="420" t="str">
        <f t="array" ref="AE11">IFERROR(IF(INDEX('Overview - Section A'!$H$92:$H$109,MATCH(LEFT(B11,255),LEFT('Overview - Section A'!$E$92:$E$109,255),0))=0,"",INDEX('Overview - Section A'!$H$92:$H$109,MATCH(LEFT(B11,255),LEFT('Overview - Section A'!$E$92:$E$109,255),0))),"")</f>
        <v>a1P36000002M5LaEAK</v>
      </c>
      <c r="AF11" s="420" t="s">
        <v>745</v>
      </c>
      <c r="AG11" s="420" t="str">
        <f t="array" ref="AG11">IFERROR(IF(INDEX('Reference Records'!$G$36:$G$68,MATCH(LEFT(C11,255),LEFT('Reference Records'!$C$36:$C$68,255),0))=0,"",INDEX('Reference Records'!$G$36:$G$68,MATCH(LEFT(C11,255),LEFT('Reference Records'!$C$36:$C$68,255),0))),"")</f>
        <v>a1O36000001EGFpEAO</v>
      </c>
      <c r="AH11" s="420" t="str">
        <f>IFERROR(IF('Overview - Section A'!$AN$5="Funding Request",IF('Reference Records'!$B$157&lt;&gt;"",VLOOKUP(T11,'Reference Records'!$B$157:$C$158,2,FALSE),VLOOKUP(T11,'Reference Records'!$A$170:$C$171,3,FALSE)),VLOOKUP(T11,'Reference Records'!$A$174:$C$176,3,FALSE)),"")</f>
        <v>a1A360000013M3HEAU</v>
      </c>
      <c r="AI11" s="445" t="s">
        <v>542</v>
      </c>
      <c r="AJ11" s="420" t="s">
        <v>747</v>
      </c>
      <c r="AK11" s="420" t="s">
        <v>375</v>
      </c>
      <c r="AL11" s="446"/>
      <c r="AM11" s="445" t="s">
        <v>382</v>
      </c>
      <c r="AN11" s="420" t="s">
        <v>373</v>
      </c>
      <c r="AO11" s="390"/>
      <c r="AP11" s="133"/>
      <c r="AQ11" s="137"/>
      <c r="AR11" s="137"/>
    </row>
    <row r="12" spans="1:44" ht="47.1" customHeight="1" x14ac:dyDescent="0.3">
      <c r="A12" s="367">
        <v>2</v>
      </c>
      <c r="B12" s="368" t="str">
        <f>IFERROR(IF(AND(C12="",D12=""),"",VLOOKUP(AI12,'Reference records(soft deleted)'!$B$46:$D$62,3,FALSE)),"")</f>
        <v>Vector control</v>
      </c>
      <c r="C12" s="368" t="s">
        <v>2201</v>
      </c>
      <c r="D12" s="402"/>
      <c r="E12" s="386">
        <v>1767561</v>
      </c>
      <c r="F12" s="387"/>
      <c r="G12" s="442" t="str">
        <f t="shared" si="0"/>
        <v/>
      </c>
      <c r="H12" s="390" t="s">
        <v>341</v>
      </c>
      <c r="I12" s="435"/>
      <c r="J12" s="435"/>
      <c r="K12" s="435"/>
      <c r="L12" s="435"/>
      <c r="M12" s="435"/>
      <c r="N12" s="443" t="str">
        <f>IFERROR(IF(AM12="","",VLOOKUP(AM12,'Overview - Section A'!$P$30:$Q$31,2,FALSE)),"")</f>
        <v/>
      </c>
      <c r="O12" s="435"/>
      <c r="P12" s="390" t="s">
        <v>384</v>
      </c>
      <c r="Q12" s="371" t="str">
        <f t="array" ref="Q12">IFERROR(IF(INDEX('Reference Records'!$D$36:$D$68,MATCH(LEFT(C12,255),LEFT('Reference Records'!$C$36:$C$68,255),0))=0,"",INDEX('Reference Records'!$D$36:$D$68,MATCH(LEFT(C12,255),LEFT('Reference Records'!$C$36:$C$68,255),0))),"")</f>
        <v>Target / Risk population group</v>
      </c>
      <c r="R12" s="444"/>
      <c r="S12" s="435" t="str">
        <f>IF('Overview - Section A'!$AN$5="Funding Request",IF(N12="Funding Request Place Holder","",N12),"")</f>
        <v/>
      </c>
      <c r="T12" s="435" t="str">
        <f t="shared" si="1"/>
        <v>Ghana</v>
      </c>
      <c r="U12" s="390" t="s">
        <v>319</v>
      </c>
      <c r="V12" s="390" t="s">
        <v>323</v>
      </c>
      <c r="W12" s="402" t="s">
        <v>3369</v>
      </c>
      <c r="X12" s="439" t="str">
        <f>IFERROR(IF(VLOOKUP(B12,'Reference Records'!$C$71:$D$84,2,FALSE)=0,"",VLOOKUP(B12,'Reference Records'!$C$71:$D$84,2,FALSE)),"")</f>
        <v>MCI-00011</v>
      </c>
      <c r="Y12" s="420" t="str">
        <f t="shared" si="2"/>
        <v>VC-3(M): Number of long-lasting insecticidal nets distributed to targeted risk groups through continuous distribution</v>
      </c>
      <c r="Z12" s="420"/>
      <c r="AA12" s="420" t="str">
        <f t="shared" si="3"/>
        <v>VC-3(M): Number of long-lasting insecticidal nets distributed to targeted risk groups through continuous distribution</v>
      </c>
      <c r="AB12" s="420" t="str">
        <f>IFERROR(IF('Overview - Section A'!$AN$5="Funding Request",VLOOKUP(S12,'Overview - Section A'!$M$30:$P$31,4,FALSE),IF(AM12="","",AM12)),"")</f>
        <v>a1236000008HODDAA4</v>
      </c>
      <c r="AC12" s="420" t="b">
        <f t="shared" si="4"/>
        <v>1</v>
      </c>
      <c r="AD12" s="420"/>
      <c r="AE12" s="420" t="str">
        <f t="array" ref="AE12">IFERROR(IF(INDEX('Overview - Section A'!$H$92:$H$109,MATCH(LEFT(B12,255),LEFT('Overview - Section A'!$E$92:$E$109,255),0))=0,"",INDEX('Overview - Section A'!$H$92:$H$109,MATCH(LEFT(B12,255),LEFT('Overview - Section A'!$E$92:$E$109,255),0))),"")</f>
        <v>a1P36000002M5LaEAK</v>
      </c>
      <c r="AF12" s="420" t="s">
        <v>748</v>
      </c>
      <c r="AG12" s="420" t="str">
        <f t="array" ref="AG12">IFERROR(IF(INDEX('Reference Records'!$G$36:$G$68,MATCH(LEFT(C12,255),LEFT('Reference Records'!$C$36:$C$68,255),0))=0,"",INDEX('Reference Records'!$G$36:$G$68,MATCH(LEFT(C12,255),LEFT('Reference Records'!$C$36:$C$68,255),0))),"")</f>
        <v>a1O36000001EGFrEAO</v>
      </c>
      <c r="AH12" s="420" t="str">
        <f>IFERROR(IF('Overview - Section A'!$AN$5="Funding Request",IF('Reference Records'!$B$157&lt;&gt;"",VLOOKUP(T12,'Reference Records'!$B$157:$C$158,2,FALSE),VLOOKUP(T12,'Reference Records'!$A$170:$C$171,3,FALSE)),VLOOKUP(T12,'Reference Records'!$A$174:$C$176,3,FALSE)),"")</f>
        <v>a1A360000013M3HEAU</v>
      </c>
      <c r="AI12" s="445" t="s">
        <v>542</v>
      </c>
      <c r="AJ12" s="420" t="s">
        <v>750</v>
      </c>
      <c r="AK12" s="420" t="s">
        <v>375</v>
      </c>
      <c r="AL12" s="446"/>
      <c r="AM12" s="445" t="s">
        <v>382</v>
      </c>
      <c r="AN12" s="420" t="s">
        <v>373</v>
      </c>
      <c r="AO12" s="390"/>
      <c r="AP12" s="133"/>
      <c r="AQ12" s="137"/>
      <c r="AR12" s="137"/>
    </row>
    <row r="13" spans="1:44" ht="47.1" customHeight="1" x14ac:dyDescent="0.3">
      <c r="A13" s="367">
        <v>3</v>
      </c>
      <c r="B13" s="368"/>
      <c r="C13" s="368"/>
      <c r="D13" s="402"/>
      <c r="E13" s="386"/>
      <c r="F13" s="387"/>
      <c r="G13" s="442"/>
      <c r="H13" s="390"/>
      <c r="I13" s="435"/>
      <c r="J13" s="435"/>
      <c r="K13" s="435"/>
      <c r="L13" s="435"/>
      <c r="M13" s="435"/>
      <c r="N13" s="443" t="str">
        <f>IFERROR(IF(AM13="","",VLOOKUP(AM13,'Overview - Section A'!$P$30:$Q$31,2,FALSE)),"")</f>
        <v/>
      </c>
      <c r="O13" s="435"/>
      <c r="P13" s="390"/>
      <c r="Q13" s="371" t="str">
        <f t="array" ref="Q13">IFERROR(IF(INDEX('Reference Records'!$D$36:$D$68,MATCH(LEFT(C13,255),LEFT('Reference Records'!$C$36:$C$68,255),0))=0,"",INDEX('Reference Records'!$D$36:$D$68,MATCH(LEFT(C13,255),LEFT('Reference Records'!$C$36:$C$68,255),0))),"")</f>
        <v/>
      </c>
      <c r="R13" s="444"/>
      <c r="S13" s="435" t="str">
        <f>IF('Overview - Section A'!$AN$5="Funding Request",IF(N13="Funding Request Place Holder","",N13),"")</f>
        <v/>
      </c>
      <c r="T13" s="435"/>
      <c r="U13" s="390"/>
      <c r="V13" s="390"/>
      <c r="W13" s="402"/>
      <c r="X13" s="439" t="str">
        <f>IFERROR(IF(VLOOKUP(B13,'Reference Records'!$C$71:$D$84,2,FALSE)=0,"",VLOOKUP(B13,'Reference Records'!$C$71:$D$84,2,FALSE)),"")</f>
        <v/>
      </c>
      <c r="Y13" s="420" t="str">
        <f t="shared" si="2"/>
        <v/>
      </c>
      <c r="Z13" s="420"/>
      <c r="AA13" s="420" t="str">
        <f t="shared" si="3"/>
        <v/>
      </c>
      <c r="AB13" s="420" t="str">
        <f>IFERROR(IF('Overview - Section A'!$AN$5="Funding Request",VLOOKUP(S13,'Overview - Section A'!$M$30:$P$31,4,FALSE),IF(AM13="","",AM13)),"")</f>
        <v>a1236000008HODEAA4</v>
      </c>
      <c r="AC13" s="420" t="b">
        <f t="shared" si="4"/>
        <v>0</v>
      </c>
      <c r="AD13" s="420"/>
      <c r="AE13" s="420" t="str">
        <f t="array" ref="AE13">IFERROR(IF(INDEX('Overview - Section A'!$H$92:$H$109,MATCH(LEFT(B13,255),LEFT('Overview - Section A'!$E$92:$E$109,255),0))=0,"",INDEX('Overview - Section A'!$H$92:$H$109,MATCH(LEFT(B13,255),LEFT('Overview - Section A'!$E$92:$E$109,255),0))),"")</f>
        <v>a1P36000002M5M9EAK</v>
      </c>
      <c r="AF13" s="420" t="s">
        <v>751</v>
      </c>
      <c r="AG13" s="420" t="str">
        <f t="array" ref="AG13">IFERROR(IF(INDEX('Reference Records'!$G$36:$G$68,MATCH(LEFT(C13,255),LEFT('Reference Records'!$C$36:$C$68,255),0))=0,"",INDEX('Reference Records'!$G$36:$G$68,MATCH(LEFT(C13,255),LEFT('Reference Records'!$C$36:$C$68,255),0))),"")</f>
        <v/>
      </c>
      <c r="AH13" s="420" t="str">
        <f>IFERROR(IF('Overview - Section A'!$AN$5="Funding Request",IF('Reference Records'!$B$157&lt;&gt;"",VLOOKUP(T13,'Reference Records'!$B$157:$C$158,2,FALSE),VLOOKUP(T13,'Reference Records'!$A$170:$C$171,3,FALSE)),VLOOKUP(T13,'Reference Records'!$A$174:$C$176,3,FALSE)),"")</f>
        <v/>
      </c>
      <c r="AI13" s="445" t="s">
        <v>542</v>
      </c>
      <c r="AJ13" s="420" t="s">
        <v>753</v>
      </c>
      <c r="AK13" s="420" t="s">
        <v>375</v>
      </c>
      <c r="AL13" s="446">
        <v>84.947574411736994</v>
      </c>
      <c r="AM13" s="445" t="s">
        <v>754</v>
      </c>
      <c r="AN13" s="420" t="s">
        <v>373</v>
      </c>
      <c r="AO13" s="390"/>
      <c r="AP13" s="133"/>
      <c r="AQ13" s="137"/>
      <c r="AR13" s="137"/>
    </row>
    <row r="14" spans="1:44" ht="47.1" customHeight="1" x14ac:dyDescent="0.3">
      <c r="A14" s="367">
        <v>4</v>
      </c>
      <c r="B14" s="368" t="str">
        <f>IFERROR(IF(AND(C14="",D14=""),"",VLOOKUP(AI14,'Reference records(soft deleted)'!$B$46:$D$62,3,FALSE)),"")</f>
        <v>Case management</v>
      </c>
      <c r="C14" s="368" t="s">
        <v>2213</v>
      </c>
      <c r="D14" s="402"/>
      <c r="E14" s="386">
        <v>4081372</v>
      </c>
      <c r="F14" s="387">
        <v>5293626</v>
      </c>
      <c r="G14" s="442">
        <f t="shared" si="0"/>
        <v>77.099742218282898</v>
      </c>
      <c r="H14" s="390" t="s">
        <v>341</v>
      </c>
      <c r="I14" s="435"/>
      <c r="J14" s="435"/>
      <c r="K14" s="435"/>
      <c r="L14" s="435"/>
      <c r="M14" s="435"/>
      <c r="N14" s="443" t="str">
        <f>IFERROR(IF(AM14="","",VLOOKUP(AM14,'Overview - Section A'!$P$30:$Q$31,2,FALSE)),"")</f>
        <v/>
      </c>
      <c r="O14" s="435"/>
      <c r="P14" s="390" t="s">
        <v>384</v>
      </c>
      <c r="Q14" s="371" t="str">
        <f t="array" ref="Q14">IFERROR(IF(INDEX('Reference Records'!$D$36:$D$68,MATCH(LEFT(C14,255),LEFT('Reference Records'!$C$36:$C$68,255),0))=0,"",INDEX('Reference Records'!$D$36:$D$68,MATCH(LEFT(C14,255),LEFT('Reference Records'!$C$36:$C$68,255),0))),"")</f>
        <v>Age,Type of testing</v>
      </c>
      <c r="R14" s="444"/>
      <c r="S14" s="435" t="str">
        <f>IF('Overview - Section A'!$AN$5="Funding Request",IF(N14="Funding Request Place Holder","",N14),"")</f>
        <v/>
      </c>
      <c r="T14" s="435" t="str">
        <f t="shared" si="1"/>
        <v>Ghana</v>
      </c>
      <c r="U14" s="390" t="s">
        <v>319</v>
      </c>
      <c r="V14" s="390" t="s">
        <v>323</v>
      </c>
      <c r="W14" s="402" t="s">
        <v>3390</v>
      </c>
      <c r="X14" s="439" t="str">
        <f>IFERROR(IF(VLOOKUP(B14,'Reference Records'!$C$71:$D$84,2,FALSE)=0,"",VLOOKUP(B14,'Reference Records'!$C$71:$D$84,2,FALSE)),"")</f>
        <v>MCI-00012</v>
      </c>
      <c r="Y14" s="420" t="str">
        <f t="shared" si="2"/>
        <v>CM-1a(M): Proportion of suspected malaria cases that receive a parasitological test at public sector health facilities</v>
      </c>
      <c r="Z14" s="420"/>
      <c r="AA14" s="420" t="str">
        <f t="shared" si="3"/>
        <v>CM-1a(M): Proportion of suspected malaria cases that receive a parasitological test at public sector health facilities</v>
      </c>
      <c r="AB14" s="420" t="str">
        <f>IFERROR(IF('Overview - Section A'!$AN$5="Funding Request",VLOOKUP(S14,'Overview - Section A'!$M$30:$P$31,4,FALSE),IF(AM14="","",AM14)),"")</f>
        <v>a1236000008HODDAA4</v>
      </c>
      <c r="AC14" s="420" t="b">
        <f t="shared" si="4"/>
        <v>1</v>
      </c>
      <c r="AD14" s="420"/>
      <c r="AE14" s="420" t="str">
        <f t="array" ref="AE14">IFERROR(IF(INDEX('Overview - Section A'!$H$92:$H$109,MATCH(LEFT(B14,255),LEFT('Overview - Section A'!$E$92:$E$109,255),0))=0,"",INDEX('Overview - Section A'!$H$92:$H$109,MATCH(LEFT(B14,255),LEFT('Overview - Section A'!$E$92:$E$109,255),0))),"")</f>
        <v>a1P36000002M5LbEAK</v>
      </c>
      <c r="AF14" s="420" t="s">
        <v>755</v>
      </c>
      <c r="AG14" s="420" t="str">
        <f t="array" ref="AG14">IFERROR(IF(INDEX('Reference Records'!$G$36:$G$68,MATCH(LEFT(C14,255),LEFT('Reference Records'!$C$36:$C$68,255),0))=0,"",INDEX('Reference Records'!$G$36:$G$68,MATCH(LEFT(C14,255),LEFT('Reference Records'!$C$36:$C$68,255),0))),"")</f>
        <v>a1O36000001EGFvEAO</v>
      </c>
      <c r="AH14" s="420" t="str">
        <f>IFERROR(IF('Overview - Section A'!$AN$5="Funding Request",IF('Reference Records'!$B$157&lt;&gt;"",VLOOKUP(T14,'Reference Records'!$B$157:$C$158,2,FALSE),VLOOKUP(T14,'Reference Records'!$A$170:$C$171,3,FALSE)),VLOOKUP(T14,'Reference Records'!$A$174:$C$176,3,FALSE)),"")</f>
        <v>a1A360000013M3HEAU</v>
      </c>
      <c r="AI14" s="445" t="s">
        <v>545</v>
      </c>
      <c r="AJ14" s="420" t="s">
        <v>757</v>
      </c>
      <c r="AK14" s="420" t="s">
        <v>375</v>
      </c>
      <c r="AL14" s="446">
        <v>76.038452466616903</v>
      </c>
      <c r="AM14" s="445" t="s">
        <v>382</v>
      </c>
      <c r="AN14" s="420" t="s">
        <v>373</v>
      </c>
      <c r="AO14" s="390"/>
      <c r="AP14" s="133"/>
      <c r="AQ14" s="137"/>
      <c r="AR14" s="137"/>
    </row>
    <row r="15" spans="1:44" ht="47.1" customHeight="1" x14ac:dyDescent="0.3">
      <c r="A15" s="367">
        <v>5</v>
      </c>
      <c r="B15" s="368" t="str">
        <f>IFERROR(IF(AND(C15="",D15=""),"",VLOOKUP(AI15,'Reference records(soft deleted)'!$B$46:$D$62,3,FALSE)),"")</f>
        <v>Case management</v>
      </c>
      <c r="C15" s="368" t="s">
        <v>2229</v>
      </c>
      <c r="D15" s="402"/>
      <c r="E15" s="386">
        <v>2107831</v>
      </c>
      <c r="F15" s="387">
        <v>2107831</v>
      </c>
      <c r="G15" s="442">
        <f t="shared" si="0"/>
        <v>100</v>
      </c>
      <c r="H15" s="390" t="s">
        <v>341</v>
      </c>
      <c r="I15" s="435"/>
      <c r="J15" s="435"/>
      <c r="K15" s="435"/>
      <c r="L15" s="435"/>
      <c r="M15" s="435"/>
      <c r="N15" s="443" t="str">
        <f>IFERROR(IF(AM15="","",VLOOKUP(AM15,'Overview - Section A'!$P$30:$Q$31,2,FALSE)),"")</f>
        <v/>
      </c>
      <c r="O15" s="435"/>
      <c r="P15" s="390" t="s">
        <v>384</v>
      </c>
      <c r="Q15" s="371" t="str">
        <f t="array" ref="Q15">IFERROR(IF(INDEX('Reference Records'!$D$36:$D$68,MATCH(LEFT(C15,255),LEFT('Reference Records'!$C$36:$C$68,255),0))=0,"",INDEX('Reference Records'!$D$36:$D$68,MATCH(LEFT(C15,255),LEFT('Reference Records'!$C$36:$C$68,255),0))),"")</f>
        <v>Age</v>
      </c>
      <c r="R15" s="444"/>
      <c r="S15" s="435" t="str">
        <f>IF('Overview - Section A'!$AN$5="Funding Request",IF(N15="Funding Request Place Holder","",N15),"")</f>
        <v/>
      </c>
      <c r="T15" s="435" t="str">
        <f t="shared" si="1"/>
        <v>Ghana</v>
      </c>
      <c r="U15" s="390" t="s">
        <v>319</v>
      </c>
      <c r="V15" s="390" t="s">
        <v>323</v>
      </c>
      <c r="W15" s="402" t="s">
        <v>3361</v>
      </c>
      <c r="X15" s="439" t="str">
        <f>IFERROR(IF(VLOOKUP(B15,'Reference Records'!$C$71:$D$84,2,FALSE)=0,"",VLOOKUP(B15,'Reference Records'!$C$71:$D$84,2,FALSE)),"")</f>
        <v>MCI-00012</v>
      </c>
      <c r="Y15" s="420" t="str">
        <f t="shared" si="2"/>
        <v>CM-2a(M): Proportion of confirmed malaria cases that received first-line antimalarial treatment at public sector health facilities</v>
      </c>
      <c r="Z15" s="420"/>
      <c r="AA15" s="420" t="str">
        <f t="shared" si="3"/>
        <v>CM-2a(M): Proportion of confirmed malaria cases that received first-line antimalarial treatment at public sector health facilities</v>
      </c>
      <c r="AB15" s="420" t="str">
        <f>IFERROR(IF('Overview - Section A'!$AN$5="Funding Request",VLOOKUP(S15,'Overview - Section A'!$M$30:$P$31,4,FALSE),IF(AM15="","",AM15)),"")</f>
        <v>a1236000008HODDAA4</v>
      </c>
      <c r="AC15" s="420" t="b">
        <f t="shared" si="4"/>
        <v>1</v>
      </c>
      <c r="AD15" s="420"/>
      <c r="AE15" s="420" t="str">
        <f t="array" ref="AE15">IFERROR(IF(INDEX('Overview - Section A'!$H$92:$H$109,MATCH(LEFT(B15,255),LEFT('Overview - Section A'!$E$92:$E$109,255),0))=0,"",INDEX('Overview - Section A'!$H$92:$H$109,MATCH(LEFT(B15,255),LEFT('Overview - Section A'!$E$92:$E$109,255),0))),"")</f>
        <v>a1P36000002M5LbEAK</v>
      </c>
      <c r="AF15" s="420" t="s">
        <v>758</v>
      </c>
      <c r="AG15" s="420" t="str">
        <f t="array" ref="AG15">IFERROR(IF(INDEX('Reference Records'!$G$36:$G$68,MATCH(LEFT(C15,255),LEFT('Reference Records'!$C$36:$C$68,255),0))=0,"",INDEX('Reference Records'!$G$36:$G$68,MATCH(LEFT(C15,255),LEFT('Reference Records'!$C$36:$C$68,255),0))),"")</f>
        <v>a1O36000001EGFyEAO</v>
      </c>
      <c r="AH15" s="420" t="str">
        <f>IFERROR(IF('Overview - Section A'!$AN$5="Funding Request",IF('Reference Records'!$B$157&lt;&gt;"",VLOOKUP(T15,'Reference Records'!$B$157:$C$158,2,FALSE),VLOOKUP(T15,'Reference Records'!$A$170:$C$171,3,FALSE)),VLOOKUP(T15,'Reference Records'!$A$174:$C$176,3,FALSE)),"")</f>
        <v>a1A360000013M3HEAU</v>
      </c>
      <c r="AI15" s="445" t="s">
        <v>545</v>
      </c>
      <c r="AJ15" s="420" t="s">
        <v>760</v>
      </c>
      <c r="AK15" s="420" t="s">
        <v>375</v>
      </c>
      <c r="AL15" s="446">
        <v>100</v>
      </c>
      <c r="AM15" s="445" t="s">
        <v>382</v>
      </c>
      <c r="AN15" s="420" t="s">
        <v>373</v>
      </c>
      <c r="AO15" s="390"/>
      <c r="AP15" s="133"/>
      <c r="AQ15" s="137"/>
      <c r="AR15" s="137"/>
    </row>
    <row r="16" spans="1:44" ht="47.1" customHeight="1" x14ac:dyDescent="0.3">
      <c r="A16" s="367">
        <v>6</v>
      </c>
      <c r="B16" s="368" t="str">
        <f>IFERROR(IF(AND(C16="",D16=""),"",VLOOKUP(AI16,'Reference records(soft deleted)'!$B$46:$D$62,3,FALSE)),"")</f>
        <v>Case management</v>
      </c>
      <c r="C16" s="368" t="s">
        <v>2218</v>
      </c>
      <c r="D16" s="402"/>
      <c r="E16" s="386">
        <v>1515230</v>
      </c>
      <c r="F16" s="387">
        <v>1808822</v>
      </c>
      <c r="G16" s="442">
        <f t="shared" si="0"/>
        <v>83.768883837105037</v>
      </c>
      <c r="H16" s="390" t="s">
        <v>341</v>
      </c>
      <c r="I16" s="435"/>
      <c r="J16" s="435"/>
      <c r="K16" s="435"/>
      <c r="L16" s="435"/>
      <c r="M16" s="435"/>
      <c r="N16" s="443" t="str">
        <f>IFERROR(IF(AM16="","",VLOOKUP(AM16,'Overview - Section A'!$P$30:$Q$31,2,FALSE)),"")</f>
        <v/>
      </c>
      <c r="O16" s="435"/>
      <c r="P16" s="390" t="s">
        <v>384</v>
      </c>
      <c r="Q16" s="371" t="str">
        <f t="array" ref="Q16">IFERROR(IF(INDEX('Reference Records'!$D$36:$D$68,MATCH(LEFT(C16,255),LEFT('Reference Records'!$C$36:$C$68,255),0))=0,"",INDEX('Reference Records'!$D$36:$D$68,MATCH(LEFT(C16,255),LEFT('Reference Records'!$C$36:$C$68,255),0))),"")</f>
        <v>Type of testing,Age</v>
      </c>
      <c r="R16" s="444"/>
      <c r="S16" s="435" t="str">
        <f>IF('Overview - Section A'!$AN$5="Funding Request",IF(N16="Funding Request Place Holder","",N16),"")</f>
        <v/>
      </c>
      <c r="T16" s="435" t="str">
        <f t="shared" si="1"/>
        <v>Ghana</v>
      </c>
      <c r="U16" s="390" t="s">
        <v>319</v>
      </c>
      <c r="V16" s="390" t="s">
        <v>323</v>
      </c>
      <c r="W16" s="402" t="s">
        <v>3382</v>
      </c>
      <c r="X16" s="439" t="str">
        <f>IFERROR(IF(VLOOKUP(B16,'Reference Records'!$C$71:$D$84,2,FALSE)=0,"",VLOOKUP(B16,'Reference Records'!$C$71:$D$84,2,FALSE)),"")</f>
        <v>MCI-00012</v>
      </c>
      <c r="Y16" s="420" t="str">
        <f t="shared" si="2"/>
        <v>CM-1b(M): Proportion of suspected malaria cases that receive a parasitological test in the community</v>
      </c>
      <c r="Z16" s="420"/>
      <c r="AA16" s="420" t="str">
        <f t="shared" si="3"/>
        <v>CM-1b(M): Proportion of suspected malaria cases that receive a parasitological test in the community</v>
      </c>
      <c r="AB16" s="420" t="str">
        <f>IFERROR(IF('Overview - Section A'!$AN$5="Funding Request",VLOOKUP(S16,'Overview - Section A'!$M$30:$P$31,4,FALSE),IF(AM16="","",AM16)),"")</f>
        <v>a1236000008HODDAA4</v>
      </c>
      <c r="AC16" s="420" t="b">
        <f t="shared" si="4"/>
        <v>1</v>
      </c>
      <c r="AD16" s="420"/>
      <c r="AE16" s="420" t="str">
        <f t="array" ref="AE16">IFERROR(IF(INDEX('Overview - Section A'!$H$92:$H$109,MATCH(LEFT(B16,255),LEFT('Overview - Section A'!$E$92:$E$109,255),0))=0,"",INDEX('Overview - Section A'!$H$92:$H$109,MATCH(LEFT(B16,255),LEFT('Overview - Section A'!$E$92:$E$109,255),0))),"")</f>
        <v>a1P36000002M5LbEAK</v>
      </c>
      <c r="AF16" s="420" t="s">
        <v>761</v>
      </c>
      <c r="AG16" s="420" t="str">
        <f t="array" ref="AG16">IFERROR(IF(INDEX('Reference Records'!$G$36:$G$68,MATCH(LEFT(C16,255),LEFT('Reference Records'!$C$36:$C$68,255),0))=0,"",INDEX('Reference Records'!$G$36:$G$68,MATCH(LEFT(C16,255),LEFT('Reference Records'!$C$36:$C$68,255),0))),"")</f>
        <v>a1O36000001EGFwEAO</v>
      </c>
      <c r="AH16" s="420" t="str">
        <f>IFERROR(IF('Overview - Section A'!$AN$5="Funding Request",IF('Reference Records'!$B$157&lt;&gt;"",VLOOKUP(T16,'Reference Records'!$B$157:$C$158,2,FALSE),VLOOKUP(T16,'Reference Records'!$A$170:$C$171,3,FALSE)),VLOOKUP(T16,'Reference Records'!$A$174:$C$176,3,FALSE)),"")</f>
        <v>a1A360000013M3HEAU</v>
      </c>
      <c r="AI16" s="445" t="s">
        <v>545</v>
      </c>
      <c r="AJ16" s="420" t="s">
        <v>763</v>
      </c>
      <c r="AK16" s="420" t="s">
        <v>375</v>
      </c>
      <c r="AL16" s="446">
        <v>83.690138530371001</v>
      </c>
      <c r="AM16" s="445" t="s">
        <v>382</v>
      </c>
      <c r="AN16" s="420" t="s">
        <v>373</v>
      </c>
      <c r="AO16" s="390"/>
      <c r="AP16" s="133"/>
      <c r="AQ16" s="137"/>
      <c r="AR16" s="137"/>
    </row>
    <row r="17" spans="1:44" ht="47.1" customHeight="1" x14ac:dyDescent="0.3">
      <c r="A17" s="367">
        <v>7</v>
      </c>
      <c r="B17" s="368" t="str">
        <f>IFERROR(IF(AND(C17="",D17=""),"",VLOOKUP(AI17,'Reference records(soft deleted)'!$B$46:$D$62,3,FALSE)),"")</f>
        <v>Case management</v>
      </c>
      <c r="C17" s="368" t="s">
        <v>2232</v>
      </c>
      <c r="D17" s="402"/>
      <c r="E17" s="386">
        <v>1099695</v>
      </c>
      <c r="F17" s="386">
        <v>1099695</v>
      </c>
      <c r="G17" s="442">
        <f t="shared" si="0"/>
        <v>100</v>
      </c>
      <c r="H17" s="390" t="s">
        <v>341</v>
      </c>
      <c r="I17" s="435"/>
      <c r="J17" s="435"/>
      <c r="K17" s="435"/>
      <c r="L17" s="435"/>
      <c r="M17" s="435"/>
      <c r="N17" s="443" t="str">
        <f>IFERROR(IF(AM17="","",VLOOKUP(AM17,'Overview - Section A'!$P$30:$Q$31,2,FALSE)),"")</f>
        <v/>
      </c>
      <c r="O17" s="435"/>
      <c r="P17" s="390" t="s">
        <v>384</v>
      </c>
      <c r="Q17" s="371" t="str">
        <f t="array" ref="Q17">IFERROR(IF(INDEX('Reference Records'!$D$36:$D$68,MATCH(LEFT(C17,255),LEFT('Reference Records'!$C$36:$C$68,255),0))=0,"",INDEX('Reference Records'!$D$36:$D$68,MATCH(LEFT(C17,255),LEFT('Reference Records'!$C$36:$C$68,255),0))),"")</f>
        <v>Age</v>
      </c>
      <c r="R17" s="444"/>
      <c r="S17" s="435" t="str">
        <f>IF('Overview - Section A'!$AN$5="Funding Request",IF(N17="Funding Request Place Holder","",N17),"")</f>
        <v/>
      </c>
      <c r="T17" s="435" t="str">
        <f t="shared" si="1"/>
        <v>Ghana</v>
      </c>
      <c r="U17" s="390" t="s">
        <v>319</v>
      </c>
      <c r="V17" s="390" t="s">
        <v>323</v>
      </c>
      <c r="W17" s="402" t="s">
        <v>3381</v>
      </c>
      <c r="X17" s="439" t="str">
        <f>IFERROR(IF(VLOOKUP(B17,'Reference Records'!$C$71:$D$84,2,FALSE)=0,"",VLOOKUP(B17,'Reference Records'!$C$71:$D$84,2,FALSE)),"")</f>
        <v>MCI-00012</v>
      </c>
      <c r="Y17" s="420" t="str">
        <f t="shared" si="2"/>
        <v>CM-2b(M): Proportion of confirmed malaria cases that received first-line antimalarial treatment in the community</v>
      </c>
      <c r="Z17" s="420"/>
      <c r="AA17" s="420" t="str">
        <f t="shared" si="3"/>
        <v>CM-2b(M): Proportion of confirmed malaria cases that received first-line antimalarial treatment in the community</v>
      </c>
      <c r="AB17" s="420" t="str">
        <f>IFERROR(IF('Overview - Section A'!$AN$5="Funding Request",VLOOKUP(S17,'Overview - Section A'!$M$30:$P$31,4,FALSE),IF(AM17="","",AM17)),"")</f>
        <v>a1236000008HODDAA4</v>
      </c>
      <c r="AC17" s="420" t="b">
        <f t="shared" si="4"/>
        <v>1</v>
      </c>
      <c r="AD17" s="420"/>
      <c r="AE17" s="420" t="str">
        <f t="array" ref="AE17">IFERROR(IF(INDEX('Overview - Section A'!$H$92:$H$109,MATCH(LEFT(B17,255),LEFT('Overview - Section A'!$E$92:$E$109,255),0))=0,"",INDEX('Overview - Section A'!$H$92:$H$109,MATCH(LEFT(B17,255),LEFT('Overview - Section A'!$E$92:$E$109,255),0))),"")</f>
        <v>a1P36000002M5LbEAK</v>
      </c>
      <c r="AF17" s="420" t="s">
        <v>764</v>
      </c>
      <c r="AG17" s="420" t="str">
        <f t="array" ref="AG17">IFERROR(IF(INDEX('Reference Records'!$G$36:$G$68,MATCH(LEFT(C17,255),LEFT('Reference Records'!$C$36:$C$68,255),0))=0,"",INDEX('Reference Records'!$G$36:$G$68,MATCH(LEFT(C17,255),LEFT('Reference Records'!$C$36:$C$68,255),0))),"")</f>
        <v>a1O36000001EGFzEAO</v>
      </c>
      <c r="AH17" s="420" t="str">
        <f>IFERROR(IF('Overview - Section A'!$AN$5="Funding Request",IF('Reference Records'!$B$157&lt;&gt;"",VLOOKUP(T17,'Reference Records'!$B$157:$C$158,2,FALSE),VLOOKUP(T17,'Reference Records'!$A$170:$C$171,3,FALSE)),VLOOKUP(T17,'Reference Records'!$A$174:$C$176,3,FALSE)),"")</f>
        <v>a1A360000013M3HEAU</v>
      </c>
      <c r="AI17" s="445" t="s">
        <v>545</v>
      </c>
      <c r="AJ17" s="420" t="s">
        <v>766</v>
      </c>
      <c r="AK17" s="420" t="s">
        <v>375</v>
      </c>
      <c r="AL17" s="446">
        <v>100</v>
      </c>
      <c r="AM17" s="445" t="s">
        <v>382</v>
      </c>
      <c r="AN17" s="420" t="s">
        <v>373</v>
      </c>
      <c r="AO17" s="390"/>
      <c r="AP17" s="133"/>
      <c r="AQ17" s="137"/>
      <c r="AR17" s="137"/>
    </row>
    <row r="18" spans="1:44" ht="47.1" customHeight="1" x14ac:dyDescent="0.3">
      <c r="A18" s="367">
        <v>8</v>
      </c>
      <c r="B18" s="368" t="str">
        <f>IFERROR(IF(AND(C18="",D18=""),"",VLOOKUP(AI18,'Reference records(soft deleted)'!$B$46:$D$62,3,FALSE)),"")</f>
        <v>Specific prevention interventions (SPI)</v>
      </c>
      <c r="C18" s="368" t="s">
        <v>2417</v>
      </c>
      <c r="D18" s="402"/>
      <c r="E18" s="386">
        <v>350368</v>
      </c>
      <c r="F18" s="387">
        <v>955417</v>
      </c>
      <c r="G18" s="442">
        <f t="shared" si="0"/>
        <v>36.671736006372086</v>
      </c>
      <c r="H18" s="390" t="s">
        <v>341</v>
      </c>
      <c r="I18" s="435"/>
      <c r="J18" s="435"/>
      <c r="K18" s="435"/>
      <c r="L18" s="435"/>
      <c r="M18" s="435"/>
      <c r="N18" s="443" t="str">
        <f>IFERROR(IF(AM18="","",VLOOKUP(AM18,'Overview - Section A'!$P$30:$Q$31,2,FALSE)),"")</f>
        <v/>
      </c>
      <c r="O18" s="435"/>
      <c r="P18" s="390" t="s">
        <v>384</v>
      </c>
      <c r="Q18" s="371" t="str">
        <f t="array" ref="Q18">IFERROR(IF(INDEX('Reference Records'!$D$36:$D$68,MATCH(LEFT(C18,255),LEFT('Reference Records'!$C$36:$C$68,255),0))=0,"",INDEX('Reference Records'!$D$36:$D$68,MATCH(LEFT(C18,255),LEFT('Reference Records'!$C$36:$C$68,255),0))),"")</f>
        <v/>
      </c>
      <c r="R18" s="444"/>
      <c r="S18" s="435" t="str">
        <f>IF('Overview - Section A'!$AN$5="Funding Request",IF(N18="Funding Request Place Holder","",N18),"")</f>
        <v/>
      </c>
      <c r="T18" s="435" t="str">
        <f t="shared" si="1"/>
        <v>Ghana</v>
      </c>
      <c r="U18" s="390" t="s">
        <v>319</v>
      </c>
      <c r="V18" s="390" t="s">
        <v>323</v>
      </c>
      <c r="W18" s="402" t="s">
        <v>3383</v>
      </c>
      <c r="X18" s="439" t="str">
        <f>IFERROR(IF(VLOOKUP(B18,'Reference Records'!$C$71:$D$84,2,FALSE)=0,"",VLOOKUP(B18,'Reference Records'!$C$71:$D$84,2,FALSE)),"")</f>
        <v>MCI-00013</v>
      </c>
      <c r="Y18" s="420" t="str">
        <f t="shared" si="2"/>
        <v/>
      </c>
      <c r="Z18" s="420"/>
      <c r="AA18" s="420" t="str">
        <f t="shared" si="3"/>
        <v>SPI-1: Proportion of pregnant women attending antenatal clinics who received three or more doses of intermittent preventive treatment for malaria</v>
      </c>
      <c r="AB18" s="420" t="str">
        <f>IFERROR(IF('Overview - Section A'!$AN$5="Funding Request",VLOOKUP(S18,'Overview - Section A'!$M$30:$P$31,4,FALSE),IF(AM18="","",AM18)),"")</f>
        <v>a1236000008HODDAA4</v>
      </c>
      <c r="AC18" s="420" t="b">
        <f t="shared" si="4"/>
        <v>1</v>
      </c>
      <c r="AD18" s="420"/>
      <c r="AE18" s="420" t="str">
        <f t="array" ref="AE18">IFERROR(IF(INDEX('Overview - Section A'!$H$92:$H$109,MATCH(LEFT(B18,255),LEFT('Overview - Section A'!$E$92:$E$109,255),0))=0,"",INDEX('Overview - Section A'!$H$92:$H$109,MATCH(LEFT(B18,255),LEFT('Overview - Section A'!$E$92:$E$109,255),0))),"")</f>
        <v>a1P36000002M5LcEAK</v>
      </c>
      <c r="AF18" s="420" t="s">
        <v>767</v>
      </c>
      <c r="AG18" s="420" t="str">
        <f t="array" ref="AG18">IFERROR(IF(INDEX('Reference Records'!$G$36:$G$68,MATCH(LEFT(C18,255),LEFT('Reference Records'!$C$36:$C$68,255),0))=0,"",INDEX('Reference Records'!$G$36:$G$68,MATCH(LEFT(C18,255),LEFT('Reference Records'!$C$36:$C$68,255),0))),"")</f>
        <v>a1O36000001EGG7EAO</v>
      </c>
      <c r="AH18" s="420" t="str">
        <f>IFERROR(IF('Overview - Section A'!$AN$5="Funding Request",IF('Reference Records'!$B$157&lt;&gt;"",VLOOKUP(T18,'Reference Records'!$B$157:$C$158,2,FALSE),VLOOKUP(T18,'Reference Records'!$A$170:$C$171,3,FALSE)),VLOOKUP(T18,'Reference Records'!$A$174:$C$176,3,FALSE)),"")</f>
        <v>a1A360000013M3HEAU</v>
      </c>
      <c r="AI18" s="445" t="s">
        <v>548</v>
      </c>
      <c r="AJ18" s="420" t="s">
        <v>769</v>
      </c>
      <c r="AK18" s="420" t="s">
        <v>375</v>
      </c>
      <c r="AL18" s="446">
        <v>36.3881308363204</v>
      </c>
      <c r="AM18" s="445" t="s">
        <v>382</v>
      </c>
      <c r="AN18" s="420" t="s">
        <v>373</v>
      </c>
      <c r="AO18" s="390"/>
      <c r="AP18" s="133"/>
      <c r="AQ18" s="137"/>
      <c r="AR18" s="137"/>
    </row>
    <row r="19" spans="1:44" ht="47.1" customHeight="1" x14ac:dyDescent="0.3">
      <c r="A19" s="367">
        <v>9</v>
      </c>
      <c r="B19" s="368" t="str">
        <f>IFERROR(IF(AND(C19="",D19=""),"",VLOOKUP(AI19,'Reference records(soft deleted)'!$B$46:$D$62,3,FALSE)),"")</f>
        <v>Specific prevention interventions (SPI)</v>
      </c>
      <c r="C19" s="368" t="s">
        <v>2321</v>
      </c>
      <c r="D19" s="402"/>
      <c r="E19" s="386">
        <v>313722</v>
      </c>
      <c r="F19" s="387">
        <v>366767</v>
      </c>
      <c r="G19" s="442">
        <f t="shared" si="0"/>
        <v>85.537139382768899</v>
      </c>
      <c r="H19" s="390" t="s">
        <v>341</v>
      </c>
      <c r="I19" s="435"/>
      <c r="J19" s="435"/>
      <c r="K19" s="435"/>
      <c r="L19" s="435"/>
      <c r="M19" s="435"/>
      <c r="N19" s="443" t="str">
        <f>IFERROR(IF(AM19="","",VLOOKUP(AM19,'Overview - Section A'!$P$30:$Q$31,2,FALSE)),"")</f>
        <v/>
      </c>
      <c r="O19" s="435"/>
      <c r="P19" s="390" t="s">
        <v>3379</v>
      </c>
      <c r="Q19" s="371" t="str">
        <f t="array" ref="Q19">IFERROR(IF(INDEX('Reference Records'!$D$36:$D$68,MATCH(LEFT(C19,255),LEFT('Reference Records'!$C$36:$C$68,255),0))=0,"",INDEX('Reference Records'!$D$36:$D$68,MATCH(LEFT(C19,255),LEFT('Reference Records'!$C$36:$C$68,255),0))),"")</f>
        <v>Gender</v>
      </c>
      <c r="R19" s="444"/>
      <c r="S19" s="435" t="str">
        <f>IF('Overview - Section A'!$AN$5="Funding Request",IF(N19="Funding Request Place Holder","",N19),"")</f>
        <v/>
      </c>
      <c r="T19" s="435" t="str">
        <f t="shared" si="1"/>
        <v>Ghana</v>
      </c>
      <c r="U19" s="390" t="s">
        <v>320</v>
      </c>
      <c r="V19" s="390" t="s">
        <v>323</v>
      </c>
      <c r="W19" s="402" t="s">
        <v>3384</v>
      </c>
      <c r="X19" s="439" t="str">
        <f>IFERROR(IF(VLOOKUP(B19,'Reference Records'!$C$71:$D$84,2,FALSE)=0,"",VLOOKUP(B19,'Reference Records'!$C$71:$D$84,2,FALSE)),"")</f>
        <v>MCI-00013</v>
      </c>
      <c r="Y19" s="420" t="str">
        <f t="shared" si="2"/>
        <v>SPI-2: Percentage of children aged 3–59 months who received the full number of courses of SMC (3 or 4) per  transmission season in the targeted areas</v>
      </c>
      <c r="Z19" s="420"/>
      <c r="AA19" s="420" t="str">
        <f t="shared" si="3"/>
        <v>SPI-2: Percentage of children aged 3–59 months who received the full number of courses of SMC (3 or 4) per  transmission season in the targeted areas</v>
      </c>
      <c r="AB19" s="420" t="str">
        <f>IFERROR(IF('Overview - Section A'!$AN$5="Funding Request",VLOOKUP(S19,'Overview - Section A'!$M$30:$P$31,4,FALSE),IF(AM19="","",AM19)),"")</f>
        <v>a1236000008HODDAA4</v>
      </c>
      <c r="AC19" s="420" t="b">
        <f t="shared" si="4"/>
        <v>1</v>
      </c>
      <c r="AD19" s="420"/>
      <c r="AE19" s="420" t="str">
        <f t="array" ref="AE19">IFERROR(IF(INDEX('Overview - Section A'!$H$92:$H$109,MATCH(LEFT(B19,255),LEFT('Overview - Section A'!$E$92:$E$109,255),0))=0,"",INDEX('Overview - Section A'!$H$92:$H$109,MATCH(LEFT(B19,255),LEFT('Overview - Section A'!$E$92:$E$109,255),0))),"")</f>
        <v>a1P36000002M5LcEAK</v>
      </c>
      <c r="AF19" s="420" t="s">
        <v>770</v>
      </c>
      <c r="AG19" s="420" t="str">
        <f t="array" ref="AG19">IFERROR(IF(INDEX('Reference Records'!$G$36:$G$68,MATCH(LEFT(C19,255),LEFT('Reference Records'!$C$36:$C$68,255),0))=0,"",INDEX('Reference Records'!$G$36:$G$68,MATCH(LEFT(C19,255),LEFT('Reference Records'!$C$36:$C$68,255),0))),"")</f>
        <v>a1O36000001qZ9TEAU</v>
      </c>
      <c r="AH19" s="420" t="str">
        <f>IFERROR(IF('Overview - Section A'!$AN$5="Funding Request",IF('Reference Records'!$B$157&lt;&gt;"",VLOOKUP(T19,'Reference Records'!$B$157:$C$158,2,FALSE),VLOOKUP(T19,'Reference Records'!$A$170:$C$171,3,FALSE)),VLOOKUP(T19,'Reference Records'!$A$174:$C$176,3,FALSE)),"")</f>
        <v>a1A360000013M3HEAU</v>
      </c>
      <c r="AI19" s="445" t="s">
        <v>548</v>
      </c>
      <c r="AJ19" s="420" t="s">
        <v>772</v>
      </c>
      <c r="AK19" s="420" t="s">
        <v>375</v>
      </c>
      <c r="AL19" s="446">
        <v>85.537139382768899</v>
      </c>
      <c r="AM19" s="445" t="s">
        <v>382</v>
      </c>
      <c r="AN19" s="420" t="s">
        <v>373</v>
      </c>
      <c r="AO19" s="390"/>
      <c r="AP19" s="133"/>
      <c r="AQ19" s="137"/>
      <c r="AR19" s="137"/>
    </row>
    <row r="20" spans="1:44" ht="47.1" customHeight="1" x14ac:dyDescent="0.3">
      <c r="A20" s="367">
        <v>10</v>
      </c>
      <c r="B20" s="368" t="s">
        <v>2390</v>
      </c>
      <c r="C20" s="368" t="s">
        <v>2439</v>
      </c>
      <c r="D20" s="402"/>
      <c r="E20" s="386"/>
      <c r="F20" s="387"/>
      <c r="G20" s="442"/>
      <c r="H20" s="390"/>
      <c r="I20" s="435"/>
      <c r="J20" s="435"/>
      <c r="K20" s="435"/>
      <c r="L20" s="435"/>
      <c r="M20" s="435"/>
      <c r="N20" s="443" t="str">
        <f>IFERROR(IF(AM20="","",VLOOKUP(AM20,'Overview - Section A'!$P$30:$Q$31,2,FALSE)),"")</f>
        <v/>
      </c>
      <c r="O20" s="435"/>
      <c r="P20" s="390"/>
      <c r="Q20" s="371" t="str">
        <f t="array" ref="Q20">IFERROR(IF(INDEX('Reference Records'!$D$36:$D$68,MATCH(LEFT(C20,255),LEFT('Reference Records'!$C$36:$C$68,255),0))=0,"",INDEX('Reference Records'!$D$36:$D$68,MATCH(LEFT(C20,255),LEFT('Reference Records'!$C$36:$C$68,255),0))),"")</f>
        <v/>
      </c>
      <c r="R20" s="444"/>
      <c r="S20" s="435" t="str">
        <f>IF('Overview - Section A'!$AN$5="Funding Request",IF(N20="Funding Request Place Holder","",N20),"")</f>
        <v/>
      </c>
      <c r="T20" s="435" t="s">
        <v>375</v>
      </c>
      <c r="U20" s="390" t="s">
        <v>319</v>
      </c>
      <c r="V20" s="390" t="s">
        <v>323</v>
      </c>
      <c r="W20" s="402" t="s">
        <v>3391</v>
      </c>
      <c r="X20" s="439" t="str">
        <f>IFERROR(IF(VLOOKUP(B20,'Reference Records'!$C$71:$D$84,2,FALSE)=0,"",VLOOKUP(B20,'Reference Records'!$C$71:$D$84,2,FALSE)),"")</f>
        <v>MCI-00016</v>
      </c>
      <c r="Y20" s="420" t="str">
        <f t="shared" si="2"/>
        <v/>
      </c>
      <c r="Z20" s="420"/>
      <c r="AA20" s="420" t="str">
        <f t="shared" si="3"/>
        <v>PSM-2: Percentage of health facilities with essential medicines and life-saving commodities in stock</v>
      </c>
      <c r="AB20" s="420" t="str">
        <f>IFERROR(IF('Overview - Section A'!$AN$5="Funding Request",VLOOKUP(S20,'Overview - Section A'!$M$30:$P$31,4,FALSE),IF(AM20="","",AM20)),"")</f>
        <v>a1236000008HODDAA4</v>
      </c>
      <c r="AC20" s="420" t="b">
        <f t="shared" si="4"/>
        <v>1</v>
      </c>
      <c r="AD20" s="420"/>
      <c r="AE20" s="420" t="str">
        <f t="array" ref="AE20">IFERROR(IF(INDEX('Overview - Section A'!$H$92:$H$109,MATCH(LEFT(B20,255),LEFT('Overview - Section A'!$E$92:$E$109,255),0))=0,"",INDEX('Overview - Section A'!$H$92:$H$109,MATCH(LEFT(B20,255),LEFT('Overview - Section A'!$E$92:$E$109,255),0))),"")</f>
        <v>a1P36000002M5LfEAK</v>
      </c>
      <c r="AF20" s="420" t="s">
        <v>773</v>
      </c>
      <c r="AG20" s="420" t="str">
        <f t="array" ref="AG20">IFERROR(IF(INDEX('Reference Records'!$G$36:$G$68,MATCH(LEFT(C20,255),LEFT('Reference Records'!$C$36:$C$68,255),0))=0,"",INDEX('Reference Records'!$G$36:$G$68,MATCH(LEFT(C20,255),LEFT('Reference Records'!$C$36:$C$68,255),0))),"")</f>
        <v>a1O36000001qZ9UEAU</v>
      </c>
      <c r="AH20" s="420" t="str">
        <f>IFERROR(IF('Overview - Section A'!$AN$5="Funding Request",IF('Reference Records'!$B$157&lt;&gt;"",VLOOKUP(T20,'Reference Records'!$B$157:$C$158,2,FALSE),VLOOKUP(T20,'Reference Records'!$A$170:$C$171,3,FALSE)),VLOOKUP(T20,'Reference Records'!$A$174:$C$176,3,FALSE)),"")</f>
        <v>a1A360000013M3HEAU</v>
      </c>
      <c r="AI20" s="445" t="s">
        <v>557</v>
      </c>
      <c r="AJ20" s="420" t="s">
        <v>775</v>
      </c>
      <c r="AK20" s="420" t="s">
        <v>375</v>
      </c>
      <c r="AL20" s="446">
        <v>75</v>
      </c>
      <c r="AM20" s="445" t="s">
        <v>382</v>
      </c>
      <c r="AN20" s="420" t="s">
        <v>373</v>
      </c>
      <c r="AO20" s="390"/>
      <c r="AP20" s="133"/>
      <c r="AQ20" s="137"/>
      <c r="AR20" s="137"/>
    </row>
    <row r="21" spans="1:44" ht="47.1" customHeight="1" x14ac:dyDescent="0.3">
      <c r="A21" s="367">
        <v>11</v>
      </c>
      <c r="B21" s="368" t="s">
        <v>2376</v>
      </c>
      <c r="C21" s="368" t="s">
        <v>2446</v>
      </c>
      <c r="D21" s="402"/>
      <c r="E21" s="386">
        <v>44371</v>
      </c>
      <c r="F21" s="387">
        <v>57144</v>
      </c>
      <c r="G21" s="442">
        <f t="shared" si="0"/>
        <v>77.647697046059079</v>
      </c>
      <c r="H21" s="390" t="s">
        <v>341</v>
      </c>
      <c r="I21" s="435"/>
      <c r="J21" s="435"/>
      <c r="K21" s="435"/>
      <c r="L21" s="435"/>
      <c r="M21" s="435"/>
      <c r="N21" s="443" t="str">
        <f>IFERROR(IF(AM21="","",VLOOKUP(AM21,'Overview - Section A'!$P$30:$Q$31,2,FALSE)),"")</f>
        <v/>
      </c>
      <c r="O21" s="435"/>
      <c r="P21" s="390" t="s">
        <v>384</v>
      </c>
      <c r="Q21" s="371" t="str">
        <f t="array" ref="Q21">IFERROR(IF(INDEX('Reference Records'!$D$36:$D$68,MATCH(LEFT(C21,255),LEFT('Reference Records'!$C$36:$C$68,255),0))=0,"",INDEX('Reference Records'!$D$36:$D$68,MATCH(LEFT(C21,255),LEFT('Reference Records'!$C$36:$C$68,255),0))),"")</f>
        <v/>
      </c>
      <c r="R21" s="444"/>
      <c r="S21" s="435" t="str">
        <f>IF('Overview - Section A'!$AN$5="Funding Request",IF(N21="Funding Request Place Holder","",N21),"")</f>
        <v/>
      </c>
      <c r="T21" s="435" t="s">
        <v>375</v>
      </c>
      <c r="U21" s="390" t="s">
        <v>319</v>
      </c>
      <c r="V21" s="390" t="s">
        <v>323</v>
      </c>
      <c r="W21" s="402" t="s">
        <v>3385</v>
      </c>
      <c r="X21" s="439" t="str">
        <f>IFERROR(IF(VLOOKUP(B21,'Reference Records'!$C$71:$D$84,2,FALSE)=0,"",VLOOKUP(B21,'Reference Records'!$C$71:$D$84,2,FALSE)),"")</f>
        <v>MCI-00022</v>
      </c>
      <c r="Y21" s="420" t="str">
        <f t="shared" si="2"/>
        <v/>
      </c>
      <c r="Z21" s="420"/>
      <c r="AA21" s="420" t="str">
        <f t="shared" si="3"/>
        <v>M&amp;E-1: Percentage of HMIS or other routine reporting units submitting timely reports according to national guidelines</v>
      </c>
      <c r="AB21" s="420" t="str">
        <f>IFERROR(IF('Overview - Section A'!$AN$5="Funding Request",VLOOKUP(S21,'Overview - Section A'!$M$30:$P$31,4,FALSE),IF(AM21="","",AM21)),"")</f>
        <v>a1236000008HODDAA4</v>
      </c>
      <c r="AC21" s="420" t="b">
        <f t="shared" si="4"/>
        <v>1</v>
      </c>
      <c r="AD21" s="420"/>
      <c r="AE21" s="420" t="str">
        <f t="array" ref="AE21">IFERROR(IF(INDEX('Overview - Section A'!$H$92:$H$109,MATCH(LEFT(B21,255),LEFT('Overview - Section A'!$E$92:$E$109,255),0))=0,"",INDEX('Overview - Section A'!$H$92:$H$109,MATCH(LEFT(B21,255),LEFT('Overview - Section A'!$E$92:$E$109,255),0))),"")</f>
        <v>a1P36000002M5LgEAK</v>
      </c>
      <c r="AF21" s="420" t="s">
        <v>776</v>
      </c>
      <c r="AG21" s="420" t="str">
        <f t="array" ref="AG21">IFERROR(IF(INDEX('Reference Records'!$G$36:$G$68,MATCH(LEFT(C21,255),LEFT('Reference Records'!$C$36:$C$68,255),0))=0,"",INDEX('Reference Records'!$G$36:$G$68,MATCH(LEFT(C21,255),LEFT('Reference Records'!$C$36:$C$68,255),0))),"")</f>
        <v>a1O36000001EGGGEA4</v>
      </c>
      <c r="AH21" s="420" t="str">
        <f>IFERROR(IF('Overview - Section A'!$AN$5="Funding Request",IF('Reference Records'!$B$157&lt;&gt;"",VLOOKUP(T21,'Reference Records'!$B$157:$C$158,2,FALSE),VLOOKUP(T21,'Reference Records'!$A$170:$C$171,3,FALSE)),VLOOKUP(T21,'Reference Records'!$A$174:$C$176,3,FALSE)),"")</f>
        <v>a1A360000013M3HEAU</v>
      </c>
      <c r="AI21" s="445" t="s">
        <v>557</v>
      </c>
      <c r="AJ21" s="420"/>
      <c r="AK21" s="420" t="s">
        <v>375</v>
      </c>
      <c r="AL21" s="446">
        <v>100</v>
      </c>
      <c r="AM21" s="445" t="s">
        <v>382</v>
      </c>
      <c r="AN21" s="420" t="s">
        <v>373</v>
      </c>
      <c r="AO21" s="390"/>
      <c r="AP21" s="133"/>
      <c r="AQ21" s="137"/>
      <c r="AR21" s="137"/>
    </row>
    <row r="22" spans="1:44" ht="47.1" customHeight="1" x14ac:dyDescent="0.3">
      <c r="A22" s="367">
        <v>12</v>
      </c>
      <c r="B22" s="368" t="s">
        <v>2376</v>
      </c>
      <c r="C22" s="368" t="s">
        <v>2448</v>
      </c>
      <c r="D22" s="402"/>
      <c r="E22" s="386">
        <v>932140</v>
      </c>
      <c r="F22" s="387">
        <v>1272470</v>
      </c>
      <c r="G22" s="442">
        <f t="shared" si="0"/>
        <v>73.25437927809692</v>
      </c>
      <c r="H22" s="390" t="s">
        <v>341</v>
      </c>
      <c r="I22" s="435"/>
      <c r="J22" s="435"/>
      <c r="K22" s="435"/>
      <c r="L22" s="435"/>
      <c r="M22" s="435"/>
      <c r="N22" s="443" t="str">
        <f>IFERROR(IF(AM22="","",VLOOKUP(AM22,'Overview - Section A'!$P$30:$Q$31,2,FALSE)),"")</f>
        <v/>
      </c>
      <c r="O22" s="435"/>
      <c r="P22" s="390" t="s">
        <v>384</v>
      </c>
      <c r="Q22" s="371" t="str">
        <f t="array" ref="Q22">IFERROR(IF(INDEX('Reference Records'!$D$36:$D$68,MATCH(LEFT(C22,255),LEFT('Reference Records'!$C$36:$C$68,255),0))=0,"",INDEX('Reference Records'!$D$36:$D$68,MATCH(LEFT(C22,255),LEFT('Reference Records'!$C$36:$C$68,255),0))),"")</f>
        <v/>
      </c>
      <c r="R22" s="444"/>
      <c r="S22" s="435" t="str">
        <f>IF('Overview - Section A'!$AN$5="Funding Request",IF(N22="Funding Request Place Holder","",N22),"")</f>
        <v/>
      </c>
      <c r="T22" s="435" t="s">
        <v>375</v>
      </c>
      <c r="U22" s="390" t="s">
        <v>319</v>
      </c>
      <c r="V22" s="390" t="s">
        <v>323</v>
      </c>
      <c r="W22" s="402" t="s">
        <v>3362</v>
      </c>
      <c r="X22" s="439" t="str">
        <f>IFERROR(IF(VLOOKUP(B22,'Reference Records'!$C$71:$D$84,2,FALSE)=0,"",VLOOKUP(B22,'Reference Records'!$C$71:$D$84,2,FALSE)),"")</f>
        <v>MCI-00022</v>
      </c>
      <c r="Y22" s="420" t="str">
        <f t="shared" si="2"/>
        <v/>
      </c>
      <c r="Z22" s="420"/>
      <c r="AA22" s="420" t="str">
        <f t="shared" si="3"/>
        <v>M&amp;E-2: Proportion of facility reports received over the reports expected during the reporting period</v>
      </c>
      <c r="AB22" s="420" t="str">
        <f>IFERROR(IF('Overview - Section A'!$AN$5="Funding Request",VLOOKUP(S22,'Overview - Section A'!$M$30:$P$31,4,FALSE),IF(AM22="","",AM22)),"")</f>
        <v>a1236000008HODDAA4</v>
      </c>
      <c r="AC22" s="420" t="b">
        <f t="shared" si="4"/>
        <v>1</v>
      </c>
      <c r="AD22" s="420"/>
      <c r="AE22" s="420" t="str">
        <f t="array" ref="AE22">IFERROR(IF(INDEX('Overview - Section A'!$H$92:$H$109,MATCH(LEFT(B22,255),LEFT('Overview - Section A'!$E$92:$E$109,255),0))=0,"",INDEX('Overview - Section A'!$H$92:$H$109,MATCH(LEFT(B22,255),LEFT('Overview - Section A'!$E$92:$E$109,255),0))),"")</f>
        <v>a1P36000002M5LgEAK</v>
      </c>
      <c r="AF22" s="420" t="s">
        <v>777</v>
      </c>
      <c r="AG22" s="420" t="str">
        <f t="array" ref="AG22">IFERROR(IF(INDEX('Reference Records'!$G$36:$G$68,MATCH(LEFT(C22,255),LEFT('Reference Records'!$C$36:$C$68,255),0))=0,"",INDEX('Reference Records'!$G$36:$G$68,MATCH(LEFT(C22,255),LEFT('Reference Records'!$C$36:$C$68,255),0))),"")</f>
        <v>a1O36000001EGGHEA4</v>
      </c>
      <c r="AH22" s="420" t="str">
        <f>IFERROR(IF('Overview - Section A'!$AN$5="Funding Request",IF('Reference Records'!$B$157&lt;&gt;"",VLOOKUP(T22,'Reference Records'!$B$157:$C$158,2,FALSE),VLOOKUP(T22,'Reference Records'!$A$170:$C$171,3,FALSE)),VLOOKUP(T22,'Reference Records'!$A$174:$C$176,3,FALSE)),"")</f>
        <v>a1A360000013M3HEAU</v>
      </c>
      <c r="AI22" s="445" t="s">
        <v>560</v>
      </c>
      <c r="AJ22" s="420"/>
      <c r="AK22" s="420" t="s">
        <v>375</v>
      </c>
      <c r="AL22" s="446">
        <v>79.348281642917001</v>
      </c>
      <c r="AM22" s="445" t="s">
        <v>382</v>
      </c>
      <c r="AN22" s="420" t="s">
        <v>373</v>
      </c>
      <c r="AO22" s="390"/>
      <c r="AP22" s="133"/>
      <c r="AQ22" s="137"/>
      <c r="AR22" s="137"/>
    </row>
    <row r="23" spans="1:44" ht="47.1" customHeight="1" x14ac:dyDescent="0.3">
      <c r="A23" s="367">
        <v>13</v>
      </c>
      <c r="B23" s="368" t="s">
        <v>2376</v>
      </c>
      <c r="C23" s="368"/>
      <c r="D23" s="402" t="s">
        <v>3386</v>
      </c>
      <c r="E23" s="386"/>
      <c r="F23" s="387"/>
      <c r="G23" s="442"/>
      <c r="H23" s="390"/>
      <c r="I23" s="435"/>
      <c r="J23" s="435"/>
      <c r="K23" s="435"/>
      <c r="L23" s="435"/>
      <c r="M23" s="435"/>
      <c r="N23" s="443" t="str">
        <f>IFERROR(IF(AM23="","",VLOOKUP(AM23,'Overview - Section A'!$P$30:$Q$31,2,FALSE)),"")</f>
        <v/>
      </c>
      <c r="O23" s="435"/>
      <c r="P23" s="390"/>
      <c r="Q23" s="371" t="str">
        <f t="array" ref="Q23">IFERROR(IF(INDEX('Reference Records'!$D$36:$D$68,MATCH(LEFT(C23,255),LEFT('Reference Records'!$C$36:$C$68,255),0))=0,"",INDEX('Reference Records'!$D$36:$D$68,MATCH(LEFT(C23,255),LEFT('Reference Records'!$C$36:$C$68,255),0))),"")</f>
        <v/>
      </c>
      <c r="R23" s="444"/>
      <c r="S23" s="435" t="str">
        <f>IF('Overview - Section A'!$AN$5="Funding Request",IF(N23="Funding Request Place Holder","",N23),"")</f>
        <v/>
      </c>
      <c r="T23" s="435" t="s">
        <v>375</v>
      </c>
      <c r="U23" s="390" t="s">
        <v>319</v>
      </c>
      <c r="V23" s="390" t="s">
        <v>323</v>
      </c>
      <c r="W23" s="402" t="s">
        <v>3387</v>
      </c>
      <c r="X23" s="439" t="str">
        <f>IFERROR(IF(VLOOKUP(B23,'Reference Records'!$C$71:$D$84,2,FALSE)=0,"",VLOOKUP(B23,'Reference Records'!$C$71:$D$84,2,FALSE)),"")</f>
        <v>MCI-00022</v>
      </c>
      <c r="Y23" s="420" t="str">
        <f t="shared" si="2"/>
        <v/>
      </c>
      <c r="Z23" s="420"/>
      <c r="AA23" s="420" t="str">
        <f t="shared" si="3"/>
        <v>M&amp;E-Other 1: Proportion of staff with complete data on iHRIS (Human resource management system)</v>
      </c>
      <c r="AB23" s="420" t="str">
        <f>IFERROR(IF('Overview - Section A'!$AN$5="Funding Request",VLOOKUP(S23,'Overview - Section A'!$M$30:$P$31,4,FALSE),IF(AM23="","",AM23)),"")</f>
        <v>a1236000008HODDAA4</v>
      </c>
      <c r="AC23" s="420" t="b">
        <f t="shared" si="4"/>
        <v>1</v>
      </c>
      <c r="AD23" s="420"/>
      <c r="AE23" s="420" t="str">
        <f t="array" ref="AE23">IFERROR(IF(INDEX('Overview - Section A'!$H$92:$H$109,MATCH(LEFT(B23,255),LEFT('Overview - Section A'!$E$92:$E$109,255),0))=0,"",INDEX('Overview - Section A'!$H$92:$H$109,MATCH(LEFT(B23,255),LEFT('Overview - Section A'!$E$92:$E$109,255),0))),"")</f>
        <v>a1P36000002M5LgEAK</v>
      </c>
      <c r="AF23" s="420" t="s">
        <v>778</v>
      </c>
      <c r="AG23" s="420" t="str">
        <f t="array" ref="AG23">IFERROR(IF(INDEX('Reference Records'!$G$36:$G$68,MATCH(LEFT(C23,255),LEFT('Reference Records'!$C$36:$C$68,255),0))=0,"",INDEX('Reference Records'!$G$36:$G$68,MATCH(LEFT(C23,255),LEFT('Reference Records'!$C$36:$C$68,255),0))),"")</f>
        <v/>
      </c>
      <c r="AH23" s="420" t="str">
        <f>IFERROR(IF('Overview - Section A'!$AN$5="Funding Request",IF('Reference Records'!$B$157&lt;&gt;"",VLOOKUP(T23,'Reference Records'!$B$157:$C$158,2,FALSE),VLOOKUP(T23,'Reference Records'!$A$170:$C$171,3,FALSE)),VLOOKUP(T23,'Reference Records'!$A$174:$C$176,3,FALSE)),"")</f>
        <v>a1A360000013M3HEAU</v>
      </c>
      <c r="AI23" s="445" t="s">
        <v>560</v>
      </c>
      <c r="AJ23" s="420" t="s">
        <v>780</v>
      </c>
      <c r="AK23" s="420" t="s">
        <v>375</v>
      </c>
      <c r="AL23" s="446">
        <v>71.556300642637595</v>
      </c>
      <c r="AM23" s="445" t="s">
        <v>382</v>
      </c>
      <c r="AN23" s="420" t="s">
        <v>373</v>
      </c>
      <c r="AO23" s="390"/>
      <c r="AP23" s="133"/>
      <c r="AQ23" s="137"/>
      <c r="AR23" s="137"/>
    </row>
    <row r="24" spans="1:44" ht="47.1" customHeight="1" x14ac:dyDescent="0.3">
      <c r="A24" s="367">
        <v>14</v>
      </c>
      <c r="B24" s="368" t="s">
        <v>2374</v>
      </c>
      <c r="C24" s="368"/>
      <c r="D24" s="402" t="s">
        <v>3371</v>
      </c>
      <c r="E24" s="386">
        <v>154047501.66</v>
      </c>
      <c r="F24" s="387">
        <v>181583490.96000001</v>
      </c>
      <c r="G24" s="442">
        <f t="shared" si="0"/>
        <v>84.835631722673639</v>
      </c>
      <c r="H24" s="390" t="s">
        <v>341</v>
      </c>
      <c r="I24" s="435"/>
      <c r="J24" s="435"/>
      <c r="K24" s="435"/>
      <c r="L24" s="435"/>
      <c r="M24" s="435"/>
      <c r="N24" s="443" t="str">
        <f>IFERROR(IF(AM24="","",VLOOKUP(AM24,'Overview - Section A'!$P$30:$Q$31,2,FALSE)),"")</f>
        <v/>
      </c>
      <c r="O24" s="435"/>
      <c r="P24" s="390" t="s">
        <v>3388</v>
      </c>
      <c r="Q24" s="371" t="str">
        <f t="array" ref="Q24">IFERROR(IF(INDEX('Reference Records'!$D$36:$D$68,MATCH(LEFT(C24,255),LEFT('Reference Records'!$C$36:$C$68,255),0))=0,"",INDEX('Reference Records'!$D$36:$D$68,MATCH(LEFT(C24,255),LEFT('Reference Records'!$C$36:$C$68,255),0))),"")</f>
        <v/>
      </c>
      <c r="R24" s="444"/>
      <c r="S24" s="435" t="str">
        <f>IF('Overview - Section A'!$AN$5="Funding Request",IF(N24="Funding Request Place Holder","",N24),"")</f>
        <v/>
      </c>
      <c r="T24" s="435" t="s">
        <v>375</v>
      </c>
      <c r="U24" s="390" t="s">
        <v>319</v>
      </c>
      <c r="V24" s="390" t="s">
        <v>323</v>
      </c>
      <c r="W24" s="402" t="s">
        <v>3389</v>
      </c>
      <c r="X24" s="439" t="str">
        <f>IFERROR(IF(VLOOKUP(B24,'Reference Records'!$C$71:$D$84,2,FALSE)=0,"",VLOOKUP(B24,'Reference Records'!$C$71:$D$84,2,FALSE)),"")</f>
        <v>MCI-00019</v>
      </c>
      <c r="Y24" s="420" t="str">
        <f t="shared" si="2"/>
        <v/>
      </c>
      <c r="Z24" s="420"/>
      <c r="AA24" s="420" t="str">
        <f t="shared" si="3"/>
        <v>RSSH-Other 1: Transactions made through electronic means as a percentage of total payments processed by GHS</v>
      </c>
      <c r="AB24" s="420" t="str">
        <f>IFERROR(IF('Overview - Section A'!$AN$5="Funding Request",VLOOKUP(S24,'Overview - Section A'!$M$30:$P$31,4,FALSE),IF(AM24="","",AM24)),"")</f>
        <v/>
      </c>
      <c r="AC24" s="420" t="b">
        <f t="shared" si="4"/>
        <v>1</v>
      </c>
      <c r="AD24" s="420"/>
      <c r="AE24" s="420" t="str">
        <f t="array" ref="AE24">IFERROR(IF(INDEX('Overview - Section A'!$H$92:$H$109,MATCH(LEFT(B24,255),LEFT('Overview - Section A'!$E$92:$E$109,255),0))=0,"",INDEX('Overview - Section A'!$H$92:$H$109,MATCH(LEFT(B24,255),LEFT('Overview - Section A'!$E$92:$E$109,255),0))),"")</f>
        <v>a1P36000002M5LdEAK</v>
      </c>
      <c r="AF24" s="420" t="s">
        <v>781</v>
      </c>
      <c r="AG24" s="420" t="str">
        <f t="array" ref="AG24">IFERROR(IF(INDEX('Reference Records'!$G$36:$G$68,MATCH(LEFT(C24,255),LEFT('Reference Records'!$C$36:$C$68,255),0))=0,"",INDEX('Reference Records'!$G$36:$G$68,MATCH(LEFT(C24,255),LEFT('Reference Records'!$C$36:$C$68,255),0))),"")</f>
        <v/>
      </c>
      <c r="AH24" s="420" t="str">
        <f>IFERROR(IF('Overview - Section A'!$AN$5="Funding Request",IF('Reference Records'!$B$157&lt;&gt;"",VLOOKUP(T24,'Reference Records'!$B$157:$C$158,2,FALSE),VLOOKUP(T24,'Reference Records'!$A$170:$C$171,3,FALSE)),VLOOKUP(T24,'Reference Records'!$A$174:$C$176,3,FALSE)),"")</f>
        <v>a1A360000013M3HEAU</v>
      </c>
      <c r="AI24" s="445" t="s">
        <v>542</v>
      </c>
      <c r="AJ24" s="420"/>
      <c r="AK24" s="420" t="s">
        <v>375</v>
      </c>
      <c r="AL24" s="446"/>
      <c r="AM24" s="445"/>
      <c r="AN24" s="420" t="s">
        <v>373</v>
      </c>
      <c r="AO24" s="390"/>
      <c r="AP24" s="133"/>
      <c r="AQ24" s="137"/>
      <c r="AR24" s="137"/>
    </row>
    <row r="25" spans="1:44" ht="47.1" customHeight="1" x14ac:dyDescent="0.3">
      <c r="A25" s="367">
        <v>15</v>
      </c>
      <c r="B25" s="368" t="s">
        <v>2374</v>
      </c>
      <c r="C25" s="368"/>
      <c r="D25" s="402" t="s">
        <v>3372</v>
      </c>
      <c r="E25" s="386">
        <v>1037563.89</v>
      </c>
      <c r="F25" s="387">
        <v>28365974</v>
      </c>
      <c r="G25" s="442">
        <f t="shared" si="0"/>
        <v>3.6577763555730538</v>
      </c>
      <c r="H25" s="390" t="s">
        <v>341</v>
      </c>
      <c r="I25" s="435"/>
      <c r="J25" s="435"/>
      <c r="K25" s="435"/>
      <c r="L25" s="435"/>
      <c r="M25" s="435"/>
      <c r="N25" s="443" t="str">
        <f>IFERROR(IF(AM25="","",VLOOKUP(AM25,'Overview - Section A'!$P$30:$Q$31,2,FALSE)),"")</f>
        <v/>
      </c>
      <c r="O25" s="435"/>
      <c r="P25" s="390" t="s">
        <v>3388</v>
      </c>
      <c r="Q25" s="371" t="str">
        <f t="array" ref="Q25">IFERROR(IF(INDEX('Reference Records'!$D$36:$D$68,MATCH(LEFT(C25,255),LEFT('Reference Records'!$C$36:$C$68,255),0))=0,"",INDEX('Reference Records'!$D$36:$D$68,MATCH(LEFT(C25,255),LEFT('Reference Records'!$C$36:$C$68,255),0))),"")</f>
        <v/>
      </c>
      <c r="R25" s="444"/>
      <c r="S25" s="435" t="str">
        <f>IF('Overview - Section A'!$AN$5="Funding Request",IF(N25="Funding Request Place Holder","",N25),"")</f>
        <v/>
      </c>
      <c r="T25" s="435" t="s">
        <v>375</v>
      </c>
      <c r="U25" s="390" t="s">
        <v>319</v>
      </c>
      <c r="V25" s="390" t="s">
        <v>323</v>
      </c>
      <c r="W25" s="402" t="s">
        <v>3358</v>
      </c>
      <c r="X25" s="439" t="str">
        <f>IFERROR(IF(VLOOKUP(B25,'Reference Records'!$C$71:$D$84,2,FALSE)=0,"",VLOOKUP(B25,'Reference Records'!$C$71:$D$84,2,FALSE)),"")</f>
        <v>MCI-00019</v>
      </c>
      <c r="Y25" s="420" t="str">
        <f t="shared" si="2"/>
        <v/>
      </c>
      <c r="Z25" s="420"/>
      <c r="AA25" s="420" t="str">
        <f t="shared" si="3"/>
        <v>RSSH-Other 2: Advances remaining unaccounted for as a percentage of total advances made by GHS to RHDs in the period</v>
      </c>
      <c r="AB25" s="420" t="str">
        <f>IFERROR(IF('Overview - Section A'!$AN$5="Funding Request",VLOOKUP(S25,'Overview - Section A'!$M$30:$P$31,4,FALSE),IF(AM25="","",AM25)),"")</f>
        <v/>
      </c>
      <c r="AC25" s="420" t="b">
        <f t="shared" si="4"/>
        <v>1</v>
      </c>
      <c r="AD25" s="420"/>
      <c r="AE25" s="420" t="str">
        <f t="array" ref="AE25">IFERROR(IF(INDEX('Overview - Section A'!$H$92:$H$109,MATCH(LEFT(B25,255),LEFT('Overview - Section A'!$E$92:$E$109,255),0))=0,"",INDEX('Overview - Section A'!$H$92:$H$109,MATCH(LEFT(B25,255),LEFT('Overview - Section A'!$E$92:$E$109,255),0))),"")</f>
        <v>a1P36000002M5LdEAK</v>
      </c>
      <c r="AF25" s="420" t="s">
        <v>782</v>
      </c>
      <c r="AG25" s="420" t="str">
        <f t="array" ref="AG25">IFERROR(IF(INDEX('Reference Records'!$G$36:$G$68,MATCH(LEFT(C25,255),LEFT('Reference Records'!$C$36:$C$68,255),0))=0,"",INDEX('Reference Records'!$G$36:$G$68,MATCH(LEFT(C25,255),LEFT('Reference Records'!$C$36:$C$68,255),0))),"")</f>
        <v/>
      </c>
      <c r="AH25" s="420" t="str">
        <f>IFERROR(IF('Overview - Section A'!$AN$5="Funding Request",IF('Reference Records'!$B$157&lt;&gt;"",VLOOKUP(T25,'Reference Records'!$B$157:$C$158,2,FALSE),VLOOKUP(T25,'Reference Records'!$A$170:$C$171,3,FALSE)),VLOOKUP(T25,'Reference Records'!$A$174:$C$176,3,FALSE)),"")</f>
        <v>a1A360000013M3HEAU</v>
      </c>
      <c r="AI25" s="445" t="s">
        <v>542</v>
      </c>
      <c r="AJ25" s="420"/>
      <c r="AK25" s="420" t="s">
        <v>375</v>
      </c>
      <c r="AL25" s="446"/>
      <c r="AM25" s="445"/>
      <c r="AN25" s="420" t="s">
        <v>373</v>
      </c>
      <c r="AO25" s="390"/>
      <c r="AP25" s="133"/>
      <c r="AQ25" s="137"/>
      <c r="AR25" s="137"/>
    </row>
    <row r="26" spans="1:44" ht="47.1" customHeight="1" x14ac:dyDescent="0.3">
      <c r="A26" s="367">
        <v>16</v>
      </c>
      <c r="B26" s="368" t="str">
        <f>IFERROR(IF(AND(C26="",D26=""),"",VLOOKUP(AI26,'Reference records(soft deleted)'!$B$46:$D$62,3,FALSE)),"")</f>
        <v/>
      </c>
      <c r="C26" s="368" t="str">
        <f>IFERROR(VLOOKUP(AJ26,'Reference records(soft deleted)'!$B$67:$D$104,3,FALSE),"")</f>
        <v/>
      </c>
      <c r="D26" s="402"/>
      <c r="E26" s="386"/>
      <c r="F26" s="387"/>
      <c r="G26" s="442" t="str">
        <f t="shared" si="0"/>
        <v/>
      </c>
      <c r="H26" s="390"/>
      <c r="I26" s="435"/>
      <c r="J26" s="435"/>
      <c r="K26" s="435"/>
      <c r="L26" s="435"/>
      <c r="M26" s="435"/>
      <c r="N26" s="443" t="str">
        <f>IFERROR(IF(AM26="","",VLOOKUP(AM26,'Overview - Section A'!$P$30:$Q$31,2,FALSE)),"")</f>
        <v/>
      </c>
      <c r="O26" s="435"/>
      <c r="P26" s="390"/>
      <c r="Q26" s="371" t="str">
        <f t="array" ref="Q26">IFERROR(IF(INDEX('Reference Records'!$D$36:$D$68,MATCH(LEFT(C26,255),LEFT('Reference Records'!$C$36:$C$68,255),0))=0,"",INDEX('Reference Records'!$D$36:$D$68,MATCH(LEFT(C26,255),LEFT('Reference Records'!$C$36:$C$68,255),0))),"")</f>
        <v/>
      </c>
      <c r="R26" s="444"/>
      <c r="S26" s="435" t="str">
        <f>IF('Overview - Section A'!$AN$5="Funding Request",IF(N26="Funding Request Place Holder","",N26),"")</f>
        <v/>
      </c>
      <c r="T26" s="435"/>
      <c r="U26" s="390"/>
      <c r="V26" s="390"/>
      <c r="W26" s="402"/>
      <c r="X26" s="439" t="str">
        <f>IFERROR(IF(VLOOKUP(B26,'Reference Records'!$C$71:$D$84,2,FALSE)=0,"",VLOOKUP(B26,'Reference Records'!$C$71:$D$84,2,FALSE)),"")</f>
        <v/>
      </c>
      <c r="Y26" s="420" t="str">
        <f t="shared" si="2"/>
        <v/>
      </c>
      <c r="Z26" s="420"/>
      <c r="AA26" s="420" t="str">
        <f t="shared" si="3"/>
        <v/>
      </c>
      <c r="AB26" s="420" t="str">
        <f>IFERROR(IF('Overview - Section A'!$AN$5="Funding Request",VLOOKUP(S26,'Overview - Section A'!$M$30:$P$31,4,FALSE),IF(AM26="","",AM26)),"")</f>
        <v/>
      </c>
      <c r="AC26" s="420" t="b">
        <f t="shared" si="4"/>
        <v>0</v>
      </c>
      <c r="AD26" s="420"/>
      <c r="AE26" s="420" t="str">
        <f t="array" ref="AE26">IFERROR(IF(INDEX('Overview - Section A'!$H$92:$H$109,MATCH(LEFT(B26,255),LEFT('Overview - Section A'!$E$92:$E$109,255),0))=0,"",INDEX('Overview - Section A'!$H$92:$H$109,MATCH(LEFT(B26,255),LEFT('Overview - Section A'!$E$92:$E$109,255),0))),"")</f>
        <v>a1P36000002M5M9EAK</v>
      </c>
      <c r="AF26" s="420" t="s">
        <v>783</v>
      </c>
      <c r="AG26" s="420" t="str">
        <f t="array" ref="AG26">IFERROR(IF(INDEX('Reference Records'!$G$36:$G$68,MATCH(LEFT(C26,255),LEFT('Reference Records'!$C$36:$C$68,255),0))=0,"",INDEX('Reference Records'!$G$36:$G$68,MATCH(LEFT(C26,255),LEFT('Reference Records'!$C$36:$C$68,255),0))),"")</f>
        <v/>
      </c>
      <c r="AH26" s="420" t="str">
        <f>IFERROR(IF('Overview - Section A'!$AN$5="Funding Request",IF('Reference Records'!$B$157&lt;&gt;"",VLOOKUP(T26,'Reference Records'!$B$157:$C$158,2,FALSE),VLOOKUP(T26,'Reference Records'!$A$170:$C$171,3,FALSE)),VLOOKUP(T26,'Reference Records'!$A$174:$C$176,3,FALSE)),"")</f>
        <v/>
      </c>
      <c r="AI26" s="445" t="s">
        <v>542</v>
      </c>
      <c r="AJ26" s="420"/>
      <c r="AK26" s="420" t="s">
        <v>375</v>
      </c>
      <c r="AL26" s="446"/>
      <c r="AM26" s="445"/>
      <c r="AN26" s="420" t="s">
        <v>373</v>
      </c>
      <c r="AO26" s="390"/>
      <c r="AP26" s="133"/>
      <c r="AQ26" s="137"/>
      <c r="AR26" s="137"/>
    </row>
    <row r="27" spans="1:44" ht="47.1" customHeight="1" x14ac:dyDescent="0.3">
      <c r="A27" s="367">
        <v>17</v>
      </c>
      <c r="B27" s="368" t="str">
        <f>IFERROR(IF(AND(C27="",D27=""),"",VLOOKUP(AI27,'Reference records(soft deleted)'!$B$46:$D$62,3,FALSE)),"")</f>
        <v/>
      </c>
      <c r="C27" s="368" t="str">
        <f>IFERROR(VLOOKUP(AJ27,'Reference records(soft deleted)'!$B$67:$D$104,3,FALSE),"")</f>
        <v/>
      </c>
      <c r="D27" s="402"/>
      <c r="E27" s="386"/>
      <c r="F27" s="387"/>
      <c r="G27" s="442" t="str">
        <f t="shared" si="0"/>
        <v/>
      </c>
      <c r="H27" s="390"/>
      <c r="I27" s="435"/>
      <c r="J27" s="435"/>
      <c r="K27" s="435"/>
      <c r="L27" s="435"/>
      <c r="M27" s="435"/>
      <c r="N27" s="443" t="str">
        <f>IFERROR(IF(AM27="","",VLOOKUP(AM27,'Overview - Section A'!$P$30:$Q$31,2,FALSE)),"")</f>
        <v/>
      </c>
      <c r="O27" s="435"/>
      <c r="P27" s="390"/>
      <c r="Q27" s="371" t="str">
        <f t="array" ref="Q27">IFERROR(IF(INDEX('Reference Records'!$D$36:$D$68,MATCH(LEFT(C27,255),LEFT('Reference Records'!$C$36:$C$68,255),0))=0,"",INDEX('Reference Records'!$D$36:$D$68,MATCH(LEFT(C27,255),LEFT('Reference Records'!$C$36:$C$68,255),0))),"")</f>
        <v/>
      </c>
      <c r="R27" s="444"/>
      <c r="S27" s="435" t="str">
        <f>IF('Overview - Section A'!$AN$5="Funding Request",IF(N27="Funding Request Place Holder","",N27),"")</f>
        <v/>
      </c>
      <c r="T27" s="435"/>
      <c r="U27" s="390"/>
      <c r="V27" s="390"/>
      <c r="W27" s="402"/>
      <c r="X27" s="439" t="str">
        <f>IFERROR(IF(VLOOKUP(B27,'Reference Records'!$C$71:$D$84,2,FALSE)=0,"",VLOOKUP(B27,'Reference Records'!$C$71:$D$84,2,FALSE)),"")</f>
        <v/>
      </c>
      <c r="Y27" s="420" t="str">
        <f t="shared" si="2"/>
        <v/>
      </c>
      <c r="Z27" s="420"/>
      <c r="AA27" s="420" t="str">
        <f t="shared" si="3"/>
        <v/>
      </c>
      <c r="AB27" s="420" t="str">
        <f>IFERROR(IF('Overview - Section A'!$AN$5="Funding Request",VLOOKUP(S27,'Overview - Section A'!$M$30:$P$31,4,FALSE),IF(AM27="","",AM27)),"")</f>
        <v/>
      </c>
      <c r="AC27" s="420" t="b">
        <f t="shared" si="4"/>
        <v>0</v>
      </c>
      <c r="AD27" s="420"/>
      <c r="AE27" s="420" t="str">
        <f t="array" ref="AE27">IFERROR(IF(INDEX('Overview - Section A'!$H$92:$H$109,MATCH(LEFT(B27,255),LEFT('Overview - Section A'!$E$92:$E$109,255),0))=0,"",INDEX('Overview - Section A'!$H$92:$H$109,MATCH(LEFT(B27,255),LEFT('Overview - Section A'!$E$92:$E$109,255),0))),"")</f>
        <v>a1P36000002M5M9EAK</v>
      </c>
      <c r="AF27" s="420" t="s">
        <v>784</v>
      </c>
      <c r="AG27" s="420" t="str">
        <f t="array" ref="AG27">IFERROR(IF(INDEX('Reference Records'!$G$36:$G$68,MATCH(LEFT(C27,255),LEFT('Reference Records'!$C$36:$C$68,255),0))=0,"",INDEX('Reference Records'!$G$36:$G$68,MATCH(LEFT(C27,255),LEFT('Reference Records'!$C$36:$C$68,255),0))),"")</f>
        <v/>
      </c>
      <c r="AH27" s="420" t="str">
        <f>IFERROR(IF('Overview - Section A'!$AN$5="Funding Request",IF('Reference Records'!$B$157&lt;&gt;"",VLOOKUP(T27,'Reference Records'!$B$157:$C$158,2,FALSE),VLOOKUP(T27,'Reference Records'!$A$170:$C$171,3,FALSE)),VLOOKUP(T27,'Reference Records'!$A$174:$C$176,3,FALSE)),"")</f>
        <v/>
      </c>
      <c r="AI27" s="445" t="s">
        <v>542</v>
      </c>
      <c r="AJ27" s="420"/>
      <c r="AK27" s="420" t="s">
        <v>375</v>
      </c>
      <c r="AL27" s="446"/>
      <c r="AM27" s="445"/>
      <c r="AN27" s="420" t="s">
        <v>373</v>
      </c>
      <c r="AO27" s="390"/>
      <c r="AP27" s="133"/>
      <c r="AQ27" s="137"/>
      <c r="AR27" s="137"/>
    </row>
    <row r="28" spans="1:44" ht="47.1" customHeight="1" x14ac:dyDescent="0.3">
      <c r="A28" s="367">
        <v>18</v>
      </c>
      <c r="B28" s="368" t="str">
        <f>IFERROR(IF(AND(C28="",D28=""),"",VLOOKUP(AI28,'Reference records(soft deleted)'!$B$46:$D$62,3,FALSE)),"")</f>
        <v/>
      </c>
      <c r="C28" s="368" t="str">
        <f>IFERROR(VLOOKUP(AJ28,'Reference records(soft deleted)'!$B$67:$D$104,3,FALSE),"")</f>
        <v/>
      </c>
      <c r="D28" s="402"/>
      <c r="E28" s="386"/>
      <c r="F28" s="387"/>
      <c r="G28" s="442" t="str">
        <f t="shared" si="0"/>
        <v/>
      </c>
      <c r="H28" s="390"/>
      <c r="I28" s="435"/>
      <c r="J28" s="435"/>
      <c r="K28" s="435"/>
      <c r="L28" s="435"/>
      <c r="M28" s="435"/>
      <c r="N28" s="443" t="str">
        <f>IFERROR(IF(AM28="","",VLOOKUP(AM28,'Overview - Section A'!$P$30:$Q$31,2,FALSE)),"")</f>
        <v/>
      </c>
      <c r="O28" s="435"/>
      <c r="P28" s="390"/>
      <c r="Q28" s="371" t="str">
        <f t="array" ref="Q28">IFERROR(IF(INDEX('Reference Records'!$D$36:$D$68,MATCH(LEFT(C28,255),LEFT('Reference Records'!$C$36:$C$68,255),0))=0,"",INDEX('Reference Records'!$D$36:$D$68,MATCH(LEFT(C28,255),LEFT('Reference Records'!$C$36:$C$68,255),0))),"")</f>
        <v/>
      </c>
      <c r="R28" s="444"/>
      <c r="S28" s="435" t="str">
        <f>IF('Overview - Section A'!$AN$5="Funding Request",IF(N28="Funding Request Place Holder","",N28),"")</f>
        <v/>
      </c>
      <c r="T28" s="435"/>
      <c r="U28" s="390"/>
      <c r="V28" s="390"/>
      <c r="W28" s="402"/>
      <c r="X28" s="439" t="str">
        <f>IFERROR(IF(VLOOKUP(B28,'Reference Records'!$C$71:$D$84,2,FALSE)=0,"",VLOOKUP(B28,'Reference Records'!$C$71:$D$84,2,FALSE)),"")</f>
        <v/>
      </c>
      <c r="Y28" s="420" t="str">
        <f t="shared" si="2"/>
        <v/>
      </c>
      <c r="Z28" s="420"/>
      <c r="AA28" s="420" t="str">
        <f t="shared" si="3"/>
        <v/>
      </c>
      <c r="AB28" s="420" t="str">
        <f>IFERROR(IF('Overview - Section A'!$AN$5="Funding Request",VLOOKUP(S28,'Overview - Section A'!$M$30:$P$31,4,FALSE),IF(AM28="","",AM28)),"")</f>
        <v/>
      </c>
      <c r="AC28" s="420" t="b">
        <f t="shared" si="4"/>
        <v>0</v>
      </c>
      <c r="AD28" s="420"/>
      <c r="AE28" s="420" t="str">
        <f t="array" ref="AE28">IFERROR(IF(INDEX('Overview - Section A'!$H$92:$H$109,MATCH(LEFT(B28,255),LEFT('Overview - Section A'!$E$92:$E$109,255),0))=0,"",INDEX('Overview - Section A'!$H$92:$H$109,MATCH(LEFT(B28,255),LEFT('Overview - Section A'!$E$92:$E$109,255),0))),"")</f>
        <v>a1P36000002M5M9EAK</v>
      </c>
      <c r="AF28" s="420" t="s">
        <v>785</v>
      </c>
      <c r="AG28" s="420" t="str">
        <f t="array" ref="AG28">IFERROR(IF(INDEX('Reference Records'!$G$36:$G$68,MATCH(LEFT(C28,255),LEFT('Reference Records'!$C$36:$C$68,255),0))=0,"",INDEX('Reference Records'!$G$36:$G$68,MATCH(LEFT(C28,255),LEFT('Reference Records'!$C$36:$C$68,255),0))),"")</f>
        <v/>
      </c>
      <c r="AH28" s="420" t="str">
        <f>IFERROR(IF('Overview - Section A'!$AN$5="Funding Request",IF('Reference Records'!$B$157&lt;&gt;"",VLOOKUP(T28,'Reference Records'!$B$157:$C$158,2,FALSE),VLOOKUP(T28,'Reference Records'!$A$170:$C$171,3,FALSE)),VLOOKUP(T28,'Reference Records'!$A$174:$C$176,3,FALSE)),"")</f>
        <v/>
      </c>
      <c r="AI28" s="445" t="s">
        <v>542</v>
      </c>
      <c r="AJ28" s="420"/>
      <c r="AK28" s="420" t="s">
        <v>375</v>
      </c>
      <c r="AL28" s="446"/>
      <c r="AM28" s="445"/>
      <c r="AN28" s="420" t="s">
        <v>373</v>
      </c>
      <c r="AO28" s="390"/>
      <c r="AP28" s="133"/>
      <c r="AQ28" s="137"/>
      <c r="AR28" s="137"/>
    </row>
    <row r="29" spans="1:44" ht="47.1" customHeight="1" x14ac:dyDescent="0.3">
      <c r="A29" s="367">
        <v>19</v>
      </c>
      <c r="B29" s="368" t="str">
        <f>IFERROR(IF(AND(C29="",D29=""),"",VLOOKUP(AI29,'Reference records(soft deleted)'!$B$46:$D$62,3,FALSE)),"")</f>
        <v/>
      </c>
      <c r="C29" s="368" t="str">
        <f>IFERROR(VLOOKUP(AJ29,'Reference records(soft deleted)'!$B$67:$D$104,3,FALSE),"")</f>
        <v/>
      </c>
      <c r="D29" s="402"/>
      <c r="E29" s="386"/>
      <c r="F29" s="387"/>
      <c r="G29" s="442" t="str">
        <f t="shared" si="0"/>
        <v/>
      </c>
      <c r="H29" s="390"/>
      <c r="I29" s="435"/>
      <c r="J29" s="435"/>
      <c r="K29" s="435"/>
      <c r="L29" s="435"/>
      <c r="M29" s="435"/>
      <c r="N29" s="443" t="str">
        <f>IFERROR(IF(AM29="","",VLOOKUP(AM29,'Overview - Section A'!$P$30:$Q$31,2,FALSE)),"")</f>
        <v/>
      </c>
      <c r="O29" s="435"/>
      <c r="P29" s="390"/>
      <c r="Q29" s="371" t="str">
        <f t="array" ref="Q29">IFERROR(IF(INDEX('Reference Records'!$D$36:$D$68,MATCH(LEFT(C29,255),LEFT('Reference Records'!$C$36:$C$68,255),0))=0,"",INDEX('Reference Records'!$D$36:$D$68,MATCH(LEFT(C29,255),LEFT('Reference Records'!$C$36:$C$68,255),0))),"")</f>
        <v/>
      </c>
      <c r="R29" s="444"/>
      <c r="S29" s="435" t="str">
        <f>IF('Overview - Section A'!$AN$5="Funding Request",IF(N29="Funding Request Place Holder","",N29),"")</f>
        <v/>
      </c>
      <c r="T29" s="435"/>
      <c r="U29" s="390"/>
      <c r="V29" s="390"/>
      <c r="W29" s="402"/>
      <c r="X29" s="439" t="str">
        <f>IFERROR(IF(VLOOKUP(B29,'Reference Records'!$C$71:$D$84,2,FALSE)=0,"",VLOOKUP(B29,'Reference Records'!$C$71:$D$84,2,FALSE)),"")</f>
        <v/>
      </c>
      <c r="Y29" s="420" t="str">
        <f t="shared" si="2"/>
        <v/>
      </c>
      <c r="Z29" s="420"/>
      <c r="AA29" s="420" t="str">
        <f t="shared" si="3"/>
        <v/>
      </c>
      <c r="AB29" s="420" t="str">
        <f>IFERROR(IF('Overview - Section A'!$AN$5="Funding Request",VLOOKUP(S29,'Overview - Section A'!$M$30:$P$31,4,FALSE),IF(AM29="","",AM29)),"")</f>
        <v/>
      </c>
      <c r="AC29" s="420" t="b">
        <f t="shared" si="4"/>
        <v>0</v>
      </c>
      <c r="AD29" s="420"/>
      <c r="AE29" s="420" t="str">
        <f t="array" ref="AE29">IFERROR(IF(INDEX('Overview - Section A'!$H$92:$H$109,MATCH(LEFT(B29,255),LEFT('Overview - Section A'!$E$92:$E$109,255),0))=0,"",INDEX('Overview - Section A'!$H$92:$H$109,MATCH(LEFT(B29,255),LEFT('Overview - Section A'!$E$92:$E$109,255),0))),"")</f>
        <v>a1P36000002M5M9EAK</v>
      </c>
      <c r="AF29" s="420" t="s">
        <v>786</v>
      </c>
      <c r="AG29" s="420" t="str">
        <f t="array" ref="AG29">IFERROR(IF(INDEX('Reference Records'!$G$36:$G$68,MATCH(LEFT(C29,255),LEFT('Reference Records'!$C$36:$C$68,255),0))=0,"",INDEX('Reference Records'!$G$36:$G$68,MATCH(LEFT(C29,255),LEFT('Reference Records'!$C$36:$C$68,255),0))),"")</f>
        <v/>
      </c>
      <c r="AH29" s="420" t="str">
        <f>IFERROR(IF('Overview - Section A'!$AN$5="Funding Request",IF('Reference Records'!$B$157&lt;&gt;"",VLOOKUP(T29,'Reference Records'!$B$157:$C$158,2,FALSE),VLOOKUP(T29,'Reference Records'!$A$170:$C$171,3,FALSE)),VLOOKUP(T29,'Reference Records'!$A$174:$C$176,3,FALSE)),"")</f>
        <v/>
      </c>
      <c r="AI29" s="445" t="s">
        <v>542</v>
      </c>
      <c r="AJ29" s="420"/>
      <c r="AK29" s="420" t="s">
        <v>375</v>
      </c>
      <c r="AL29" s="446"/>
      <c r="AM29" s="445"/>
      <c r="AN29" s="420" t="s">
        <v>373</v>
      </c>
      <c r="AO29" s="390"/>
      <c r="AP29" s="133"/>
      <c r="AQ29" s="137"/>
      <c r="AR29" s="137"/>
    </row>
    <row r="30" spans="1:44" ht="47.1" customHeight="1" x14ac:dyDescent="0.3">
      <c r="A30" s="367">
        <v>20</v>
      </c>
      <c r="B30" s="368" t="str">
        <f>IFERROR(IF(AND(C30="",D30=""),"",VLOOKUP(AI30,'Reference records(soft deleted)'!$B$46:$D$62,3,FALSE)),"")</f>
        <v/>
      </c>
      <c r="C30" s="368" t="str">
        <f>IFERROR(VLOOKUP(AJ30,'Reference records(soft deleted)'!$B$67:$D$104,3,FALSE),"")</f>
        <v/>
      </c>
      <c r="D30" s="402"/>
      <c r="E30" s="386"/>
      <c r="F30" s="387"/>
      <c r="G30" s="442" t="str">
        <f t="shared" si="0"/>
        <v/>
      </c>
      <c r="H30" s="390"/>
      <c r="I30" s="435"/>
      <c r="J30" s="435"/>
      <c r="K30" s="435"/>
      <c r="L30" s="435"/>
      <c r="M30" s="435"/>
      <c r="N30" s="443" t="str">
        <f>IFERROR(IF(AM30="","",VLOOKUP(AM30,'Overview - Section A'!$P$30:$Q$31,2,FALSE)),"")</f>
        <v/>
      </c>
      <c r="O30" s="435"/>
      <c r="P30" s="390"/>
      <c r="Q30" s="371" t="str">
        <f t="array" ref="Q30">IFERROR(IF(INDEX('Reference Records'!$D$36:$D$68,MATCH(LEFT(C30,255),LEFT('Reference Records'!$C$36:$C$68,255),0))=0,"",INDEX('Reference Records'!$D$36:$D$68,MATCH(LEFT(C30,255),LEFT('Reference Records'!$C$36:$C$68,255),0))),"")</f>
        <v/>
      </c>
      <c r="R30" s="444"/>
      <c r="S30" s="435" t="str">
        <f>IF('Overview - Section A'!$AN$5="Funding Request",IF(N30="Funding Request Place Holder","",N30),"")</f>
        <v/>
      </c>
      <c r="T30" s="435"/>
      <c r="U30" s="390"/>
      <c r="V30" s="390"/>
      <c r="W30" s="402"/>
      <c r="X30" s="439" t="str">
        <f>IFERROR(IF(VLOOKUP(B30,'Reference Records'!$C$71:$D$84,2,FALSE)=0,"",VLOOKUP(B30,'Reference Records'!$C$71:$D$84,2,FALSE)),"")</f>
        <v/>
      </c>
      <c r="Y30" s="420" t="str">
        <f t="shared" si="2"/>
        <v/>
      </c>
      <c r="Z30" s="420"/>
      <c r="AA30" s="420" t="str">
        <f t="shared" si="3"/>
        <v/>
      </c>
      <c r="AB30" s="420" t="str">
        <f>IFERROR(IF('Overview - Section A'!$AN$5="Funding Request",VLOOKUP(S30,'Overview - Section A'!$M$30:$P$31,4,FALSE),IF(AM30="","",AM30)),"")</f>
        <v/>
      </c>
      <c r="AC30" s="420" t="b">
        <f t="shared" si="4"/>
        <v>0</v>
      </c>
      <c r="AD30" s="420"/>
      <c r="AE30" s="420" t="str">
        <f t="array" ref="AE30">IFERROR(IF(INDEX('Overview - Section A'!$H$92:$H$109,MATCH(LEFT(B30,255),LEFT('Overview - Section A'!$E$92:$E$109,255),0))=0,"",INDEX('Overview - Section A'!$H$92:$H$109,MATCH(LEFT(B30,255),LEFT('Overview - Section A'!$E$92:$E$109,255),0))),"")</f>
        <v>a1P36000002M5M9EAK</v>
      </c>
      <c r="AF30" s="420" t="s">
        <v>787</v>
      </c>
      <c r="AG30" s="420" t="str">
        <f t="array" ref="AG30">IFERROR(IF(INDEX('Reference Records'!$G$36:$G$68,MATCH(LEFT(C30,255),LEFT('Reference Records'!$C$36:$C$68,255),0))=0,"",INDEX('Reference Records'!$G$36:$G$68,MATCH(LEFT(C30,255),LEFT('Reference Records'!$C$36:$C$68,255),0))),"")</f>
        <v/>
      </c>
      <c r="AH30" s="420" t="str">
        <f>IFERROR(IF('Overview - Section A'!$AN$5="Funding Request",IF('Reference Records'!$B$157&lt;&gt;"",VLOOKUP(T30,'Reference Records'!$B$157:$C$158,2,FALSE),VLOOKUP(T30,'Reference Records'!$A$170:$C$171,3,FALSE)),VLOOKUP(T30,'Reference Records'!$A$174:$C$176,3,FALSE)),"")</f>
        <v/>
      </c>
      <c r="AI30" s="445" t="s">
        <v>542</v>
      </c>
      <c r="AJ30" s="420"/>
      <c r="AK30" s="420" t="s">
        <v>375</v>
      </c>
      <c r="AL30" s="446"/>
      <c r="AM30" s="445"/>
      <c r="AN30" s="420" t="s">
        <v>373</v>
      </c>
      <c r="AO30" s="390"/>
      <c r="AP30" s="133"/>
      <c r="AQ30" s="137"/>
      <c r="AR30" s="137"/>
    </row>
    <row r="31" spans="1:44" ht="47.1" customHeight="1" x14ac:dyDescent="0.3">
      <c r="A31" s="367">
        <v>21</v>
      </c>
      <c r="B31" s="368" t="str">
        <f>IFERROR(IF(AND(C31="",D31=""),"",VLOOKUP(AI31,'Reference records(soft deleted)'!$B$46:$D$62,3,FALSE)),"")</f>
        <v/>
      </c>
      <c r="C31" s="368" t="str">
        <f>IFERROR(VLOOKUP(AJ31,'Reference records(soft deleted)'!$B$67:$D$104,3,FALSE),"")</f>
        <v/>
      </c>
      <c r="D31" s="402"/>
      <c r="E31" s="386"/>
      <c r="F31" s="387"/>
      <c r="G31" s="442" t="str">
        <f t="shared" si="0"/>
        <v/>
      </c>
      <c r="H31" s="390"/>
      <c r="I31" s="435"/>
      <c r="J31" s="435"/>
      <c r="K31" s="435"/>
      <c r="L31" s="435"/>
      <c r="M31" s="435"/>
      <c r="N31" s="443" t="str">
        <f>IFERROR(IF(AM31="","",VLOOKUP(AM31,'Overview - Section A'!$P$30:$Q$31,2,FALSE)),"")</f>
        <v/>
      </c>
      <c r="O31" s="435"/>
      <c r="P31" s="390"/>
      <c r="Q31" s="371" t="str">
        <f t="array" ref="Q31">IFERROR(IF(INDEX('Reference Records'!$D$36:$D$68,MATCH(LEFT(C31,255),LEFT('Reference Records'!$C$36:$C$68,255),0))=0,"",INDEX('Reference Records'!$D$36:$D$68,MATCH(LEFT(C31,255),LEFT('Reference Records'!$C$36:$C$68,255),0))),"")</f>
        <v/>
      </c>
      <c r="R31" s="444"/>
      <c r="S31" s="435" t="str">
        <f>IF('Overview - Section A'!$AN$5="Funding Request",IF(N31="Funding Request Place Holder","",N31),"")</f>
        <v/>
      </c>
      <c r="T31" s="435"/>
      <c r="U31" s="390"/>
      <c r="V31" s="390"/>
      <c r="W31" s="402"/>
      <c r="X31" s="439" t="str">
        <f>IFERROR(IF(VLOOKUP(B31,'Reference Records'!$C$71:$D$84,2,FALSE)=0,"",VLOOKUP(B31,'Reference Records'!$C$71:$D$84,2,FALSE)),"")</f>
        <v/>
      </c>
      <c r="Y31" s="420" t="str">
        <f t="shared" si="2"/>
        <v/>
      </c>
      <c r="Z31" s="420"/>
      <c r="AA31" s="420" t="str">
        <f t="shared" si="3"/>
        <v/>
      </c>
      <c r="AB31" s="420" t="str">
        <f>IFERROR(IF('Overview - Section A'!$AN$5="Funding Request",VLOOKUP(S31,'Overview - Section A'!$M$30:$P$31,4,FALSE),IF(AM31="","",AM31)),"")</f>
        <v/>
      </c>
      <c r="AC31" s="420" t="b">
        <f t="shared" si="4"/>
        <v>0</v>
      </c>
      <c r="AD31" s="420"/>
      <c r="AE31" s="420" t="str">
        <f t="array" ref="AE31">IFERROR(IF(INDEX('Overview - Section A'!$H$92:$H$109,MATCH(LEFT(B31,255),LEFT('Overview - Section A'!$E$92:$E$109,255),0))=0,"",INDEX('Overview - Section A'!$H$92:$H$109,MATCH(LEFT(B31,255),LEFT('Overview - Section A'!$E$92:$E$109,255),0))),"")</f>
        <v>a1P36000002M5M9EAK</v>
      </c>
      <c r="AF31" s="420" t="s">
        <v>788</v>
      </c>
      <c r="AG31" s="420" t="str">
        <f t="array" ref="AG31">IFERROR(IF(INDEX('Reference Records'!$G$36:$G$68,MATCH(LEFT(C31,255),LEFT('Reference Records'!$C$36:$C$68,255),0))=0,"",INDEX('Reference Records'!$G$36:$G$68,MATCH(LEFT(C31,255),LEFT('Reference Records'!$C$36:$C$68,255),0))),"")</f>
        <v/>
      </c>
      <c r="AH31" s="420" t="str">
        <f>IFERROR(IF('Overview - Section A'!$AN$5="Funding Request",IF('Reference Records'!$B$157&lt;&gt;"",VLOOKUP(T31,'Reference Records'!$B$157:$C$158,2,FALSE),VLOOKUP(T31,'Reference Records'!$A$170:$C$171,3,FALSE)),VLOOKUP(T31,'Reference Records'!$A$174:$C$176,3,FALSE)),"")</f>
        <v/>
      </c>
      <c r="AI31" s="445" t="s">
        <v>542</v>
      </c>
      <c r="AJ31" s="420"/>
      <c r="AK31" s="420" t="s">
        <v>375</v>
      </c>
      <c r="AL31" s="446"/>
      <c r="AM31" s="445"/>
      <c r="AN31" s="420" t="s">
        <v>373</v>
      </c>
      <c r="AO31" s="390"/>
      <c r="AP31" s="133"/>
      <c r="AQ31" s="137"/>
      <c r="AR31" s="137"/>
    </row>
    <row r="32" spans="1:44" ht="47.1" customHeight="1" x14ac:dyDescent="0.3">
      <c r="A32" s="367">
        <v>22</v>
      </c>
      <c r="B32" s="368" t="str">
        <f>IFERROR(IF(AND(C32="",D32=""),"",VLOOKUP(AI32,'Reference records(soft deleted)'!$B$46:$D$62,3,FALSE)),"")</f>
        <v/>
      </c>
      <c r="C32" s="368" t="str">
        <f>IFERROR(VLOOKUP(AJ32,'Reference records(soft deleted)'!$B$67:$D$104,3,FALSE),"")</f>
        <v/>
      </c>
      <c r="D32" s="402"/>
      <c r="E32" s="386"/>
      <c r="F32" s="387"/>
      <c r="G32" s="442" t="str">
        <f t="shared" si="0"/>
        <v/>
      </c>
      <c r="H32" s="390"/>
      <c r="I32" s="435"/>
      <c r="J32" s="435"/>
      <c r="K32" s="435"/>
      <c r="L32" s="435"/>
      <c r="M32" s="435"/>
      <c r="N32" s="443" t="str">
        <f>IFERROR(IF(AM32="","",VLOOKUP(AM32,'Overview - Section A'!$P$30:$Q$31,2,FALSE)),"")</f>
        <v/>
      </c>
      <c r="O32" s="435"/>
      <c r="P32" s="390"/>
      <c r="Q32" s="371" t="str">
        <f t="array" ref="Q32">IFERROR(IF(INDEX('Reference Records'!$D$36:$D$68,MATCH(LEFT(C32,255),LEFT('Reference Records'!$C$36:$C$68,255),0))=0,"",INDEX('Reference Records'!$D$36:$D$68,MATCH(LEFT(C32,255),LEFT('Reference Records'!$C$36:$C$68,255),0))),"")</f>
        <v/>
      </c>
      <c r="R32" s="444"/>
      <c r="S32" s="435" t="str">
        <f>IF('Overview - Section A'!$AN$5="Funding Request",IF(N32="Funding Request Place Holder","",N32),"")</f>
        <v/>
      </c>
      <c r="T32" s="435" t="str">
        <f t="shared" si="1"/>
        <v>Ghana</v>
      </c>
      <c r="U32" s="390"/>
      <c r="V32" s="390"/>
      <c r="W32" s="402"/>
      <c r="X32" s="439" t="str">
        <f>IFERROR(IF(VLOOKUP(B32,'Reference Records'!$C$71:$D$84,2,FALSE)=0,"",VLOOKUP(B32,'Reference Records'!$C$71:$D$84,2,FALSE)),"")</f>
        <v/>
      </c>
      <c r="Y32" s="420" t="str">
        <f t="shared" si="2"/>
        <v/>
      </c>
      <c r="Z32" s="420"/>
      <c r="AA32" s="420" t="str">
        <f t="shared" si="3"/>
        <v/>
      </c>
      <c r="AB32" s="420" t="str">
        <f>IFERROR(IF('Overview - Section A'!$AN$5="Funding Request",VLOOKUP(S32,'Overview - Section A'!$M$30:$P$31,4,FALSE),IF(AM32="","",AM32)),"")</f>
        <v/>
      </c>
      <c r="AC32" s="420" t="b">
        <f t="shared" si="4"/>
        <v>0</v>
      </c>
      <c r="AD32" s="420"/>
      <c r="AE32" s="420" t="str">
        <f t="array" ref="AE32">IFERROR(IF(INDEX('Overview - Section A'!$H$92:$H$109,MATCH(LEFT(B32,255),LEFT('Overview - Section A'!$E$92:$E$109,255),0))=0,"",INDEX('Overview - Section A'!$H$92:$H$109,MATCH(LEFT(B32,255),LEFT('Overview - Section A'!$E$92:$E$109,255),0))),"")</f>
        <v>a1P36000002M5M9EAK</v>
      </c>
      <c r="AF32" s="420" t="s">
        <v>789</v>
      </c>
      <c r="AG32" s="420" t="str">
        <f t="array" ref="AG32">IFERROR(IF(INDEX('Reference Records'!$G$36:$G$68,MATCH(LEFT(C32,255),LEFT('Reference Records'!$C$36:$C$68,255),0))=0,"",INDEX('Reference Records'!$G$36:$G$68,MATCH(LEFT(C32,255),LEFT('Reference Records'!$C$36:$C$68,255),0))),"")</f>
        <v/>
      </c>
      <c r="AH32" s="420" t="str">
        <f>IFERROR(IF('Overview - Section A'!$AN$5="Funding Request",IF('Reference Records'!$B$157&lt;&gt;"",VLOOKUP(T32,'Reference Records'!$B$157:$C$158,2,FALSE),VLOOKUP(T32,'Reference Records'!$A$170:$C$171,3,FALSE)),VLOOKUP(T32,'Reference Records'!$A$174:$C$176,3,FALSE)),"")</f>
        <v>a1A360000013M3HEAU</v>
      </c>
      <c r="AI32" s="445" t="s">
        <v>542</v>
      </c>
      <c r="AJ32" s="420"/>
      <c r="AK32" s="420" t="s">
        <v>375</v>
      </c>
      <c r="AL32" s="446"/>
      <c r="AM32" s="445"/>
      <c r="AN32" s="420" t="s">
        <v>373</v>
      </c>
      <c r="AO32" s="390"/>
      <c r="AP32" s="133"/>
      <c r="AQ32" s="137"/>
      <c r="AR32" s="137"/>
    </row>
    <row r="33" spans="1:44" ht="1.5" customHeight="1" thickBot="1" x14ac:dyDescent="0.35">
      <c r="A33" s="116"/>
      <c r="B33" s="117"/>
      <c r="C33" s="117"/>
      <c r="D33" s="118"/>
      <c r="E33" s="118"/>
      <c r="F33" s="118"/>
      <c r="G33" s="118"/>
      <c r="H33" s="118"/>
      <c r="I33" s="118"/>
      <c r="J33" s="118"/>
      <c r="K33" s="118"/>
      <c r="L33" s="118"/>
      <c r="M33" s="118"/>
      <c r="N33" s="118"/>
      <c r="O33" s="118"/>
      <c r="P33" s="118"/>
      <c r="Q33" s="66"/>
      <c r="R33" s="118"/>
      <c r="S33" s="118"/>
      <c r="T33" s="118"/>
      <c r="U33" s="118"/>
      <c r="V33" s="118"/>
      <c r="W33" s="66"/>
      <c r="X33" s="134"/>
      <c r="Y33" s="134"/>
      <c r="Z33" s="134"/>
      <c r="AA33" s="134"/>
      <c r="AB33" s="134"/>
      <c r="AC33" s="134"/>
      <c r="AD33" s="134"/>
      <c r="AE33" s="134"/>
      <c r="AF33" s="134"/>
      <c r="AG33" s="134"/>
      <c r="AH33" s="134"/>
      <c r="AI33" s="134"/>
      <c r="AJ33" s="134"/>
      <c r="AK33" s="134"/>
      <c r="AL33" s="134"/>
      <c r="AM33" s="134"/>
      <c r="AN33" s="134"/>
      <c r="AO33" s="134"/>
      <c r="AP33" s="14"/>
      <c r="AQ33" s="137"/>
      <c r="AR33" s="137"/>
    </row>
    <row r="34" spans="1:44" ht="62.85" customHeight="1" thickBot="1" x14ac:dyDescent="0.35">
      <c r="AQ34" s="137"/>
      <c r="AR34" s="137"/>
    </row>
    <row r="35" spans="1:44" ht="30.75" customHeight="1" thickBot="1" x14ac:dyDescent="0.35">
      <c r="A35" s="119"/>
      <c r="B35" s="509" t="s">
        <v>30</v>
      </c>
      <c r="C35" s="510"/>
      <c r="D35" s="510"/>
      <c r="E35" s="510"/>
      <c r="F35" s="510"/>
      <c r="G35" s="510"/>
      <c r="H35" s="510"/>
      <c r="I35" s="64"/>
      <c r="J35" s="64"/>
      <c r="K35" s="64"/>
      <c r="L35" s="64"/>
      <c r="M35" s="64"/>
      <c r="N35" s="64"/>
      <c r="O35" s="50"/>
      <c r="P35" s="136"/>
      <c r="Q35" s="135"/>
    </row>
    <row r="36" spans="1:44" ht="45.75" customHeight="1" x14ac:dyDescent="0.3">
      <c r="A36" s="119"/>
      <c r="B36" s="379" t="s">
        <v>26</v>
      </c>
      <c r="C36" s="379" t="s">
        <v>127</v>
      </c>
      <c r="D36" s="380" t="s">
        <v>182</v>
      </c>
      <c r="E36" s="379" t="s">
        <v>6</v>
      </c>
      <c r="F36" s="379" t="s">
        <v>7</v>
      </c>
      <c r="G36" s="379" t="s">
        <v>8</v>
      </c>
      <c r="H36" s="379" t="s">
        <v>144</v>
      </c>
      <c r="I36" s="382"/>
      <c r="J36" s="382" t="s">
        <v>212</v>
      </c>
      <c r="K36" s="382" t="s">
        <v>234</v>
      </c>
      <c r="L36" s="382" t="s">
        <v>96</v>
      </c>
      <c r="M36" s="382" t="s">
        <v>60</v>
      </c>
      <c r="N36" s="382" t="s">
        <v>62</v>
      </c>
      <c r="O36" s="51"/>
      <c r="P36" s="498" t="s">
        <v>9</v>
      </c>
      <c r="Q36" s="135"/>
    </row>
    <row r="37" spans="1:44" ht="47.1" hidden="1" customHeight="1" x14ac:dyDescent="0.3">
      <c r="A37" s="119"/>
      <c r="B37" s="367" t="s">
        <v>83</v>
      </c>
      <c r="C37" s="384" t="str">
        <f>IF(B37=B36,"",VLOOKUP(B37,$A$10:$AA$34,27,FALSE))</f>
        <v>[Custom Coverage Indicator Name - EN]</v>
      </c>
      <c r="D37" s="385" t="str">
        <f ca="1">TEXT(IFERROR(INDEX('Overview - Section A'!$A$37:$A$44,MATCH(J37,'Overview - Section A'!$U$37:$U$44,0)),""),"d-mmm-yy") &amp;" to " &amp; TEXT(IFERROR(INDEX('Overview - Section A'!$E$37:$E$44,MATCH(J37,'Overview - Section A'!$U$37:$U$44,0)),""),"d-mmm-yy")</f>
        <v xml:space="preserve"> to </v>
      </c>
      <c r="E37" s="386" t="s">
        <v>54</v>
      </c>
      <c r="F37" s="387" t="s">
        <v>55</v>
      </c>
      <c r="G37" s="442" t="str">
        <f>IF(IF(AND(E37="",F37=""),K37,IFERROR((E37/F37)*100,""))=0,"",IF(AND(E37="",F37=""),K37,IFERROR((E37/F37)*100,"")))</f>
        <v/>
      </c>
      <c r="H37" s="390" t="s">
        <v>143</v>
      </c>
      <c r="I37" s="432"/>
      <c r="J37" s="392" t="s">
        <v>61</v>
      </c>
      <c r="K37" s="447" t="s">
        <v>210</v>
      </c>
      <c r="L37" s="432" t="b">
        <f>IFERROR(TRUE,FALSE)</f>
        <v>1</v>
      </c>
      <c r="M37" s="432" t="b">
        <f>IFERROR(IF(VLOOKUP(B37,$A$10:$AA$34,27,FALSE)&lt;&gt;"",TRUE,FALSE),FALSE)</f>
        <v>1</v>
      </c>
      <c r="N37" s="432" t="s">
        <v>61</v>
      </c>
      <c r="O37" s="51"/>
      <c r="P37" s="136"/>
      <c r="Q37" s="135"/>
      <c r="T37" s="104"/>
      <c r="U37" s="104"/>
      <c r="V37" s="104"/>
      <c r="W37" s="104"/>
      <c r="X37" s="186"/>
    </row>
    <row r="38" spans="1:44" ht="47.1" customHeight="1" x14ac:dyDescent="0.3">
      <c r="A38" s="119"/>
      <c r="B38" s="367">
        <v>1</v>
      </c>
      <c r="C38" s="384" t="str">
        <f t="shared" ref="C38:C101" si="5">IF(B38=B37,"",VLOOKUP(B38,$A$10:$AA$34,27,FALSE))</f>
        <v>VC-1(M): Number of long-lasting insecticidal nets distributed to at-risk populations through mass campaigns</v>
      </c>
      <c r="D38" s="385" t="str">
        <f ca="1">TEXT(IFERROR(INDEX('Overview - Section A'!$A$37:$A$44,MATCH(J38,'Overview - Section A'!$U$37:$U$44,0)),""),"d-mmm-yy") &amp;" to " &amp; TEXT(IFERROR(INDEX('Overview - Section A'!$E$37:$E$44,MATCH(J38,'Overview - Section A'!$U$37:$U$44,0)),""),"d-mmm-yy")</f>
        <v>1-Jan-18 to 30-Jun-18</v>
      </c>
      <c r="E38" s="386">
        <v>7879190</v>
      </c>
      <c r="F38" s="387"/>
      <c r="G38" s="442" t="str">
        <f t="shared" ref="G38:G101" si="6">IF(IF(AND(E38="",F38=""),K38,IFERROR((E38/F38)*100,""))=0,"",IF(AND(E38="",F38=""),K38,IFERROR((E38/F38)*100,"")))</f>
        <v/>
      </c>
      <c r="H38" s="390"/>
      <c r="I38" s="432"/>
      <c r="J38" s="392" t="s">
        <v>414</v>
      </c>
      <c r="K38" s="447"/>
      <c r="L38" s="432" t="b">
        <f t="shared" ref="L38:L101" si="7">IFERROR(TRUE,FALSE)</f>
        <v>1</v>
      </c>
      <c r="M38" s="432" t="b">
        <f t="shared" ref="M38:M101" si="8">IFERROR(IF(VLOOKUP(B38,$A$10:$AA$34,27,FALSE)&lt;&gt;"",TRUE,FALSE),FALSE)</f>
        <v>1</v>
      </c>
      <c r="N38" s="432" t="s">
        <v>790</v>
      </c>
      <c r="O38" s="51"/>
      <c r="P38" s="497"/>
      <c r="Q38" s="135"/>
      <c r="T38" s="104"/>
      <c r="U38" s="104"/>
      <c r="V38" s="104"/>
      <c r="W38" s="104"/>
      <c r="X38" s="186"/>
    </row>
    <row r="39" spans="1:44" ht="47.1" customHeight="1" x14ac:dyDescent="0.3">
      <c r="A39" s="119"/>
      <c r="B39" s="367">
        <v>1</v>
      </c>
      <c r="C39" s="384" t="str">
        <f t="shared" si="5"/>
        <v/>
      </c>
      <c r="D39" s="385" t="str">
        <f ca="1">TEXT(IFERROR(INDEX('Overview - Section A'!$A$37:$A$44,MATCH(J39,'Overview - Section A'!$U$37:$U$44,0)),""),"d-mmm-yy") &amp;" to " &amp; TEXT(IFERROR(INDEX('Overview - Section A'!$E$37:$E$44,MATCH(J39,'Overview - Section A'!$U$37:$U$44,0)),""),"d-mmm-yy")</f>
        <v>1-Jul-18 to 31-Dec-18</v>
      </c>
      <c r="E39" s="386">
        <v>7655749</v>
      </c>
      <c r="F39" s="387"/>
      <c r="G39" s="442" t="str">
        <f t="shared" si="6"/>
        <v/>
      </c>
      <c r="H39" s="390"/>
      <c r="I39" s="432"/>
      <c r="J39" s="392" t="s">
        <v>416</v>
      </c>
      <c r="K39" s="447"/>
      <c r="L39" s="432" t="b">
        <f t="shared" si="7"/>
        <v>1</v>
      </c>
      <c r="M39" s="432" t="b">
        <f t="shared" si="8"/>
        <v>1</v>
      </c>
      <c r="N39" s="432" t="s">
        <v>791</v>
      </c>
      <c r="O39" s="51"/>
      <c r="P39" s="136"/>
      <c r="Q39" s="135"/>
      <c r="T39" s="104"/>
      <c r="U39" s="104"/>
      <c r="V39" s="104"/>
      <c r="W39" s="104"/>
      <c r="X39" s="186"/>
    </row>
    <row r="40" spans="1:44" ht="47.1" customHeight="1" x14ac:dyDescent="0.3">
      <c r="A40" s="119"/>
      <c r="B40" s="367">
        <v>1</v>
      </c>
      <c r="C40" s="384" t="str">
        <f t="shared" si="5"/>
        <v/>
      </c>
      <c r="D40" s="385" t="str">
        <f ca="1">TEXT(IFERROR(INDEX('Overview - Section A'!$A$37:$A$44,MATCH(J40,'Overview - Section A'!$U$37:$U$44,0)),""),"d-mmm-yy") &amp;" to " &amp; TEXT(IFERROR(INDEX('Overview - Section A'!$E$37:$E$44,MATCH(J40,'Overview - Section A'!$U$37:$U$44,0)),""),"d-mmm-yy")</f>
        <v>1-Jan-19 to 30-Jun-19</v>
      </c>
      <c r="E40" s="386"/>
      <c r="F40" s="387"/>
      <c r="G40" s="442" t="str">
        <f t="shared" si="6"/>
        <v/>
      </c>
      <c r="H40" s="390"/>
      <c r="I40" s="432"/>
      <c r="J40" s="392" t="s">
        <v>418</v>
      </c>
      <c r="K40" s="447"/>
      <c r="L40" s="432" t="b">
        <f t="shared" si="7"/>
        <v>1</v>
      </c>
      <c r="M40" s="432" t="b">
        <f t="shared" si="8"/>
        <v>1</v>
      </c>
      <c r="N40" s="432" t="s">
        <v>792</v>
      </c>
      <c r="O40" s="51"/>
      <c r="P40" s="136"/>
      <c r="Q40" s="135"/>
      <c r="T40" s="104"/>
      <c r="U40" s="104"/>
      <c r="V40" s="104"/>
      <c r="W40" s="104"/>
      <c r="X40" s="186"/>
    </row>
    <row r="41" spans="1:44" ht="47.1" customHeight="1" x14ac:dyDescent="0.3">
      <c r="A41" s="119"/>
      <c r="B41" s="367">
        <v>1</v>
      </c>
      <c r="C41" s="384" t="str">
        <f t="shared" si="5"/>
        <v/>
      </c>
      <c r="D41" s="385" t="str">
        <f ca="1">TEXT(IFERROR(INDEX('Overview - Section A'!$A$37:$A$44,MATCH(J41,'Overview - Section A'!$U$37:$U$44,0)),""),"d-mmm-yy") &amp;" to " &amp; TEXT(IFERROR(INDEX('Overview - Section A'!$E$37:$E$44,MATCH(J41,'Overview - Section A'!$U$37:$U$44,0)),""),"d-mmm-yy")</f>
        <v>1-Jul-19 to 31-Dec-19</v>
      </c>
      <c r="E41" s="386"/>
      <c r="F41" s="387"/>
      <c r="G41" s="442" t="str">
        <f t="shared" si="6"/>
        <v/>
      </c>
      <c r="H41" s="390"/>
      <c r="I41" s="432"/>
      <c r="J41" s="392" t="s">
        <v>420</v>
      </c>
      <c r="K41" s="447"/>
      <c r="L41" s="432" t="b">
        <f t="shared" si="7"/>
        <v>1</v>
      </c>
      <c r="M41" s="432" t="b">
        <f t="shared" si="8"/>
        <v>1</v>
      </c>
      <c r="N41" s="432" t="s">
        <v>793</v>
      </c>
      <c r="O41" s="51"/>
      <c r="P41" s="136"/>
      <c r="Q41" s="135"/>
      <c r="T41" s="104"/>
      <c r="U41" s="104"/>
      <c r="V41" s="104"/>
      <c r="W41" s="104"/>
      <c r="X41" s="186"/>
    </row>
    <row r="42" spans="1:44" ht="47.1" customHeight="1" x14ac:dyDescent="0.3">
      <c r="A42" s="119"/>
      <c r="B42" s="367">
        <v>1</v>
      </c>
      <c r="C42" s="384" t="str">
        <f t="shared" si="5"/>
        <v/>
      </c>
      <c r="D42" s="385" t="str">
        <f ca="1">TEXT(IFERROR(INDEX('Overview - Section A'!$A$37:$A$44,MATCH(J42,'Overview - Section A'!$U$37:$U$44,0)),""),"d-mmm-yy") &amp;" to " &amp; TEXT(IFERROR(INDEX('Overview - Section A'!$E$37:$E$44,MATCH(J42,'Overview - Section A'!$U$37:$U$44,0)),""),"d-mmm-yy")</f>
        <v>1-Jan-20 to 30-Jun-20</v>
      </c>
      <c r="E42" s="386"/>
      <c r="F42" s="387"/>
      <c r="G42" s="442" t="str">
        <f t="shared" si="6"/>
        <v/>
      </c>
      <c r="H42" s="390"/>
      <c r="I42" s="432"/>
      <c r="J42" s="392" t="s">
        <v>422</v>
      </c>
      <c r="K42" s="447"/>
      <c r="L42" s="432" t="b">
        <f t="shared" si="7"/>
        <v>1</v>
      </c>
      <c r="M42" s="432" t="b">
        <f t="shared" si="8"/>
        <v>1</v>
      </c>
      <c r="N42" s="432" t="s">
        <v>794</v>
      </c>
      <c r="O42" s="51"/>
      <c r="P42" s="136"/>
      <c r="Q42" s="135"/>
      <c r="T42" s="104"/>
      <c r="U42" s="104"/>
      <c r="V42" s="104"/>
      <c r="W42" s="104"/>
      <c r="X42" s="186"/>
    </row>
    <row r="43" spans="1:44" ht="47.1" customHeight="1" x14ac:dyDescent="0.3">
      <c r="A43" s="119"/>
      <c r="B43" s="367">
        <v>1</v>
      </c>
      <c r="C43" s="384" t="str">
        <f t="shared" si="5"/>
        <v/>
      </c>
      <c r="D43" s="385" t="str">
        <f ca="1">TEXT(IFERROR(INDEX('Overview - Section A'!$A$37:$A$44,MATCH(J43,'Overview - Section A'!$U$37:$U$44,0)),""),"d-mmm-yy") &amp;" to " &amp; TEXT(IFERROR(INDEX('Overview - Section A'!$E$37:$E$44,MATCH(J43,'Overview - Section A'!$U$37:$U$44,0)),""),"d-mmm-yy")</f>
        <v>1-Jul-20 to 31-Dec-20</v>
      </c>
      <c r="E43" s="386"/>
      <c r="F43" s="387"/>
      <c r="G43" s="442" t="str">
        <f t="shared" si="6"/>
        <v/>
      </c>
      <c r="H43" s="390"/>
      <c r="I43" s="432"/>
      <c r="J43" s="392" t="s">
        <v>424</v>
      </c>
      <c r="K43" s="447"/>
      <c r="L43" s="432" t="b">
        <f t="shared" si="7"/>
        <v>1</v>
      </c>
      <c r="M43" s="432" t="b">
        <f t="shared" si="8"/>
        <v>1</v>
      </c>
      <c r="N43" s="432" t="s">
        <v>795</v>
      </c>
      <c r="O43" s="51"/>
      <c r="P43" s="136"/>
      <c r="Q43" s="135"/>
      <c r="T43" s="104"/>
      <c r="U43" s="104"/>
      <c r="V43" s="104"/>
      <c r="W43" s="104"/>
      <c r="X43" s="186"/>
    </row>
    <row r="44" spans="1:44" ht="47.1" customHeight="1" x14ac:dyDescent="0.3">
      <c r="A44" s="119"/>
      <c r="B44" s="367">
        <v>2</v>
      </c>
      <c r="C44" s="384" t="str">
        <f t="shared" si="5"/>
        <v>VC-3(M): Number of long-lasting insecticidal nets distributed to targeted risk groups through continuous distribution</v>
      </c>
      <c r="D44" s="385" t="str">
        <f ca="1">TEXT(IFERROR(INDEX('Overview - Section A'!$A$37:$A$44,MATCH(J44,'Overview - Section A'!$U$37:$U$44,0)),""),"d-mmm-yy") &amp;" to " &amp; TEXT(IFERROR(INDEX('Overview - Section A'!$E$37:$E$44,MATCH(J44,'Overview - Section A'!$U$37:$U$44,0)),""),"d-mmm-yy")</f>
        <v>1-Jan-18 to 30-Jun-18</v>
      </c>
      <c r="E44" s="495">
        <v>898927</v>
      </c>
      <c r="F44" s="387"/>
      <c r="G44" s="442" t="str">
        <f t="shared" si="6"/>
        <v/>
      </c>
      <c r="H44" s="390"/>
      <c r="I44" s="432"/>
      <c r="J44" s="392" t="s">
        <v>414</v>
      </c>
      <c r="K44" s="447"/>
      <c r="L44" s="432" t="b">
        <f t="shared" si="7"/>
        <v>1</v>
      </c>
      <c r="M44" s="432" t="b">
        <f t="shared" si="8"/>
        <v>1</v>
      </c>
      <c r="N44" s="432" t="s">
        <v>796</v>
      </c>
      <c r="O44" s="51"/>
      <c r="P44" s="497"/>
      <c r="Q44" s="135"/>
      <c r="T44" s="104"/>
      <c r="U44" s="104"/>
      <c r="V44" s="104"/>
      <c r="W44" s="104"/>
      <c r="X44" s="186"/>
    </row>
    <row r="45" spans="1:44" ht="47.1" customHeight="1" x14ac:dyDescent="0.3">
      <c r="A45" s="119"/>
      <c r="B45" s="367">
        <v>2</v>
      </c>
      <c r="C45" s="384" t="str">
        <f t="shared" si="5"/>
        <v/>
      </c>
      <c r="D45" s="385" t="str">
        <f ca="1">TEXT(IFERROR(INDEX('Overview - Section A'!$A$37:$A$44,MATCH(J45,'Overview - Section A'!$U$37:$U$44,0)),""),"d-mmm-yy") &amp;" to " &amp; TEXT(IFERROR(INDEX('Overview - Section A'!$E$37:$E$44,MATCH(J45,'Overview - Section A'!$U$37:$U$44,0)),""),"d-mmm-yy")</f>
        <v>1-Jul-18 to 31-Dec-18</v>
      </c>
      <c r="E45" s="495">
        <v>898928</v>
      </c>
      <c r="F45" s="387"/>
      <c r="G45" s="442" t="str">
        <f t="shared" si="6"/>
        <v/>
      </c>
      <c r="H45" s="390"/>
      <c r="I45" s="432"/>
      <c r="J45" s="392" t="s">
        <v>416</v>
      </c>
      <c r="K45" s="447"/>
      <c r="L45" s="432" t="b">
        <f t="shared" si="7"/>
        <v>1</v>
      </c>
      <c r="M45" s="432" t="b">
        <f t="shared" si="8"/>
        <v>1</v>
      </c>
      <c r="N45" s="432" t="s">
        <v>797</v>
      </c>
      <c r="O45" s="51"/>
      <c r="P45" s="136"/>
      <c r="Q45" s="135"/>
      <c r="T45" s="104"/>
      <c r="U45" s="104"/>
      <c r="V45" s="104"/>
      <c r="W45" s="104"/>
      <c r="X45" s="186"/>
    </row>
    <row r="46" spans="1:44" ht="47.1" customHeight="1" x14ac:dyDescent="0.3">
      <c r="A46" s="119"/>
      <c r="B46" s="367">
        <v>2</v>
      </c>
      <c r="C46" s="384" t="str">
        <f t="shared" si="5"/>
        <v/>
      </c>
      <c r="D46" s="385" t="str">
        <f ca="1">TEXT(IFERROR(INDEX('Overview - Section A'!$A$37:$A$44,MATCH(J46,'Overview - Section A'!$U$37:$U$44,0)),""),"d-mmm-yy") &amp;" to " &amp; TEXT(IFERROR(INDEX('Overview - Section A'!$E$37:$E$44,MATCH(J46,'Overview - Section A'!$U$37:$U$44,0)),""),"d-mmm-yy")</f>
        <v>1-Jan-19 to 30-Jun-19</v>
      </c>
      <c r="E46" s="495">
        <v>1681256</v>
      </c>
      <c r="F46" s="387"/>
      <c r="G46" s="442" t="str">
        <f t="shared" si="6"/>
        <v/>
      </c>
      <c r="H46" s="390"/>
      <c r="I46" s="432"/>
      <c r="J46" s="392" t="s">
        <v>418</v>
      </c>
      <c r="K46" s="447"/>
      <c r="L46" s="432" t="b">
        <f t="shared" si="7"/>
        <v>1</v>
      </c>
      <c r="M46" s="432" t="b">
        <f t="shared" si="8"/>
        <v>1</v>
      </c>
      <c r="N46" s="432" t="s">
        <v>798</v>
      </c>
      <c r="O46" s="51"/>
      <c r="P46" s="136"/>
      <c r="Q46" s="135"/>
      <c r="T46" s="104"/>
      <c r="U46" s="104"/>
      <c r="V46" s="104"/>
      <c r="W46" s="104"/>
      <c r="X46" s="186"/>
    </row>
    <row r="47" spans="1:44" ht="47.1" customHeight="1" x14ac:dyDescent="0.3">
      <c r="A47" s="119"/>
      <c r="B47" s="367">
        <v>2</v>
      </c>
      <c r="C47" s="384" t="str">
        <f t="shared" si="5"/>
        <v/>
      </c>
      <c r="D47" s="385" t="str">
        <f ca="1">TEXT(IFERROR(INDEX('Overview - Section A'!$A$37:$A$44,MATCH(J47,'Overview - Section A'!$U$37:$U$44,0)),""),"d-mmm-yy") &amp;" to " &amp; TEXT(IFERROR(INDEX('Overview - Section A'!$E$37:$E$44,MATCH(J47,'Overview - Section A'!$U$37:$U$44,0)),""),"d-mmm-yy")</f>
        <v>1-Jul-19 to 31-Dec-19</v>
      </c>
      <c r="E47" s="495">
        <v>1681257</v>
      </c>
      <c r="F47" s="387"/>
      <c r="G47" s="442" t="str">
        <f t="shared" si="6"/>
        <v/>
      </c>
      <c r="H47" s="390"/>
      <c r="I47" s="432"/>
      <c r="J47" s="392" t="s">
        <v>420</v>
      </c>
      <c r="K47" s="447"/>
      <c r="L47" s="432" t="b">
        <f t="shared" si="7"/>
        <v>1</v>
      </c>
      <c r="M47" s="432" t="b">
        <f t="shared" si="8"/>
        <v>1</v>
      </c>
      <c r="N47" s="432" t="s">
        <v>799</v>
      </c>
      <c r="O47" s="51"/>
      <c r="P47" s="136"/>
      <c r="Q47" s="135"/>
      <c r="T47" s="104"/>
      <c r="U47" s="104"/>
      <c r="V47" s="104"/>
      <c r="W47" s="104"/>
      <c r="X47" s="186"/>
    </row>
    <row r="48" spans="1:44" ht="47.1" customHeight="1" x14ac:dyDescent="0.3">
      <c r="A48" s="119"/>
      <c r="B48" s="367">
        <v>2</v>
      </c>
      <c r="C48" s="384" t="str">
        <f t="shared" si="5"/>
        <v/>
      </c>
      <c r="D48" s="385" t="str">
        <f ca="1">TEXT(IFERROR(INDEX('Overview - Section A'!$A$37:$A$44,MATCH(J48,'Overview - Section A'!$U$37:$U$44,0)),""),"d-mmm-yy") &amp;" to " &amp; TEXT(IFERROR(INDEX('Overview - Section A'!$E$37:$E$44,MATCH(J48,'Overview - Section A'!$U$37:$U$44,0)),""),"d-mmm-yy")</f>
        <v>1-Jan-20 to 30-Jun-20</v>
      </c>
      <c r="E48" s="495">
        <v>1764758</v>
      </c>
      <c r="F48" s="387"/>
      <c r="G48" s="442" t="str">
        <f t="shared" si="6"/>
        <v/>
      </c>
      <c r="H48" s="390"/>
      <c r="I48" s="432"/>
      <c r="J48" s="392" t="s">
        <v>422</v>
      </c>
      <c r="K48" s="447"/>
      <c r="L48" s="432" t="b">
        <f t="shared" si="7"/>
        <v>1</v>
      </c>
      <c r="M48" s="432" t="b">
        <f t="shared" si="8"/>
        <v>1</v>
      </c>
      <c r="N48" s="432" t="s">
        <v>800</v>
      </c>
      <c r="O48" s="51"/>
      <c r="P48" s="136"/>
      <c r="Q48" s="135"/>
      <c r="T48" s="104"/>
      <c r="U48" s="104"/>
      <c r="V48" s="104"/>
      <c r="W48" s="104"/>
      <c r="X48" s="186"/>
    </row>
    <row r="49" spans="1:24" ht="47.1" customHeight="1" x14ac:dyDescent="0.3">
      <c r="A49" s="119"/>
      <c r="B49" s="367">
        <v>2</v>
      </c>
      <c r="C49" s="384" t="str">
        <f t="shared" si="5"/>
        <v/>
      </c>
      <c r="D49" s="385" t="str">
        <f ca="1">TEXT(IFERROR(INDEX('Overview - Section A'!$A$37:$A$44,MATCH(J49,'Overview - Section A'!$U$37:$U$44,0)),""),"d-mmm-yy") &amp;" to " &amp; TEXT(IFERROR(INDEX('Overview - Section A'!$E$37:$E$44,MATCH(J49,'Overview - Section A'!$U$37:$U$44,0)),""),"d-mmm-yy")</f>
        <v>1-Jul-20 to 31-Dec-20</v>
      </c>
      <c r="E49" s="495">
        <v>1764759</v>
      </c>
      <c r="F49" s="387"/>
      <c r="G49" s="442" t="str">
        <f t="shared" si="6"/>
        <v/>
      </c>
      <c r="H49" s="390"/>
      <c r="I49" s="432"/>
      <c r="J49" s="392" t="s">
        <v>424</v>
      </c>
      <c r="K49" s="447"/>
      <c r="L49" s="432" t="b">
        <f t="shared" si="7"/>
        <v>1</v>
      </c>
      <c r="M49" s="432" t="b">
        <f t="shared" si="8"/>
        <v>1</v>
      </c>
      <c r="N49" s="432" t="s">
        <v>801</v>
      </c>
      <c r="O49" s="51"/>
      <c r="P49" s="136"/>
      <c r="Q49" s="135"/>
      <c r="T49" s="104"/>
      <c r="U49" s="104"/>
      <c r="V49" s="104"/>
      <c r="W49" s="104"/>
      <c r="X49" s="186"/>
    </row>
    <row r="50" spans="1:24" ht="47.1" customHeight="1" x14ac:dyDescent="0.3">
      <c r="A50" s="119"/>
      <c r="B50" s="367">
        <v>3</v>
      </c>
      <c r="C50" s="384" t="str">
        <f t="shared" si="5"/>
        <v/>
      </c>
      <c r="D50" s="385" t="str">
        <f ca="1">TEXT(IFERROR(INDEX('Overview - Section A'!$A$37:$A$44,MATCH(J50,'Overview - Section A'!$U$37:$U$44,0)),""),"d-mmm-yy") &amp;" to " &amp; TEXT(IFERROR(INDEX('Overview - Section A'!$E$37:$E$44,MATCH(J50,'Overview - Section A'!$U$37:$U$44,0)),""),"d-mmm-yy")</f>
        <v>1-Jan-18 to 30-Jun-18</v>
      </c>
      <c r="E50" s="386"/>
      <c r="F50" s="387"/>
      <c r="G50" s="442" t="str">
        <f t="shared" si="6"/>
        <v/>
      </c>
      <c r="H50" s="390"/>
      <c r="I50" s="432"/>
      <c r="J50" s="392" t="s">
        <v>414</v>
      </c>
      <c r="K50" s="447"/>
      <c r="L50" s="432" t="b">
        <f t="shared" si="7"/>
        <v>1</v>
      </c>
      <c r="M50" s="432" t="b">
        <f t="shared" si="8"/>
        <v>0</v>
      </c>
      <c r="N50" s="432" t="s">
        <v>802</v>
      </c>
      <c r="O50" s="51"/>
      <c r="P50" s="136"/>
      <c r="Q50" s="135"/>
      <c r="T50" s="104"/>
      <c r="U50" s="104"/>
      <c r="V50" s="104"/>
      <c r="W50" s="104"/>
      <c r="X50" s="186"/>
    </row>
    <row r="51" spans="1:24" ht="47.1" customHeight="1" x14ac:dyDescent="0.3">
      <c r="A51" s="119"/>
      <c r="B51" s="367">
        <v>3</v>
      </c>
      <c r="C51" s="384" t="str">
        <f t="shared" si="5"/>
        <v/>
      </c>
      <c r="D51" s="385" t="str">
        <f ca="1">TEXT(IFERROR(INDEX('Overview - Section A'!$A$37:$A$44,MATCH(J51,'Overview - Section A'!$U$37:$U$44,0)),""),"d-mmm-yy") &amp;" to " &amp; TEXT(IFERROR(INDEX('Overview - Section A'!$E$37:$E$44,MATCH(J51,'Overview - Section A'!$U$37:$U$44,0)),""),"d-mmm-yy")</f>
        <v>1-Jul-18 to 31-Dec-18</v>
      </c>
      <c r="E51" s="386"/>
      <c r="F51" s="387"/>
      <c r="G51" s="442" t="str">
        <f t="shared" si="6"/>
        <v/>
      </c>
      <c r="H51" s="390"/>
      <c r="I51" s="432"/>
      <c r="J51" s="392" t="s">
        <v>416</v>
      </c>
      <c r="K51" s="447"/>
      <c r="L51" s="432" t="b">
        <f t="shared" si="7"/>
        <v>1</v>
      </c>
      <c r="M51" s="432" t="b">
        <f t="shared" si="8"/>
        <v>0</v>
      </c>
      <c r="N51" s="432" t="s">
        <v>803</v>
      </c>
      <c r="O51" s="51"/>
      <c r="P51" s="136"/>
      <c r="Q51" s="135"/>
      <c r="T51" s="104"/>
      <c r="U51" s="104"/>
      <c r="V51" s="104"/>
      <c r="W51" s="104"/>
      <c r="X51" s="186"/>
    </row>
    <row r="52" spans="1:24" ht="47.1" customHeight="1" x14ac:dyDescent="0.3">
      <c r="A52" s="119"/>
      <c r="B52" s="367">
        <v>3</v>
      </c>
      <c r="C52" s="384" t="str">
        <f t="shared" si="5"/>
        <v/>
      </c>
      <c r="D52" s="385" t="str">
        <f ca="1">TEXT(IFERROR(INDEX('Overview - Section A'!$A$37:$A$44,MATCH(J52,'Overview - Section A'!$U$37:$U$44,0)),""),"d-mmm-yy") &amp;" to " &amp; TEXT(IFERROR(INDEX('Overview - Section A'!$E$37:$E$44,MATCH(J52,'Overview - Section A'!$U$37:$U$44,0)),""),"d-mmm-yy")</f>
        <v>1-Jan-19 to 30-Jun-19</v>
      </c>
      <c r="E52" s="386"/>
      <c r="F52" s="387"/>
      <c r="G52" s="442" t="str">
        <f t="shared" si="6"/>
        <v/>
      </c>
      <c r="H52" s="390"/>
      <c r="I52" s="432"/>
      <c r="J52" s="392" t="s">
        <v>418</v>
      </c>
      <c r="K52" s="447"/>
      <c r="L52" s="432" t="b">
        <f t="shared" si="7"/>
        <v>1</v>
      </c>
      <c r="M52" s="432" t="b">
        <f t="shared" si="8"/>
        <v>0</v>
      </c>
      <c r="N52" s="432" t="s">
        <v>804</v>
      </c>
      <c r="O52" s="51"/>
      <c r="P52" s="136"/>
      <c r="Q52" s="135"/>
      <c r="T52" s="104"/>
      <c r="U52" s="104"/>
      <c r="V52" s="104"/>
      <c r="W52" s="104"/>
      <c r="X52" s="186"/>
    </row>
    <row r="53" spans="1:24" ht="47.1" customHeight="1" x14ac:dyDescent="0.3">
      <c r="A53" s="119"/>
      <c r="B53" s="367">
        <v>3</v>
      </c>
      <c r="C53" s="384" t="str">
        <f t="shared" si="5"/>
        <v/>
      </c>
      <c r="D53" s="385" t="str">
        <f ca="1">TEXT(IFERROR(INDEX('Overview - Section A'!$A$37:$A$44,MATCH(J53,'Overview - Section A'!$U$37:$U$44,0)),""),"d-mmm-yy") &amp;" to " &amp; TEXT(IFERROR(INDEX('Overview - Section A'!$E$37:$E$44,MATCH(J53,'Overview - Section A'!$U$37:$U$44,0)),""),"d-mmm-yy")</f>
        <v>1-Jul-19 to 31-Dec-19</v>
      </c>
      <c r="E53" s="386"/>
      <c r="F53" s="387"/>
      <c r="G53" s="442" t="str">
        <f t="shared" si="6"/>
        <v/>
      </c>
      <c r="H53" s="390"/>
      <c r="I53" s="432"/>
      <c r="J53" s="392" t="s">
        <v>420</v>
      </c>
      <c r="K53" s="447"/>
      <c r="L53" s="432" t="b">
        <f t="shared" si="7"/>
        <v>1</v>
      </c>
      <c r="M53" s="432" t="b">
        <f t="shared" si="8"/>
        <v>0</v>
      </c>
      <c r="N53" s="432" t="s">
        <v>805</v>
      </c>
      <c r="O53" s="51"/>
      <c r="P53" s="136"/>
      <c r="Q53" s="135"/>
      <c r="T53" s="104"/>
      <c r="U53" s="104"/>
      <c r="V53" s="104"/>
      <c r="W53" s="104"/>
      <c r="X53" s="186"/>
    </row>
    <row r="54" spans="1:24" ht="47.1" customHeight="1" x14ac:dyDescent="0.3">
      <c r="A54" s="119"/>
      <c r="B54" s="367">
        <v>3</v>
      </c>
      <c r="C54" s="384" t="str">
        <f t="shared" si="5"/>
        <v/>
      </c>
      <c r="D54" s="385" t="str">
        <f ca="1">TEXT(IFERROR(INDEX('Overview - Section A'!$A$37:$A$44,MATCH(J54,'Overview - Section A'!$U$37:$U$44,0)),""),"d-mmm-yy") &amp;" to " &amp; TEXT(IFERROR(INDEX('Overview - Section A'!$E$37:$E$44,MATCH(J54,'Overview - Section A'!$U$37:$U$44,0)),""),"d-mmm-yy")</f>
        <v>1-Jan-20 to 30-Jun-20</v>
      </c>
      <c r="E54" s="386"/>
      <c r="F54" s="387"/>
      <c r="G54" s="442" t="str">
        <f t="shared" si="6"/>
        <v/>
      </c>
      <c r="H54" s="390"/>
      <c r="I54" s="432"/>
      <c r="J54" s="392" t="s">
        <v>422</v>
      </c>
      <c r="K54" s="447"/>
      <c r="L54" s="432" t="b">
        <f t="shared" si="7"/>
        <v>1</v>
      </c>
      <c r="M54" s="432" t="b">
        <f t="shared" si="8"/>
        <v>0</v>
      </c>
      <c r="N54" s="432" t="s">
        <v>806</v>
      </c>
      <c r="O54" s="51"/>
      <c r="P54" s="136"/>
      <c r="Q54" s="135"/>
      <c r="T54" s="104"/>
      <c r="U54" s="104"/>
      <c r="V54" s="104"/>
      <c r="W54" s="104"/>
      <c r="X54" s="186"/>
    </row>
    <row r="55" spans="1:24" ht="47.1" customHeight="1" x14ac:dyDescent="0.3">
      <c r="A55" s="119"/>
      <c r="B55" s="367">
        <v>3</v>
      </c>
      <c r="C55" s="384" t="str">
        <f t="shared" si="5"/>
        <v/>
      </c>
      <c r="D55" s="385" t="str">
        <f ca="1">TEXT(IFERROR(INDEX('Overview - Section A'!$A$37:$A$44,MATCH(J55,'Overview - Section A'!$U$37:$U$44,0)),""),"d-mmm-yy") &amp;" to " &amp; TEXT(IFERROR(INDEX('Overview - Section A'!$E$37:$E$44,MATCH(J55,'Overview - Section A'!$U$37:$U$44,0)),""),"d-mmm-yy")</f>
        <v>1-Jul-20 to 31-Dec-20</v>
      </c>
      <c r="E55" s="386"/>
      <c r="F55" s="387"/>
      <c r="G55" s="442" t="str">
        <f t="shared" si="6"/>
        <v/>
      </c>
      <c r="H55" s="390"/>
      <c r="I55" s="432"/>
      <c r="J55" s="392" t="s">
        <v>424</v>
      </c>
      <c r="K55" s="447"/>
      <c r="L55" s="432" t="b">
        <f t="shared" si="7"/>
        <v>1</v>
      </c>
      <c r="M55" s="432" t="b">
        <f t="shared" si="8"/>
        <v>0</v>
      </c>
      <c r="N55" s="432" t="s">
        <v>807</v>
      </c>
      <c r="O55" s="51"/>
      <c r="P55" s="136"/>
      <c r="Q55" s="135"/>
      <c r="T55" s="104"/>
      <c r="U55" s="104"/>
      <c r="V55" s="104"/>
      <c r="W55" s="104"/>
      <c r="X55" s="186"/>
    </row>
    <row r="56" spans="1:24" ht="47.1" customHeight="1" x14ac:dyDescent="0.3">
      <c r="A56" s="119"/>
      <c r="B56" s="367">
        <v>4</v>
      </c>
      <c r="C56" s="384" t="str">
        <f t="shared" si="5"/>
        <v>CM-1a(M): Proportion of suspected malaria cases that receive a parasitological test at public sector health facilities</v>
      </c>
      <c r="D56" s="385" t="str">
        <f ca="1">TEXT(IFERROR(INDEX('Overview - Section A'!$A$37:$A$44,MATCH(J56,'Overview - Section A'!$U$37:$U$44,0)),""),"d-mmm-yy") &amp;" to " &amp; TEXT(IFERROR(INDEX('Overview - Section A'!$E$37:$E$44,MATCH(J56,'Overview - Section A'!$U$37:$U$44,0)),""),"d-mmm-yy")</f>
        <v>1-Jan-18 to 30-Jun-18</v>
      </c>
      <c r="E56" s="386">
        <v>2445912</v>
      </c>
      <c r="F56" s="386">
        <v>2811393</v>
      </c>
      <c r="G56" s="442">
        <f t="shared" si="6"/>
        <v>87.000003201260014</v>
      </c>
      <c r="H56" s="390"/>
      <c r="I56" s="432"/>
      <c r="J56" s="392" t="s">
        <v>414</v>
      </c>
      <c r="K56" s="447"/>
      <c r="L56" s="432" t="b">
        <f t="shared" si="7"/>
        <v>1</v>
      </c>
      <c r="M56" s="432" t="b">
        <f t="shared" si="8"/>
        <v>1</v>
      </c>
      <c r="N56" s="432" t="s">
        <v>808</v>
      </c>
      <c r="O56" s="51"/>
      <c r="P56" s="497"/>
      <c r="Q56" s="135"/>
      <c r="T56" s="104"/>
      <c r="U56" s="104"/>
      <c r="V56" s="104"/>
      <c r="W56" s="104"/>
      <c r="X56" s="186"/>
    </row>
    <row r="57" spans="1:24" ht="47.1" customHeight="1" x14ac:dyDescent="0.3">
      <c r="A57" s="119"/>
      <c r="B57" s="367">
        <v>4</v>
      </c>
      <c r="C57" s="384" t="str">
        <f t="shared" si="5"/>
        <v/>
      </c>
      <c r="D57" s="385" t="str">
        <f ca="1">TEXT(IFERROR(INDEX('Overview - Section A'!$A$37:$A$44,MATCH(J57,'Overview - Section A'!$U$37:$U$44,0)),""),"d-mmm-yy") &amp;" to " &amp; TEXT(IFERROR(INDEX('Overview - Section A'!$E$37:$E$44,MATCH(J57,'Overview - Section A'!$U$37:$U$44,0)),""),"d-mmm-yy")</f>
        <v>1-Jul-18 to 31-Dec-18</v>
      </c>
      <c r="E57" s="386">
        <v>2850699</v>
      </c>
      <c r="F57" s="386">
        <v>3276666</v>
      </c>
      <c r="G57" s="442">
        <f t="shared" si="6"/>
        <v>86.999987182093022</v>
      </c>
      <c r="H57" s="390"/>
      <c r="I57" s="432"/>
      <c r="J57" s="392" t="s">
        <v>416</v>
      </c>
      <c r="K57" s="447"/>
      <c r="L57" s="432" t="b">
        <f t="shared" si="7"/>
        <v>1</v>
      </c>
      <c r="M57" s="432" t="b">
        <f t="shared" si="8"/>
        <v>1</v>
      </c>
      <c r="N57" s="432" t="s">
        <v>809</v>
      </c>
      <c r="O57" s="51"/>
      <c r="P57" s="136"/>
      <c r="Q57" s="135"/>
      <c r="T57" s="104"/>
      <c r="U57" s="104"/>
      <c r="V57" s="104"/>
      <c r="W57" s="104"/>
      <c r="X57" s="186"/>
    </row>
    <row r="58" spans="1:24" ht="47.1" customHeight="1" x14ac:dyDescent="0.3">
      <c r="A58" s="119"/>
      <c r="B58" s="367">
        <v>4</v>
      </c>
      <c r="C58" s="384" t="str">
        <f t="shared" si="5"/>
        <v/>
      </c>
      <c r="D58" s="385" t="str">
        <f ca="1">TEXT(IFERROR(INDEX('Overview - Section A'!$A$37:$A$44,MATCH(J58,'Overview - Section A'!$U$37:$U$44,0)),""),"d-mmm-yy") &amp;" to " &amp; TEXT(IFERROR(INDEX('Overview - Section A'!$E$37:$E$44,MATCH(J58,'Overview - Section A'!$U$37:$U$44,0)),""),"d-mmm-yy")</f>
        <v>1-Jan-19 to 30-Jun-19</v>
      </c>
      <c r="E58" s="386">
        <v>2651143</v>
      </c>
      <c r="F58" s="387">
        <v>2881678</v>
      </c>
      <c r="G58" s="442">
        <f t="shared" si="6"/>
        <v>91.999973626477356</v>
      </c>
      <c r="H58" s="390"/>
      <c r="I58" s="432"/>
      <c r="J58" s="392" t="s">
        <v>418</v>
      </c>
      <c r="K58" s="447"/>
      <c r="L58" s="432" t="b">
        <f t="shared" si="7"/>
        <v>1</v>
      </c>
      <c r="M58" s="432" t="b">
        <f t="shared" si="8"/>
        <v>1</v>
      </c>
      <c r="N58" s="432" t="s">
        <v>810</v>
      </c>
      <c r="O58" s="51"/>
      <c r="P58" s="136"/>
      <c r="Q58" s="135"/>
      <c r="T58" s="104"/>
      <c r="U58" s="104"/>
      <c r="V58" s="104"/>
      <c r="W58" s="104"/>
      <c r="X58" s="186"/>
    </row>
    <row r="59" spans="1:24" ht="47.1" customHeight="1" x14ac:dyDescent="0.3">
      <c r="A59" s="119"/>
      <c r="B59" s="367">
        <v>4</v>
      </c>
      <c r="C59" s="384" t="str">
        <f t="shared" si="5"/>
        <v/>
      </c>
      <c r="D59" s="385" t="str">
        <f ca="1">TEXT(IFERROR(INDEX('Overview - Section A'!$A$37:$A$44,MATCH(J59,'Overview - Section A'!$U$37:$U$44,0)),""),"d-mmm-yy") &amp;" to " &amp; TEXT(IFERROR(INDEX('Overview - Section A'!$E$37:$E$44,MATCH(J59,'Overview - Section A'!$U$37:$U$44,0)),""),"d-mmm-yy")</f>
        <v>1-Jul-19 to 31-Dec-19</v>
      </c>
      <c r="E59" s="386">
        <v>3089896</v>
      </c>
      <c r="F59" s="387">
        <v>3358582</v>
      </c>
      <c r="G59" s="442">
        <f t="shared" si="6"/>
        <v>92.000016673703371</v>
      </c>
      <c r="H59" s="390"/>
      <c r="I59" s="432"/>
      <c r="J59" s="392" t="s">
        <v>420</v>
      </c>
      <c r="K59" s="447"/>
      <c r="L59" s="432" t="b">
        <f t="shared" si="7"/>
        <v>1</v>
      </c>
      <c r="M59" s="432" t="b">
        <f t="shared" si="8"/>
        <v>1</v>
      </c>
      <c r="N59" s="432" t="s">
        <v>811</v>
      </c>
      <c r="O59" s="51"/>
      <c r="P59" s="136"/>
      <c r="Q59" s="135"/>
      <c r="T59" s="104"/>
      <c r="U59" s="104"/>
      <c r="V59" s="104"/>
      <c r="W59" s="104"/>
      <c r="X59" s="186"/>
    </row>
    <row r="60" spans="1:24" ht="47.1" customHeight="1" x14ac:dyDescent="0.3">
      <c r="A60" s="119"/>
      <c r="B60" s="367">
        <v>4</v>
      </c>
      <c r="C60" s="384" t="str">
        <f t="shared" si="5"/>
        <v/>
      </c>
      <c r="D60" s="385" t="str">
        <f ca="1">TEXT(IFERROR(INDEX('Overview - Section A'!$A$37:$A$44,MATCH(J60,'Overview - Section A'!$U$37:$U$44,0)),""),"d-mmm-yy") &amp;" to " &amp; TEXT(IFERROR(INDEX('Overview - Section A'!$E$37:$E$44,MATCH(J60,'Overview - Section A'!$U$37:$U$44,0)),""),"d-mmm-yy")</f>
        <v>1-Jan-20 to 30-Jun-20</v>
      </c>
      <c r="E60" s="386">
        <v>2865108</v>
      </c>
      <c r="F60" s="387">
        <v>2953720</v>
      </c>
      <c r="G60" s="442">
        <f t="shared" si="6"/>
        <v>96.999986457754972</v>
      </c>
      <c r="H60" s="390"/>
      <c r="I60" s="432"/>
      <c r="J60" s="392" t="s">
        <v>422</v>
      </c>
      <c r="K60" s="447"/>
      <c r="L60" s="432" t="b">
        <f t="shared" si="7"/>
        <v>1</v>
      </c>
      <c r="M60" s="432" t="b">
        <f t="shared" si="8"/>
        <v>1</v>
      </c>
      <c r="N60" s="432" t="s">
        <v>812</v>
      </c>
      <c r="O60" s="51"/>
      <c r="P60" s="136"/>
      <c r="Q60" s="135"/>
      <c r="T60" s="104"/>
      <c r="U60" s="104"/>
      <c r="V60" s="104"/>
      <c r="W60" s="104"/>
      <c r="X60" s="186"/>
    </row>
    <row r="61" spans="1:24" ht="47.1" customHeight="1" x14ac:dyDescent="0.3">
      <c r="A61" s="119"/>
      <c r="B61" s="367">
        <v>4</v>
      </c>
      <c r="C61" s="384" t="str">
        <f t="shared" si="5"/>
        <v/>
      </c>
      <c r="D61" s="385" t="str">
        <f ca="1">TEXT(IFERROR(INDEX('Overview - Section A'!$A$37:$A$44,MATCH(J61,'Overview - Section A'!$U$37:$U$44,0)),""),"d-mmm-yy") &amp;" to " &amp; TEXT(IFERROR(INDEX('Overview - Section A'!$E$37:$E$44,MATCH(J61,'Overview - Section A'!$U$37:$U$44,0)),""),"d-mmm-yy")</f>
        <v>1-Jul-20 to 31-Dec-20</v>
      </c>
      <c r="E61" s="386">
        <v>3339270</v>
      </c>
      <c r="F61" s="387">
        <v>3442547</v>
      </c>
      <c r="G61" s="442">
        <f t="shared" si="6"/>
        <v>96.999982861526661</v>
      </c>
      <c r="H61" s="390"/>
      <c r="I61" s="432"/>
      <c r="J61" s="392" t="s">
        <v>424</v>
      </c>
      <c r="K61" s="447"/>
      <c r="L61" s="432" t="b">
        <f t="shared" si="7"/>
        <v>1</v>
      </c>
      <c r="M61" s="432" t="b">
        <f t="shared" si="8"/>
        <v>1</v>
      </c>
      <c r="N61" s="432" t="s">
        <v>813</v>
      </c>
      <c r="O61" s="51"/>
      <c r="P61" s="136"/>
      <c r="Q61" s="135"/>
      <c r="T61" s="104"/>
      <c r="U61" s="104"/>
      <c r="V61" s="104"/>
      <c r="W61" s="104"/>
      <c r="X61" s="186"/>
    </row>
    <row r="62" spans="1:24" ht="47.1" customHeight="1" x14ac:dyDescent="0.3">
      <c r="A62" s="119"/>
      <c r="B62" s="367">
        <v>5</v>
      </c>
      <c r="C62" s="384" t="str">
        <f t="shared" si="5"/>
        <v>CM-2a(M): Proportion of confirmed malaria cases that received first-line antimalarial treatment at public sector health facilities</v>
      </c>
      <c r="D62" s="385" t="str">
        <f ca="1">TEXT(IFERROR(INDEX('Overview - Section A'!$A$37:$A$44,MATCH(J62,'Overview - Section A'!$U$37:$U$44,0)),""),"d-mmm-yy") &amp;" to " &amp; TEXT(IFERROR(INDEX('Overview - Section A'!$E$37:$E$44,MATCH(J62,'Overview - Section A'!$U$37:$U$44,0)),""),"d-mmm-yy")</f>
        <v>1-Jan-18 to 30-Jun-18</v>
      </c>
      <c r="E62" s="386">
        <v>1164550</v>
      </c>
      <c r="F62" s="386">
        <v>1164550</v>
      </c>
      <c r="G62" s="442">
        <f t="shared" si="6"/>
        <v>100</v>
      </c>
      <c r="H62" s="390"/>
      <c r="I62" s="432"/>
      <c r="J62" s="392" t="s">
        <v>414</v>
      </c>
      <c r="K62" s="447"/>
      <c r="L62" s="432" t="b">
        <f t="shared" si="7"/>
        <v>1</v>
      </c>
      <c r="M62" s="432" t="b">
        <f t="shared" si="8"/>
        <v>1</v>
      </c>
      <c r="N62" s="432" t="s">
        <v>814</v>
      </c>
      <c r="O62" s="51"/>
      <c r="P62" s="497" t="s">
        <v>46</v>
      </c>
      <c r="Q62" s="135"/>
      <c r="T62" s="104"/>
      <c r="U62" s="104"/>
      <c r="V62" s="104"/>
      <c r="W62" s="104"/>
      <c r="X62" s="186"/>
    </row>
    <row r="63" spans="1:24" ht="47.1" customHeight="1" x14ac:dyDescent="0.3">
      <c r="A63" s="119"/>
      <c r="B63" s="367">
        <v>5</v>
      </c>
      <c r="C63" s="384" t="str">
        <f t="shared" si="5"/>
        <v/>
      </c>
      <c r="D63" s="385" t="str">
        <f ca="1">TEXT(IFERROR(INDEX('Overview - Section A'!$A$37:$A$44,MATCH(J63,'Overview - Section A'!$U$37:$U$44,0)),""),"d-mmm-yy") &amp;" to " &amp; TEXT(IFERROR(INDEX('Overview - Section A'!$E$37:$E$44,MATCH(J63,'Overview - Section A'!$U$37:$U$44,0)),""),"d-mmm-yy")</f>
        <v>1-Jul-18 to 31-Dec-18</v>
      </c>
      <c r="E63" s="386">
        <v>1538210</v>
      </c>
      <c r="F63" s="386">
        <v>1538210</v>
      </c>
      <c r="G63" s="442">
        <f t="shared" si="6"/>
        <v>100</v>
      </c>
      <c r="H63" s="390"/>
      <c r="I63" s="432"/>
      <c r="J63" s="392" t="s">
        <v>416</v>
      </c>
      <c r="K63" s="447"/>
      <c r="L63" s="432" t="b">
        <f t="shared" si="7"/>
        <v>1</v>
      </c>
      <c r="M63" s="432" t="b">
        <f t="shared" si="8"/>
        <v>1</v>
      </c>
      <c r="N63" s="432" t="s">
        <v>815</v>
      </c>
      <c r="O63" s="51"/>
      <c r="P63" s="136"/>
      <c r="Q63" s="135"/>
      <c r="T63" s="104"/>
      <c r="U63" s="104"/>
      <c r="V63" s="104"/>
      <c r="W63" s="104"/>
      <c r="X63" s="186"/>
    </row>
    <row r="64" spans="1:24" ht="47.1" customHeight="1" x14ac:dyDescent="0.3">
      <c r="A64" s="119"/>
      <c r="B64" s="367">
        <v>5</v>
      </c>
      <c r="C64" s="384" t="str">
        <f t="shared" si="5"/>
        <v/>
      </c>
      <c r="D64" s="385" t="str">
        <f ca="1">TEXT(IFERROR(INDEX('Overview - Section A'!$A$37:$A$44,MATCH(J64,'Overview - Section A'!$U$37:$U$44,0)),""),"d-mmm-yy") &amp;" to " &amp; TEXT(IFERROR(INDEX('Overview - Section A'!$E$37:$E$44,MATCH(J64,'Overview - Section A'!$U$37:$U$44,0)),""),"d-mmm-yy")</f>
        <v>1-Jan-19 to 30-Jun-19</v>
      </c>
      <c r="E64" s="386">
        <v>1256441</v>
      </c>
      <c r="F64" s="386">
        <v>1256441</v>
      </c>
      <c r="G64" s="442">
        <f t="shared" si="6"/>
        <v>100</v>
      </c>
      <c r="H64" s="390"/>
      <c r="I64" s="432"/>
      <c r="J64" s="392" t="s">
        <v>418</v>
      </c>
      <c r="K64" s="447"/>
      <c r="L64" s="432" t="b">
        <f t="shared" si="7"/>
        <v>1</v>
      </c>
      <c r="M64" s="432" t="b">
        <f t="shared" si="8"/>
        <v>1</v>
      </c>
      <c r="N64" s="432" t="s">
        <v>816</v>
      </c>
      <c r="O64" s="51"/>
      <c r="P64" s="136"/>
      <c r="Q64" s="135"/>
      <c r="T64" s="104"/>
      <c r="U64" s="104"/>
      <c r="V64" s="104"/>
      <c r="W64" s="104"/>
      <c r="X64" s="186"/>
    </row>
    <row r="65" spans="1:24" ht="47.1" customHeight="1" x14ac:dyDescent="0.3">
      <c r="A65" s="119"/>
      <c r="B65" s="367">
        <v>5</v>
      </c>
      <c r="C65" s="384" t="str">
        <f t="shared" si="5"/>
        <v/>
      </c>
      <c r="D65" s="385" t="str">
        <f ca="1">TEXT(IFERROR(INDEX('Overview - Section A'!$A$37:$A$44,MATCH(J65,'Overview - Section A'!$U$37:$U$44,0)),""),"d-mmm-yy") &amp;" to " &amp; TEXT(IFERROR(INDEX('Overview - Section A'!$E$37:$E$44,MATCH(J65,'Overview - Section A'!$U$37:$U$44,0)),""),"d-mmm-yy")</f>
        <v>1-Jul-19 to 31-Dec-19</v>
      </c>
      <c r="E65" s="386">
        <v>1659586</v>
      </c>
      <c r="F65" s="386">
        <v>1659586</v>
      </c>
      <c r="G65" s="442">
        <f t="shared" si="6"/>
        <v>100</v>
      </c>
      <c r="H65" s="390"/>
      <c r="I65" s="432"/>
      <c r="J65" s="392" t="s">
        <v>420</v>
      </c>
      <c r="K65" s="447"/>
      <c r="L65" s="432" t="b">
        <f t="shared" si="7"/>
        <v>1</v>
      </c>
      <c r="M65" s="432" t="b">
        <f t="shared" si="8"/>
        <v>1</v>
      </c>
      <c r="N65" s="432" t="s">
        <v>817</v>
      </c>
      <c r="O65" s="51"/>
      <c r="P65" s="136"/>
      <c r="Q65" s="135"/>
      <c r="T65" s="104"/>
      <c r="U65" s="104"/>
      <c r="V65" s="104"/>
      <c r="W65" s="104"/>
      <c r="X65" s="186"/>
    </row>
    <row r="66" spans="1:24" ht="47.1" customHeight="1" x14ac:dyDescent="0.3">
      <c r="A66" s="119"/>
      <c r="B66" s="367">
        <v>5</v>
      </c>
      <c r="C66" s="384" t="str">
        <f t="shared" si="5"/>
        <v/>
      </c>
      <c r="D66" s="385" t="str">
        <f ca="1">TEXT(IFERROR(INDEX('Overview - Section A'!$A$37:$A$44,MATCH(J66,'Overview - Section A'!$U$37:$U$44,0)),""),"d-mmm-yy") &amp;" to " &amp; TEXT(IFERROR(INDEX('Overview - Section A'!$E$37:$E$44,MATCH(J66,'Overview - Section A'!$U$37:$U$44,0)),""),"d-mmm-yy")</f>
        <v>1-Jan-20 to 30-Jun-20</v>
      </c>
      <c r="E66" s="386">
        <v>1352653</v>
      </c>
      <c r="F66" s="386">
        <v>1352653</v>
      </c>
      <c r="G66" s="442">
        <f t="shared" si="6"/>
        <v>100</v>
      </c>
      <c r="H66" s="390"/>
      <c r="I66" s="432"/>
      <c r="J66" s="392" t="s">
        <v>422</v>
      </c>
      <c r="K66" s="447"/>
      <c r="L66" s="432" t="b">
        <f t="shared" si="7"/>
        <v>1</v>
      </c>
      <c r="M66" s="432" t="b">
        <f t="shared" si="8"/>
        <v>1</v>
      </c>
      <c r="N66" s="432" t="s">
        <v>818</v>
      </c>
      <c r="O66" s="51"/>
      <c r="P66" s="136"/>
      <c r="Q66" s="135"/>
      <c r="T66" s="104"/>
      <c r="U66" s="104"/>
      <c r="V66" s="104"/>
      <c r="W66" s="104"/>
      <c r="X66" s="186"/>
    </row>
    <row r="67" spans="1:24" ht="47.1" customHeight="1" x14ac:dyDescent="0.3">
      <c r="A67" s="119"/>
      <c r="B67" s="367">
        <v>5</v>
      </c>
      <c r="C67" s="384" t="str">
        <f t="shared" si="5"/>
        <v/>
      </c>
      <c r="D67" s="385" t="str">
        <f ca="1">TEXT(IFERROR(INDEX('Overview - Section A'!$A$37:$A$44,MATCH(J67,'Overview - Section A'!$U$37:$U$44,0)),""),"d-mmm-yy") &amp;" to " &amp; TEXT(IFERROR(INDEX('Overview - Section A'!$E$37:$E$44,MATCH(J67,'Overview - Section A'!$U$37:$U$44,0)),""),"d-mmm-yy")</f>
        <v>1-Jul-20 to 31-Dec-20</v>
      </c>
      <c r="E67" s="386">
        <v>1786668</v>
      </c>
      <c r="F67" s="386">
        <v>1786668</v>
      </c>
      <c r="G67" s="442">
        <f t="shared" si="6"/>
        <v>100</v>
      </c>
      <c r="H67" s="390"/>
      <c r="I67" s="432"/>
      <c r="J67" s="392" t="s">
        <v>424</v>
      </c>
      <c r="K67" s="447"/>
      <c r="L67" s="432" t="b">
        <f t="shared" si="7"/>
        <v>1</v>
      </c>
      <c r="M67" s="432" t="b">
        <f t="shared" si="8"/>
        <v>1</v>
      </c>
      <c r="N67" s="432" t="s">
        <v>819</v>
      </c>
      <c r="O67" s="51"/>
      <c r="P67" s="136"/>
      <c r="Q67" s="135"/>
      <c r="T67" s="104"/>
      <c r="U67" s="104"/>
      <c r="V67" s="104"/>
      <c r="W67" s="104"/>
      <c r="X67" s="186"/>
    </row>
    <row r="68" spans="1:24" ht="47.1" customHeight="1" x14ac:dyDescent="0.3">
      <c r="A68" s="119"/>
      <c r="B68" s="367">
        <v>6</v>
      </c>
      <c r="C68" s="384" t="str">
        <f t="shared" si="5"/>
        <v>CM-1b(M): Proportion of suspected malaria cases that receive a parasitological test in the community</v>
      </c>
      <c r="D68" s="385" t="str">
        <f ca="1">TEXT(IFERROR(INDEX('Overview - Section A'!$A$37:$A$44,MATCH(J68,'Overview - Section A'!$U$37:$U$44,0)),""),"d-mmm-yy") &amp;" to " &amp; TEXT(IFERROR(INDEX('Overview - Section A'!$E$37:$E$44,MATCH(J68,'Overview - Section A'!$U$37:$U$44,0)),""),"d-mmm-yy")</f>
        <v>1-Jan-18 to 30-Jun-18</v>
      </c>
      <c r="E68" s="386">
        <v>812877</v>
      </c>
      <c r="F68" s="387">
        <v>899200</v>
      </c>
      <c r="G68" s="442">
        <f t="shared" si="6"/>
        <v>90.400022241992886</v>
      </c>
      <c r="H68" s="390"/>
      <c r="I68" s="432"/>
      <c r="J68" s="392" t="s">
        <v>414</v>
      </c>
      <c r="K68" s="447"/>
      <c r="L68" s="432" t="b">
        <f t="shared" si="7"/>
        <v>1</v>
      </c>
      <c r="M68" s="432" t="b">
        <f t="shared" si="8"/>
        <v>1</v>
      </c>
      <c r="N68" s="432" t="s">
        <v>820</v>
      </c>
      <c r="O68" s="51"/>
      <c r="P68" s="497"/>
      <c r="Q68" s="135"/>
      <c r="T68" s="104"/>
      <c r="U68" s="104"/>
      <c r="V68" s="104"/>
      <c r="W68" s="104"/>
      <c r="X68" s="186"/>
    </row>
    <row r="69" spans="1:24" ht="47.1" customHeight="1" x14ac:dyDescent="0.3">
      <c r="A69" s="119"/>
      <c r="B69" s="367">
        <v>6</v>
      </c>
      <c r="C69" s="384" t="str">
        <f t="shared" si="5"/>
        <v/>
      </c>
      <c r="D69" s="385" t="str">
        <f ca="1">TEXT(IFERROR(INDEX('Overview - Section A'!$A$37:$A$44,MATCH(J69,'Overview - Section A'!$U$37:$U$44,0)),""),"d-mmm-yy") &amp;" to " &amp; TEXT(IFERROR(INDEX('Overview - Section A'!$E$37:$E$44,MATCH(J69,'Overview - Section A'!$U$37:$U$44,0)),""),"d-mmm-yy")</f>
        <v>1-Jul-18 to 31-Dec-18</v>
      </c>
      <c r="E69" s="386">
        <v>1065079</v>
      </c>
      <c r="F69" s="387">
        <v>1178185</v>
      </c>
      <c r="G69" s="442">
        <f t="shared" si="6"/>
        <v>90.399979629684651</v>
      </c>
      <c r="H69" s="390"/>
      <c r="I69" s="432"/>
      <c r="J69" s="392" t="s">
        <v>416</v>
      </c>
      <c r="K69" s="447"/>
      <c r="L69" s="432" t="b">
        <f t="shared" si="7"/>
        <v>1</v>
      </c>
      <c r="M69" s="432" t="b">
        <f t="shared" si="8"/>
        <v>1</v>
      </c>
      <c r="N69" s="432" t="s">
        <v>821</v>
      </c>
      <c r="O69" s="51"/>
      <c r="P69" s="136"/>
      <c r="Q69" s="135"/>
      <c r="T69" s="104"/>
      <c r="U69" s="104"/>
      <c r="V69" s="104"/>
      <c r="W69" s="104"/>
      <c r="X69" s="186"/>
    </row>
    <row r="70" spans="1:24" ht="47.1" customHeight="1" x14ac:dyDescent="0.3">
      <c r="A70" s="119"/>
      <c r="B70" s="367">
        <v>6</v>
      </c>
      <c r="C70" s="384" t="str">
        <f t="shared" si="5"/>
        <v/>
      </c>
      <c r="D70" s="385" t="str">
        <f ca="1">TEXT(IFERROR(INDEX('Overview - Section A'!$A$37:$A$44,MATCH(J70,'Overview - Section A'!$U$37:$U$44,0)),""),"d-mmm-yy") &amp;" to " &amp; TEXT(IFERROR(INDEX('Overview - Section A'!$E$37:$E$44,MATCH(J70,'Overview - Section A'!$U$37:$U$44,0)),""),"d-mmm-yy")</f>
        <v>1-Jan-19 to 30-Jun-19</v>
      </c>
      <c r="E70" s="386">
        <v>863614</v>
      </c>
      <c r="F70" s="387">
        <v>921680</v>
      </c>
      <c r="G70" s="442">
        <f t="shared" si="6"/>
        <v>93.699982640395802</v>
      </c>
      <c r="H70" s="390"/>
      <c r="I70" s="432"/>
      <c r="J70" s="392" t="s">
        <v>418</v>
      </c>
      <c r="K70" s="447"/>
      <c r="L70" s="432" t="b">
        <f t="shared" si="7"/>
        <v>1</v>
      </c>
      <c r="M70" s="432" t="b">
        <f t="shared" si="8"/>
        <v>1</v>
      </c>
      <c r="N70" s="432" t="s">
        <v>822</v>
      </c>
      <c r="O70" s="51"/>
      <c r="P70" s="136"/>
      <c r="Q70" s="135"/>
      <c r="T70" s="104"/>
      <c r="U70" s="104"/>
      <c r="V70" s="104"/>
      <c r="W70" s="104"/>
      <c r="X70" s="186"/>
    </row>
    <row r="71" spans="1:24" ht="47.1" customHeight="1" x14ac:dyDescent="0.3">
      <c r="A71" s="119"/>
      <c r="B71" s="367">
        <v>6</v>
      </c>
      <c r="C71" s="384" t="str">
        <f t="shared" si="5"/>
        <v/>
      </c>
      <c r="D71" s="385" t="str">
        <f ca="1">TEXT(IFERROR(INDEX('Overview - Section A'!$A$37:$A$44,MATCH(J71,'Overview - Section A'!$U$37:$U$44,0)),""),"d-mmm-yy") &amp;" to " &amp; TEXT(IFERROR(INDEX('Overview - Section A'!$E$37:$E$44,MATCH(J71,'Overview - Section A'!$U$37:$U$44,0)),""),"d-mmm-yy")</f>
        <v>1-Jul-19 to 31-Dec-19</v>
      </c>
      <c r="E71" s="386">
        <v>1131558</v>
      </c>
      <c r="F71" s="387">
        <v>1207639</v>
      </c>
      <c r="G71" s="442">
        <f t="shared" si="6"/>
        <v>93.70002128119414</v>
      </c>
      <c r="H71" s="390"/>
      <c r="I71" s="432"/>
      <c r="J71" s="392" t="s">
        <v>420</v>
      </c>
      <c r="K71" s="447"/>
      <c r="L71" s="432" t="b">
        <f t="shared" si="7"/>
        <v>1</v>
      </c>
      <c r="M71" s="432" t="b">
        <f t="shared" si="8"/>
        <v>1</v>
      </c>
      <c r="N71" s="432" t="s">
        <v>823</v>
      </c>
      <c r="O71" s="51"/>
      <c r="P71" s="136"/>
      <c r="Q71" s="135"/>
      <c r="T71" s="104"/>
      <c r="U71" s="104"/>
      <c r="V71" s="104"/>
      <c r="W71" s="104"/>
      <c r="X71" s="186"/>
    </row>
    <row r="72" spans="1:24" ht="47.1" customHeight="1" x14ac:dyDescent="0.3">
      <c r="A72" s="119"/>
      <c r="B72" s="367">
        <v>6</v>
      </c>
      <c r="C72" s="384" t="str">
        <f t="shared" si="5"/>
        <v/>
      </c>
      <c r="D72" s="385" t="str">
        <f ca="1">TEXT(IFERROR(INDEX('Overview - Section A'!$A$37:$A$44,MATCH(J72,'Overview - Section A'!$U$37:$U$44,0)),""),"d-mmm-yy") &amp;" to " &amp; TEXT(IFERROR(INDEX('Overview - Section A'!$E$37:$E$44,MATCH(J72,'Overview - Section A'!$U$37:$U$44,0)),""),"d-mmm-yy")</f>
        <v>1-Jan-20 to 30-Jun-20</v>
      </c>
      <c r="E72" s="386">
        <v>916381</v>
      </c>
      <c r="F72" s="387">
        <v>944722</v>
      </c>
      <c r="G72" s="442">
        <f t="shared" si="6"/>
        <v>97.000069861821785</v>
      </c>
      <c r="H72" s="390"/>
      <c r="I72" s="432"/>
      <c r="J72" s="392" t="s">
        <v>422</v>
      </c>
      <c r="K72" s="447"/>
      <c r="L72" s="432" t="b">
        <f t="shared" si="7"/>
        <v>1</v>
      </c>
      <c r="M72" s="432" t="b">
        <f t="shared" si="8"/>
        <v>1</v>
      </c>
      <c r="N72" s="432" t="s">
        <v>824</v>
      </c>
      <c r="O72" s="51"/>
      <c r="P72" s="136"/>
      <c r="Q72" s="135"/>
      <c r="T72" s="104"/>
      <c r="U72" s="104"/>
      <c r="V72" s="104"/>
      <c r="W72" s="104"/>
      <c r="X72" s="186"/>
    </row>
    <row r="73" spans="1:24" ht="47.1" customHeight="1" x14ac:dyDescent="0.3">
      <c r="A73" s="119"/>
      <c r="B73" s="367">
        <v>6</v>
      </c>
      <c r="C73" s="384" t="str">
        <f t="shared" si="5"/>
        <v/>
      </c>
      <c r="D73" s="385" t="str">
        <f ca="1">TEXT(IFERROR(INDEX('Overview - Section A'!$A$37:$A$44,MATCH(J73,'Overview - Section A'!$U$37:$U$44,0)),""),"d-mmm-yy") &amp;" to " &amp; TEXT(IFERROR(INDEX('Overview - Section A'!$E$37:$E$44,MATCH(J73,'Overview - Section A'!$U$37:$U$44,0)),""),"d-mmm-yy")</f>
        <v>1-Jul-20 to 31-Dec-20</v>
      </c>
      <c r="E73" s="386">
        <v>1200695</v>
      </c>
      <c r="F73" s="387">
        <v>1237830</v>
      </c>
      <c r="G73" s="442">
        <f t="shared" si="6"/>
        <v>96.999991921346236</v>
      </c>
      <c r="H73" s="390"/>
      <c r="I73" s="432"/>
      <c r="J73" s="392" t="s">
        <v>424</v>
      </c>
      <c r="K73" s="447"/>
      <c r="L73" s="432" t="b">
        <f t="shared" si="7"/>
        <v>1</v>
      </c>
      <c r="M73" s="432" t="b">
        <f t="shared" si="8"/>
        <v>1</v>
      </c>
      <c r="N73" s="432" t="s">
        <v>825</v>
      </c>
      <c r="O73" s="51"/>
      <c r="P73" s="136"/>
      <c r="Q73" s="135"/>
      <c r="T73" s="104"/>
      <c r="U73" s="104"/>
      <c r="V73" s="104"/>
      <c r="W73" s="104"/>
      <c r="X73" s="186"/>
    </row>
    <row r="74" spans="1:24" ht="47.1" customHeight="1" x14ac:dyDescent="0.3">
      <c r="A74" s="119"/>
      <c r="B74" s="367">
        <v>7</v>
      </c>
      <c r="C74" s="384" t="str">
        <f t="shared" si="5"/>
        <v>CM-2b(M): Proportion of confirmed malaria cases that received first-line antimalarial treatment in the community</v>
      </c>
      <c r="D74" s="385" t="str">
        <f ca="1">TEXT(IFERROR(INDEX('Overview - Section A'!$A$37:$A$44,MATCH(J74,'Overview - Section A'!$U$37:$U$44,0)),""),"d-mmm-yy") &amp;" to " &amp; TEXT(IFERROR(INDEX('Overview - Section A'!$E$37:$E$44,MATCH(J74,'Overview - Section A'!$U$37:$U$44,0)),""),"d-mmm-yy")</f>
        <v>1-Jan-18 to 30-Jun-18</v>
      </c>
      <c r="E74" s="386">
        <v>598293</v>
      </c>
      <c r="F74" s="386">
        <v>598293</v>
      </c>
      <c r="G74" s="442">
        <f t="shared" si="6"/>
        <v>100</v>
      </c>
      <c r="H74" s="390"/>
      <c r="I74" s="432"/>
      <c r="J74" s="392" t="s">
        <v>414</v>
      </c>
      <c r="K74" s="447"/>
      <c r="L74" s="432" t="b">
        <f t="shared" si="7"/>
        <v>1</v>
      </c>
      <c r="M74" s="432" t="b">
        <f t="shared" si="8"/>
        <v>1</v>
      </c>
      <c r="N74" s="432" t="s">
        <v>826</v>
      </c>
      <c r="O74" s="51"/>
      <c r="P74" s="497"/>
      <c r="Q74" s="135"/>
      <c r="T74" s="104"/>
      <c r="U74" s="104"/>
      <c r="V74" s="104"/>
      <c r="W74" s="104"/>
      <c r="X74" s="186"/>
    </row>
    <row r="75" spans="1:24" ht="47.1" customHeight="1" x14ac:dyDescent="0.3">
      <c r="A75" s="119"/>
      <c r="B75" s="367">
        <v>7</v>
      </c>
      <c r="C75" s="384" t="str">
        <f t="shared" si="5"/>
        <v/>
      </c>
      <c r="D75" s="385" t="str">
        <f ca="1">TEXT(IFERROR(INDEX('Overview - Section A'!$A$37:$A$44,MATCH(J75,'Overview - Section A'!$U$37:$U$44,0)),""),"d-mmm-yy") &amp;" to " &amp; TEXT(IFERROR(INDEX('Overview - Section A'!$E$37:$E$44,MATCH(J75,'Overview - Section A'!$U$37:$U$44,0)),""),"d-mmm-yy")</f>
        <v>1-Jul-18 to 31-Dec-18</v>
      </c>
      <c r="E75" s="386">
        <v>808305</v>
      </c>
      <c r="F75" s="386">
        <v>808305</v>
      </c>
      <c r="G75" s="442">
        <f t="shared" si="6"/>
        <v>100</v>
      </c>
      <c r="H75" s="390"/>
      <c r="I75" s="432"/>
      <c r="J75" s="392" t="s">
        <v>416</v>
      </c>
      <c r="K75" s="447"/>
      <c r="L75" s="432" t="b">
        <f t="shared" si="7"/>
        <v>1</v>
      </c>
      <c r="M75" s="432" t="b">
        <f t="shared" si="8"/>
        <v>1</v>
      </c>
      <c r="N75" s="432" t="s">
        <v>827</v>
      </c>
      <c r="O75" s="51"/>
      <c r="P75" s="136"/>
      <c r="Q75" s="135"/>
      <c r="T75" s="104"/>
      <c r="U75" s="104"/>
      <c r="V75" s="104"/>
      <c r="W75" s="104"/>
      <c r="X75" s="186"/>
    </row>
    <row r="76" spans="1:24" ht="47.1" customHeight="1" x14ac:dyDescent="0.3">
      <c r="A76" s="119"/>
      <c r="B76" s="367">
        <v>7</v>
      </c>
      <c r="C76" s="384" t="str">
        <f t="shared" si="5"/>
        <v/>
      </c>
      <c r="D76" s="385" t="str">
        <f ca="1">TEXT(IFERROR(INDEX('Overview - Section A'!$A$37:$A$44,MATCH(J76,'Overview - Section A'!$U$37:$U$44,0)),""),"d-mmm-yy") &amp;" to " &amp; TEXT(IFERROR(INDEX('Overview - Section A'!$E$37:$E$44,MATCH(J76,'Overview - Section A'!$U$37:$U$44,0)),""),"d-mmm-yy")</f>
        <v>1-Jan-19 to 30-Jun-19</v>
      </c>
      <c r="E76" s="386">
        <v>645502</v>
      </c>
      <c r="F76" s="386">
        <v>645502</v>
      </c>
      <c r="G76" s="442">
        <f t="shared" si="6"/>
        <v>100</v>
      </c>
      <c r="H76" s="390"/>
      <c r="I76" s="432"/>
      <c r="J76" s="392" t="s">
        <v>418</v>
      </c>
      <c r="K76" s="447"/>
      <c r="L76" s="432" t="b">
        <f t="shared" si="7"/>
        <v>1</v>
      </c>
      <c r="M76" s="432" t="b">
        <f t="shared" si="8"/>
        <v>1</v>
      </c>
      <c r="N76" s="432" t="s">
        <v>828</v>
      </c>
      <c r="O76" s="51"/>
      <c r="P76" s="136"/>
      <c r="Q76" s="135"/>
      <c r="T76" s="104"/>
      <c r="U76" s="104"/>
      <c r="V76" s="104"/>
      <c r="W76" s="104"/>
      <c r="X76" s="186"/>
    </row>
    <row r="77" spans="1:24" ht="47.1" customHeight="1" x14ac:dyDescent="0.3">
      <c r="A77" s="119"/>
      <c r="B77" s="367">
        <v>7</v>
      </c>
      <c r="C77" s="384" t="str">
        <f t="shared" si="5"/>
        <v/>
      </c>
      <c r="D77" s="385" t="str">
        <f ca="1">TEXT(IFERROR(INDEX('Overview - Section A'!$A$37:$A$44,MATCH(J77,'Overview - Section A'!$U$37:$U$44,0)),""),"d-mmm-yy") &amp;" to " &amp; TEXT(IFERROR(INDEX('Overview - Section A'!$E$37:$E$44,MATCH(J77,'Overview - Section A'!$U$37:$U$44,0)),""),"d-mmm-yy")</f>
        <v>1-Jul-19 to 31-Dec-19</v>
      </c>
      <c r="E77" s="386">
        <v>872086</v>
      </c>
      <c r="F77" s="386">
        <v>872086</v>
      </c>
      <c r="G77" s="442">
        <f t="shared" si="6"/>
        <v>100</v>
      </c>
      <c r="H77" s="390"/>
      <c r="I77" s="432"/>
      <c r="J77" s="392" t="s">
        <v>420</v>
      </c>
      <c r="K77" s="447"/>
      <c r="L77" s="432" t="b">
        <f t="shared" si="7"/>
        <v>1</v>
      </c>
      <c r="M77" s="432" t="b">
        <f t="shared" si="8"/>
        <v>1</v>
      </c>
      <c r="N77" s="432" t="s">
        <v>829</v>
      </c>
      <c r="O77" s="51"/>
      <c r="P77" s="136"/>
      <c r="Q77" s="135"/>
      <c r="T77" s="104"/>
      <c r="U77" s="104"/>
      <c r="V77" s="104"/>
      <c r="W77" s="104"/>
      <c r="X77" s="186"/>
    </row>
    <row r="78" spans="1:24" ht="47.1" customHeight="1" x14ac:dyDescent="0.3">
      <c r="A78" s="119"/>
      <c r="B78" s="367">
        <v>7</v>
      </c>
      <c r="C78" s="384" t="str">
        <f t="shared" si="5"/>
        <v/>
      </c>
      <c r="D78" s="385" t="str">
        <f ca="1">TEXT(IFERROR(INDEX('Overview - Section A'!$A$37:$A$44,MATCH(J78,'Overview - Section A'!$U$37:$U$44,0)),""),"d-mmm-yy") &amp;" to " &amp; TEXT(IFERROR(INDEX('Overview - Section A'!$E$37:$E$44,MATCH(J78,'Overview - Section A'!$U$37:$U$44,0)),""),"d-mmm-yy")</f>
        <v>1-Jan-20 to 30-Jun-20</v>
      </c>
      <c r="E78" s="386">
        <v>694931</v>
      </c>
      <c r="F78" s="386">
        <v>694931</v>
      </c>
      <c r="G78" s="442">
        <f t="shared" si="6"/>
        <v>100</v>
      </c>
      <c r="H78" s="390"/>
      <c r="I78" s="432"/>
      <c r="J78" s="392" t="s">
        <v>422</v>
      </c>
      <c r="K78" s="447"/>
      <c r="L78" s="432" t="b">
        <f t="shared" si="7"/>
        <v>1</v>
      </c>
      <c r="M78" s="432" t="b">
        <f t="shared" si="8"/>
        <v>1</v>
      </c>
      <c r="N78" s="432" t="s">
        <v>830</v>
      </c>
      <c r="O78" s="51"/>
      <c r="P78" s="136"/>
      <c r="Q78" s="135"/>
      <c r="T78" s="104"/>
      <c r="U78" s="104"/>
      <c r="V78" s="104"/>
      <c r="W78" s="104"/>
      <c r="X78" s="186"/>
    </row>
    <row r="79" spans="1:24" ht="47.1" customHeight="1" x14ac:dyDescent="0.3">
      <c r="A79" s="119"/>
      <c r="B79" s="367">
        <v>7</v>
      </c>
      <c r="C79" s="384" t="str">
        <f t="shared" si="5"/>
        <v/>
      </c>
      <c r="D79" s="385" t="str">
        <f ca="1">TEXT(IFERROR(INDEX('Overview - Section A'!$A$37:$A$44,MATCH(J79,'Overview - Section A'!$U$37:$U$44,0)),""),"d-mmm-yy") &amp;" to " &amp; TEXT(IFERROR(INDEX('Overview - Section A'!$E$37:$E$44,MATCH(J79,'Overview - Section A'!$U$37:$U$44,0)),""),"d-mmm-yy")</f>
        <v>1-Jul-20 to 31-Dec-20</v>
      </c>
      <c r="E79" s="386">
        <v>938865</v>
      </c>
      <c r="F79" s="386">
        <v>938865</v>
      </c>
      <c r="G79" s="442">
        <f t="shared" si="6"/>
        <v>100</v>
      </c>
      <c r="H79" s="390"/>
      <c r="I79" s="432"/>
      <c r="J79" s="392" t="s">
        <v>424</v>
      </c>
      <c r="K79" s="447"/>
      <c r="L79" s="432" t="b">
        <f t="shared" si="7"/>
        <v>1</v>
      </c>
      <c r="M79" s="432" t="b">
        <f t="shared" si="8"/>
        <v>1</v>
      </c>
      <c r="N79" s="432" t="s">
        <v>831</v>
      </c>
      <c r="O79" s="51"/>
      <c r="P79" s="136"/>
      <c r="Q79" s="135"/>
      <c r="T79" s="104"/>
      <c r="U79" s="104"/>
      <c r="V79" s="104"/>
      <c r="W79" s="104"/>
      <c r="X79" s="186"/>
    </row>
    <row r="80" spans="1:24" ht="47.1" customHeight="1" x14ac:dyDescent="0.3">
      <c r="A80" s="119"/>
      <c r="B80" s="367">
        <v>8</v>
      </c>
      <c r="C80" s="384" t="str">
        <f t="shared" si="5"/>
        <v>SPI-1: Proportion of pregnant women attending antenatal clinics who received three or more doses of intermittent preventive treatment for malaria</v>
      </c>
      <c r="D80" s="385" t="str">
        <f ca="1">TEXT(IFERROR(INDEX('Overview - Section A'!$A$37:$A$44,MATCH(J80,'Overview - Section A'!$U$37:$U$44,0)),""),"d-mmm-yy") &amp;" to " &amp; TEXT(IFERROR(INDEX('Overview - Section A'!$E$37:$E$44,MATCH(J80,'Overview - Section A'!$U$37:$U$44,0)),""),"d-mmm-yy")</f>
        <v>1-Jan-18 to 30-Jun-18</v>
      </c>
      <c r="E80" s="386">
        <v>320586</v>
      </c>
      <c r="F80" s="387">
        <f>1201775.25569537-F81</f>
        <v>624923.13296159357</v>
      </c>
      <c r="G80" s="442">
        <f t="shared" si="6"/>
        <v>51.300069255029889</v>
      </c>
      <c r="H80" s="390"/>
      <c r="I80" s="432"/>
      <c r="J80" s="392" t="s">
        <v>414</v>
      </c>
      <c r="K80" s="447"/>
      <c r="L80" s="432" t="b">
        <f t="shared" si="7"/>
        <v>1</v>
      </c>
      <c r="M80" s="432" t="b">
        <f t="shared" si="8"/>
        <v>1</v>
      </c>
      <c r="N80" s="432" t="s">
        <v>832</v>
      </c>
      <c r="O80" s="51"/>
      <c r="P80" s="497"/>
      <c r="Q80" s="135"/>
      <c r="T80" s="104"/>
      <c r="U80" s="104"/>
      <c r="V80" s="104"/>
      <c r="W80" s="104"/>
      <c r="X80" s="186"/>
    </row>
    <row r="81" spans="1:24" ht="47.1" customHeight="1" x14ac:dyDescent="0.3">
      <c r="A81" s="119"/>
      <c r="B81" s="367">
        <v>8</v>
      </c>
      <c r="C81" s="384" t="str">
        <f t="shared" si="5"/>
        <v/>
      </c>
      <c r="D81" s="385" t="str">
        <f ca="1">TEXT(IFERROR(INDEX('Overview - Section A'!$A$37:$A$44,MATCH(J81,'Overview - Section A'!$U$37:$U$44,0)),""),"d-mmm-yy") &amp;" to " &amp; TEXT(IFERROR(INDEX('Overview - Section A'!$E$37:$E$44,MATCH(J81,'Overview - Section A'!$U$37:$U$44,0)),""),"d-mmm-yy")</f>
        <v>1-Jul-18 to 31-Dec-18</v>
      </c>
      <c r="E81" s="386">
        <v>295925</v>
      </c>
      <c r="F81" s="387">
        <v>576852.12273377646</v>
      </c>
      <c r="G81" s="442">
        <f t="shared" si="6"/>
        <v>51.299975910216524</v>
      </c>
      <c r="H81" s="390"/>
      <c r="I81" s="432"/>
      <c r="J81" s="392" t="s">
        <v>416</v>
      </c>
      <c r="K81" s="447"/>
      <c r="L81" s="432" t="b">
        <f t="shared" si="7"/>
        <v>1</v>
      </c>
      <c r="M81" s="432" t="b">
        <f t="shared" si="8"/>
        <v>1</v>
      </c>
      <c r="N81" s="432" t="s">
        <v>833</v>
      </c>
      <c r="O81" s="51"/>
      <c r="P81" s="136"/>
      <c r="Q81" s="135"/>
      <c r="T81" s="104"/>
      <c r="U81" s="104"/>
      <c r="V81" s="104"/>
      <c r="W81" s="104"/>
      <c r="X81" s="186"/>
    </row>
    <row r="82" spans="1:24" ht="47.1" customHeight="1" x14ac:dyDescent="0.3">
      <c r="A82" s="119"/>
      <c r="B82" s="367">
        <v>8</v>
      </c>
      <c r="C82" s="384" t="str">
        <f t="shared" si="5"/>
        <v/>
      </c>
      <c r="D82" s="385" t="str">
        <f ca="1">TEXT(IFERROR(INDEX('Overview - Section A'!$A$37:$A$44,MATCH(J82,'Overview - Section A'!$U$37:$U$44,0)),""),"d-mmm-yy") &amp;" to " &amp; TEXT(IFERROR(INDEX('Overview - Section A'!$E$37:$E$44,MATCH(J82,'Overview - Section A'!$U$37:$U$44,0)),""),"d-mmm-yy")</f>
        <v>1-Jan-19 to 30-Jun-19</v>
      </c>
      <c r="E82" s="386">
        <v>360628</v>
      </c>
      <c r="F82" s="387">
        <f>1231819.63708775-F83</f>
        <v>640546.21128562919</v>
      </c>
      <c r="G82" s="442">
        <f t="shared" si="6"/>
        <v>56.300075411606883</v>
      </c>
      <c r="H82" s="390"/>
      <c r="I82" s="432"/>
      <c r="J82" s="392" t="s">
        <v>418</v>
      </c>
      <c r="K82" s="447"/>
      <c r="L82" s="432" t="b">
        <f t="shared" si="7"/>
        <v>1</v>
      </c>
      <c r="M82" s="432" t="b">
        <f t="shared" si="8"/>
        <v>1</v>
      </c>
      <c r="N82" s="432" t="s">
        <v>834</v>
      </c>
      <c r="O82" s="51"/>
      <c r="P82" s="136"/>
      <c r="Q82" s="135"/>
      <c r="T82" s="104"/>
      <c r="U82" s="104"/>
      <c r="V82" s="104"/>
      <c r="W82" s="104"/>
      <c r="X82" s="186"/>
    </row>
    <row r="83" spans="1:24" ht="47.1" customHeight="1" x14ac:dyDescent="0.3">
      <c r="A83" s="119"/>
      <c r="B83" s="367">
        <v>8</v>
      </c>
      <c r="C83" s="384" t="str">
        <f t="shared" si="5"/>
        <v/>
      </c>
      <c r="D83" s="385" t="str">
        <f ca="1">TEXT(IFERROR(INDEX('Overview - Section A'!$A$37:$A$44,MATCH(J83,'Overview - Section A'!$U$37:$U$44,0)),""),"d-mmm-yy") &amp;" to " &amp; TEXT(IFERROR(INDEX('Overview - Section A'!$E$37:$E$44,MATCH(J83,'Overview - Section A'!$U$37:$U$44,0)),""),"d-mmm-yy")</f>
        <v>1-Jul-19 to 31-Dec-19</v>
      </c>
      <c r="E83" s="386">
        <v>332887</v>
      </c>
      <c r="F83" s="387">
        <v>591273.42580212082</v>
      </c>
      <c r="G83" s="442">
        <f t="shared" si="6"/>
        <v>56.300010362956179</v>
      </c>
      <c r="H83" s="390"/>
      <c r="I83" s="432"/>
      <c r="J83" s="392" t="s">
        <v>420</v>
      </c>
      <c r="K83" s="447"/>
      <c r="L83" s="432" t="b">
        <f t="shared" si="7"/>
        <v>1</v>
      </c>
      <c r="M83" s="432" t="b">
        <f t="shared" si="8"/>
        <v>1</v>
      </c>
      <c r="N83" s="432" t="s">
        <v>835</v>
      </c>
      <c r="O83" s="51"/>
      <c r="P83" s="136"/>
      <c r="Q83" s="135"/>
      <c r="T83" s="104"/>
      <c r="U83" s="104"/>
      <c r="V83" s="104"/>
      <c r="W83" s="104"/>
      <c r="X83" s="186"/>
    </row>
    <row r="84" spans="1:24" ht="47.1" customHeight="1" x14ac:dyDescent="0.3">
      <c r="A84" s="119"/>
      <c r="B84" s="367">
        <v>8</v>
      </c>
      <c r="C84" s="384" t="str">
        <f t="shared" si="5"/>
        <v/>
      </c>
      <c r="D84" s="385" t="str">
        <f ca="1">TEXT(IFERROR(INDEX('Overview - Section A'!$A$37:$A$44,MATCH(J84,'Overview - Section A'!$U$37:$U$44,0)),""),"d-mmm-yy") &amp;" to " &amp; TEXT(IFERROR(INDEX('Overview - Section A'!$E$37:$E$44,MATCH(J84,'Overview - Section A'!$U$37:$U$44,0)),""),"d-mmm-yy")</f>
        <v>1-Jan-20 to 30-Jun-20</v>
      </c>
      <c r="E84" s="386">
        <v>402472</v>
      </c>
      <c r="F84" s="387">
        <f>1262615.12801495-F85</f>
        <v>656559.86656777631</v>
      </c>
      <c r="G84" s="442">
        <f t="shared" si="6"/>
        <v>61.300122120463641</v>
      </c>
      <c r="H84" s="390"/>
      <c r="I84" s="432"/>
      <c r="J84" s="392" t="s">
        <v>422</v>
      </c>
      <c r="K84" s="447"/>
      <c r="L84" s="432" t="b">
        <f t="shared" si="7"/>
        <v>1</v>
      </c>
      <c r="M84" s="432" t="b">
        <f t="shared" si="8"/>
        <v>1</v>
      </c>
      <c r="N84" s="432" t="s">
        <v>836</v>
      </c>
      <c r="O84" s="51"/>
      <c r="P84" s="136"/>
      <c r="Q84" s="135"/>
      <c r="T84" s="104"/>
      <c r="U84" s="104"/>
      <c r="V84" s="104"/>
      <c r="W84" s="104"/>
      <c r="X84" s="186"/>
    </row>
    <row r="85" spans="1:24" ht="47.1" customHeight="1" x14ac:dyDescent="0.3">
      <c r="A85" s="119"/>
      <c r="B85" s="367">
        <v>8</v>
      </c>
      <c r="C85" s="384" t="str">
        <f t="shared" si="5"/>
        <v/>
      </c>
      <c r="D85" s="385" t="str">
        <f ca="1">TEXT(IFERROR(INDEX('Overview - Section A'!$A$37:$A$44,MATCH(J85,'Overview - Section A'!$U$37:$U$44,0)),""),"d-mmm-yy") &amp;" to " &amp; TEXT(IFERROR(INDEX('Overview - Section A'!$E$37:$E$44,MATCH(J85,'Overview - Section A'!$U$37:$U$44,0)),""),"d-mmm-yy")</f>
        <v>1-Jul-20 to 31-Dec-20</v>
      </c>
      <c r="E85" s="386">
        <v>371512</v>
      </c>
      <c r="F85" s="387">
        <v>606055.26144717378</v>
      </c>
      <c r="G85" s="442">
        <f t="shared" si="6"/>
        <v>61.300020581107105</v>
      </c>
      <c r="H85" s="390"/>
      <c r="I85" s="432"/>
      <c r="J85" s="392" t="s">
        <v>424</v>
      </c>
      <c r="K85" s="447"/>
      <c r="L85" s="432" t="b">
        <f t="shared" si="7"/>
        <v>1</v>
      </c>
      <c r="M85" s="432" t="b">
        <f t="shared" si="8"/>
        <v>1</v>
      </c>
      <c r="N85" s="432" t="s">
        <v>837</v>
      </c>
      <c r="O85" s="51"/>
      <c r="P85" s="136"/>
      <c r="Q85" s="135"/>
      <c r="T85" s="104"/>
      <c r="U85" s="104"/>
      <c r="V85" s="104"/>
      <c r="W85" s="104"/>
      <c r="X85" s="186"/>
    </row>
    <row r="86" spans="1:24" ht="47.1" customHeight="1" x14ac:dyDescent="0.3">
      <c r="A86" s="119"/>
      <c r="B86" s="367">
        <v>9</v>
      </c>
      <c r="C86" s="384" t="str">
        <f t="shared" si="5"/>
        <v>SPI-2: Percentage of children aged 3–59 months who received the full number of courses of SMC (3 or 4) per  transmission season in the targeted areas</v>
      </c>
      <c r="D86" s="385" t="str">
        <f ca="1">TEXT(IFERROR(INDEX('Overview - Section A'!$A$37:$A$44,MATCH(J86,'Overview - Section A'!$U$37:$U$44,0)),""),"d-mmm-yy") &amp;" to " &amp; TEXT(IFERROR(INDEX('Overview - Section A'!$E$37:$E$44,MATCH(J86,'Overview - Section A'!$U$37:$U$44,0)),""),"d-mmm-yy")</f>
        <v>1-Jan-18 to 30-Jun-18</v>
      </c>
      <c r="E86" s="386">
        <v>0</v>
      </c>
      <c r="F86" s="387">
        <v>0</v>
      </c>
      <c r="G86" s="442" t="str">
        <f t="shared" si="6"/>
        <v/>
      </c>
      <c r="H86" s="390"/>
      <c r="I86" s="432"/>
      <c r="J86" s="392" t="s">
        <v>414</v>
      </c>
      <c r="K86" s="447"/>
      <c r="L86" s="432" t="b">
        <f t="shared" si="7"/>
        <v>1</v>
      </c>
      <c r="M86" s="432" t="b">
        <f t="shared" si="8"/>
        <v>1</v>
      </c>
      <c r="N86" s="432" t="s">
        <v>838</v>
      </c>
      <c r="O86" s="51"/>
      <c r="P86" s="497"/>
      <c r="Q86" s="135"/>
      <c r="T86" s="104"/>
      <c r="U86" s="104"/>
      <c r="V86" s="104"/>
      <c r="W86" s="104"/>
      <c r="X86" s="186"/>
    </row>
    <row r="87" spans="1:24" ht="47.1" customHeight="1" x14ac:dyDescent="0.3">
      <c r="A87" s="119"/>
      <c r="B87" s="367">
        <v>9</v>
      </c>
      <c r="C87" s="384" t="str">
        <f t="shared" si="5"/>
        <v/>
      </c>
      <c r="D87" s="385" t="str">
        <f ca="1">TEXT(IFERROR(INDEX('Overview - Section A'!$A$37:$A$44,MATCH(J87,'Overview - Section A'!$U$37:$U$44,0)),""),"d-mmm-yy") &amp;" to " &amp; TEXT(IFERROR(INDEX('Overview - Section A'!$E$37:$E$44,MATCH(J87,'Overview - Section A'!$U$37:$U$44,0)),""),"d-mmm-yy")</f>
        <v>1-Jul-18 to 31-Dec-18</v>
      </c>
      <c r="E87" s="386">
        <v>388615</v>
      </c>
      <c r="F87" s="387">
        <v>409068.7331990794</v>
      </c>
      <c r="G87" s="442">
        <f t="shared" si="6"/>
        <v>94.999927508728646</v>
      </c>
      <c r="H87" s="390"/>
      <c r="I87" s="432"/>
      <c r="J87" s="392" t="s">
        <v>416</v>
      </c>
      <c r="K87" s="447"/>
      <c r="L87" s="432" t="b">
        <f t="shared" si="7"/>
        <v>1</v>
      </c>
      <c r="M87" s="432" t="b">
        <f t="shared" si="8"/>
        <v>1</v>
      </c>
      <c r="N87" s="432" t="s">
        <v>839</v>
      </c>
      <c r="O87" s="51"/>
      <c r="P87" s="497"/>
      <c r="Q87" s="135"/>
      <c r="T87" s="104"/>
      <c r="U87" s="104"/>
      <c r="V87" s="104"/>
      <c r="W87" s="104"/>
      <c r="X87" s="186"/>
    </row>
    <row r="88" spans="1:24" ht="47.1" customHeight="1" x14ac:dyDescent="0.3">
      <c r="A88" s="119"/>
      <c r="B88" s="367">
        <v>9</v>
      </c>
      <c r="C88" s="384" t="str">
        <f t="shared" si="5"/>
        <v/>
      </c>
      <c r="D88" s="385" t="str">
        <f ca="1">TEXT(IFERROR(INDEX('Overview - Section A'!$A$37:$A$44,MATCH(J88,'Overview - Section A'!$U$37:$U$44,0)),""),"d-mmm-yy") &amp;" to " &amp; TEXT(IFERROR(INDEX('Overview - Section A'!$E$37:$E$44,MATCH(J88,'Overview - Section A'!$U$37:$U$44,0)),""),"d-mmm-yy")</f>
        <v>1-Jan-19 to 30-Jun-19</v>
      </c>
      <c r="E88" s="386">
        <v>0</v>
      </c>
      <c r="F88" s="387">
        <v>0</v>
      </c>
      <c r="G88" s="442" t="str">
        <f t="shared" si="6"/>
        <v/>
      </c>
      <c r="H88" s="390"/>
      <c r="I88" s="432"/>
      <c r="J88" s="392" t="s">
        <v>418</v>
      </c>
      <c r="K88" s="447"/>
      <c r="L88" s="432" t="b">
        <f t="shared" si="7"/>
        <v>1</v>
      </c>
      <c r="M88" s="432" t="b">
        <f t="shared" si="8"/>
        <v>1</v>
      </c>
      <c r="N88" s="432" t="s">
        <v>840</v>
      </c>
      <c r="O88" s="51"/>
      <c r="P88" s="136"/>
      <c r="Q88" s="135"/>
      <c r="T88" s="104"/>
      <c r="U88" s="104"/>
      <c r="V88" s="104"/>
      <c r="W88" s="104"/>
      <c r="X88" s="186"/>
    </row>
    <row r="89" spans="1:24" ht="47.1" customHeight="1" x14ac:dyDescent="0.3">
      <c r="A89" s="119"/>
      <c r="B89" s="367">
        <v>9</v>
      </c>
      <c r="C89" s="384" t="str">
        <f t="shared" si="5"/>
        <v/>
      </c>
      <c r="D89" s="385" t="str">
        <f ca="1">TEXT(IFERROR(INDEX('Overview - Section A'!$A$37:$A$44,MATCH(J89,'Overview - Section A'!$U$37:$U$44,0)),""),"d-mmm-yy") &amp;" to " &amp; TEXT(IFERROR(INDEX('Overview - Section A'!$E$37:$E$44,MATCH(J89,'Overview - Section A'!$U$37:$U$44,0)),""),"d-mmm-yy")</f>
        <v>1-Jul-19 to 31-Dec-19</v>
      </c>
      <c r="E89" s="386">
        <v>398331</v>
      </c>
      <c r="F89" s="387">
        <v>419295.4515290563</v>
      </c>
      <c r="G89" s="442">
        <f t="shared" si="6"/>
        <v>95.000076568299349</v>
      </c>
      <c r="H89" s="390"/>
      <c r="I89" s="432"/>
      <c r="J89" s="392" t="s">
        <v>420</v>
      </c>
      <c r="K89" s="447"/>
      <c r="L89" s="432" t="b">
        <f t="shared" si="7"/>
        <v>1</v>
      </c>
      <c r="M89" s="432" t="b">
        <f t="shared" si="8"/>
        <v>1</v>
      </c>
      <c r="N89" s="432" t="s">
        <v>841</v>
      </c>
      <c r="O89" s="51"/>
      <c r="P89" s="136"/>
      <c r="Q89" s="135"/>
      <c r="T89" s="104"/>
      <c r="U89" s="104"/>
      <c r="V89" s="104"/>
      <c r="W89" s="104"/>
      <c r="X89" s="186"/>
    </row>
    <row r="90" spans="1:24" ht="47.1" customHeight="1" x14ac:dyDescent="0.3">
      <c r="A90" s="119"/>
      <c r="B90" s="367">
        <v>9</v>
      </c>
      <c r="C90" s="384" t="str">
        <f t="shared" si="5"/>
        <v/>
      </c>
      <c r="D90" s="385" t="str">
        <f ca="1">TEXT(IFERROR(INDEX('Overview - Section A'!$A$37:$A$44,MATCH(J90,'Overview - Section A'!$U$37:$U$44,0)),""),"d-mmm-yy") &amp;" to " &amp; TEXT(IFERROR(INDEX('Overview - Section A'!$E$37:$E$44,MATCH(J90,'Overview - Section A'!$U$37:$U$44,0)),""),"d-mmm-yy")</f>
        <v>1-Jan-20 to 30-Jun-20</v>
      </c>
      <c r="E90" s="386">
        <v>0</v>
      </c>
      <c r="F90" s="387">
        <v>0</v>
      </c>
      <c r="G90" s="442" t="str">
        <f t="shared" si="6"/>
        <v/>
      </c>
      <c r="H90" s="390"/>
      <c r="I90" s="432"/>
      <c r="J90" s="392" t="s">
        <v>422</v>
      </c>
      <c r="K90" s="447"/>
      <c r="L90" s="432" t="b">
        <f t="shared" si="7"/>
        <v>1</v>
      </c>
      <c r="M90" s="432" t="b">
        <f t="shared" si="8"/>
        <v>1</v>
      </c>
      <c r="N90" s="432" t="s">
        <v>842</v>
      </c>
      <c r="O90" s="51"/>
      <c r="P90" s="136"/>
      <c r="Q90" s="135"/>
      <c r="T90" s="104"/>
      <c r="U90" s="104"/>
      <c r="V90" s="104"/>
      <c r="W90" s="104"/>
      <c r="X90" s="186"/>
    </row>
    <row r="91" spans="1:24" ht="47.1" customHeight="1" x14ac:dyDescent="0.3">
      <c r="A91" s="119"/>
      <c r="B91" s="367">
        <v>9</v>
      </c>
      <c r="C91" s="384" t="str">
        <f t="shared" si="5"/>
        <v/>
      </c>
      <c r="D91" s="385" t="str">
        <f ca="1">TEXT(IFERROR(INDEX('Overview - Section A'!$A$37:$A$44,MATCH(J91,'Overview - Section A'!$U$37:$U$44,0)),""),"d-mmm-yy") &amp;" to " &amp; TEXT(IFERROR(INDEX('Overview - Section A'!$E$37:$E$44,MATCH(J91,'Overview - Section A'!$U$37:$U$44,0)),""),"d-mmm-yy")</f>
        <v>1-Jul-20 to 31-Dec-20</v>
      </c>
      <c r="E91" s="386">
        <v>408289</v>
      </c>
      <c r="F91" s="387">
        <v>429777.83781728271</v>
      </c>
      <c r="G91" s="442">
        <f t="shared" si="6"/>
        <v>95.000012581751932</v>
      </c>
      <c r="H91" s="390"/>
      <c r="I91" s="432"/>
      <c r="J91" s="392" t="s">
        <v>424</v>
      </c>
      <c r="K91" s="447"/>
      <c r="L91" s="432" t="b">
        <f t="shared" si="7"/>
        <v>1</v>
      </c>
      <c r="M91" s="432" t="b">
        <f t="shared" si="8"/>
        <v>1</v>
      </c>
      <c r="N91" s="432" t="s">
        <v>843</v>
      </c>
      <c r="O91" s="51"/>
      <c r="P91" s="136"/>
      <c r="Q91" s="135"/>
      <c r="T91" s="104"/>
      <c r="U91" s="104"/>
      <c r="V91" s="104"/>
      <c r="W91" s="104"/>
      <c r="X91" s="186"/>
    </row>
    <row r="92" spans="1:24" ht="47.1" customHeight="1" x14ac:dyDescent="0.3">
      <c r="A92" s="119"/>
      <c r="B92" s="367">
        <v>10</v>
      </c>
      <c r="C92" s="384" t="str">
        <f t="shared" si="5"/>
        <v>PSM-2: Percentage of health facilities with essential medicines and life-saving commodities in stock</v>
      </c>
      <c r="D92" s="385" t="str">
        <f ca="1">TEXT(IFERROR(INDEX('Overview - Section A'!$A$37:$A$44,MATCH(J92,'Overview - Section A'!$U$37:$U$44,0)),""),"d-mmm-yy") &amp;" to " &amp; TEXT(IFERROR(INDEX('Overview - Section A'!$E$37:$E$44,MATCH(J92,'Overview - Section A'!$U$37:$U$44,0)),""),"d-mmm-yy")</f>
        <v>1-Jan-18 to 30-Jun-18</v>
      </c>
      <c r="E92" s="386"/>
      <c r="F92" s="387"/>
      <c r="G92" s="442">
        <v>90</v>
      </c>
      <c r="H92" s="390"/>
      <c r="I92" s="432"/>
      <c r="J92" s="392" t="s">
        <v>414</v>
      </c>
      <c r="K92" s="447"/>
      <c r="L92" s="432" t="b">
        <f t="shared" si="7"/>
        <v>1</v>
      </c>
      <c r="M92" s="432" t="b">
        <f t="shared" si="8"/>
        <v>1</v>
      </c>
      <c r="N92" s="432" t="s">
        <v>844</v>
      </c>
      <c r="O92" s="51"/>
      <c r="P92" s="497"/>
      <c r="Q92" s="135"/>
      <c r="T92" s="104"/>
      <c r="U92" s="104"/>
      <c r="V92" s="104"/>
      <c r="W92" s="104"/>
      <c r="X92" s="186"/>
    </row>
    <row r="93" spans="1:24" ht="47.1" customHeight="1" x14ac:dyDescent="0.3">
      <c r="A93" s="119"/>
      <c r="B93" s="367">
        <v>10</v>
      </c>
      <c r="C93" s="384" t="str">
        <f t="shared" si="5"/>
        <v/>
      </c>
      <c r="D93" s="385" t="str">
        <f ca="1">TEXT(IFERROR(INDEX('Overview - Section A'!$A$37:$A$44,MATCH(J93,'Overview - Section A'!$U$37:$U$44,0)),""),"d-mmm-yy") &amp;" to " &amp; TEXT(IFERROR(INDEX('Overview - Section A'!$E$37:$E$44,MATCH(J93,'Overview - Section A'!$U$37:$U$44,0)),""),"d-mmm-yy")</f>
        <v>1-Jul-18 to 31-Dec-18</v>
      </c>
      <c r="E93" s="386"/>
      <c r="F93" s="387"/>
      <c r="G93" s="442">
        <v>90</v>
      </c>
      <c r="H93" s="390"/>
      <c r="I93" s="432"/>
      <c r="J93" s="392" t="s">
        <v>416</v>
      </c>
      <c r="K93" s="447"/>
      <c r="L93" s="432" t="b">
        <f t="shared" si="7"/>
        <v>1</v>
      </c>
      <c r="M93" s="432" t="b">
        <f t="shared" si="8"/>
        <v>1</v>
      </c>
      <c r="N93" s="432" t="s">
        <v>845</v>
      </c>
      <c r="O93" s="51"/>
      <c r="P93" s="136"/>
      <c r="Q93" s="135"/>
      <c r="T93" s="104"/>
      <c r="U93" s="104"/>
      <c r="V93" s="104"/>
      <c r="W93" s="104"/>
      <c r="X93" s="186"/>
    </row>
    <row r="94" spans="1:24" ht="47.1" customHeight="1" x14ac:dyDescent="0.3">
      <c r="A94" s="119"/>
      <c r="B94" s="367">
        <v>10</v>
      </c>
      <c r="C94" s="384" t="str">
        <f t="shared" si="5"/>
        <v/>
      </c>
      <c r="D94" s="385" t="str">
        <f ca="1">TEXT(IFERROR(INDEX('Overview - Section A'!$A$37:$A$44,MATCH(J94,'Overview - Section A'!$U$37:$U$44,0)),""),"d-mmm-yy") &amp;" to " &amp; TEXT(IFERROR(INDEX('Overview - Section A'!$E$37:$E$44,MATCH(J94,'Overview - Section A'!$U$37:$U$44,0)),""),"d-mmm-yy")</f>
        <v>1-Jan-19 to 30-Jun-19</v>
      </c>
      <c r="E94" s="386"/>
      <c r="F94" s="387"/>
      <c r="G94" s="442">
        <v>100</v>
      </c>
      <c r="H94" s="390"/>
      <c r="I94" s="432"/>
      <c r="J94" s="392" t="s">
        <v>418</v>
      </c>
      <c r="K94" s="447"/>
      <c r="L94" s="432" t="b">
        <f t="shared" si="7"/>
        <v>1</v>
      </c>
      <c r="M94" s="432" t="b">
        <f t="shared" si="8"/>
        <v>1</v>
      </c>
      <c r="N94" s="432" t="s">
        <v>846</v>
      </c>
      <c r="O94" s="51"/>
      <c r="P94" s="136"/>
      <c r="Q94" s="135"/>
      <c r="T94" s="104"/>
      <c r="U94" s="104"/>
      <c r="V94" s="104"/>
      <c r="W94" s="104"/>
      <c r="X94" s="186"/>
    </row>
    <row r="95" spans="1:24" ht="47.1" customHeight="1" x14ac:dyDescent="0.3">
      <c r="A95" s="119"/>
      <c r="B95" s="367">
        <v>10</v>
      </c>
      <c r="C95" s="384" t="str">
        <f t="shared" si="5"/>
        <v/>
      </c>
      <c r="D95" s="385" t="str">
        <f ca="1">TEXT(IFERROR(INDEX('Overview - Section A'!$A$37:$A$44,MATCH(J95,'Overview - Section A'!$U$37:$U$44,0)),""),"d-mmm-yy") &amp;" to " &amp; TEXT(IFERROR(INDEX('Overview - Section A'!$E$37:$E$44,MATCH(J95,'Overview - Section A'!$U$37:$U$44,0)),""),"d-mmm-yy")</f>
        <v>1-Jul-19 to 31-Dec-19</v>
      </c>
      <c r="E95" s="386"/>
      <c r="F95" s="387"/>
      <c r="G95" s="442">
        <v>100</v>
      </c>
      <c r="H95" s="390"/>
      <c r="I95" s="432"/>
      <c r="J95" s="392" t="s">
        <v>420</v>
      </c>
      <c r="K95" s="447"/>
      <c r="L95" s="432" t="b">
        <f t="shared" si="7"/>
        <v>1</v>
      </c>
      <c r="M95" s="432" t="b">
        <f t="shared" si="8"/>
        <v>1</v>
      </c>
      <c r="N95" s="432" t="s">
        <v>847</v>
      </c>
      <c r="O95" s="51"/>
      <c r="P95" s="136"/>
      <c r="Q95" s="135"/>
      <c r="T95" s="104"/>
      <c r="U95" s="104"/>
      <c r="V95" s="104"/>
      <c r="W95" s="104"/>
      <c r="X95" s="186"/>
    </row>
    <row r="96" spans="1:24" ht="47.1" customHeight="1" x14ac:dyDescent="0.3">
      <c r="A96" s="119"/>
      <c r="B96" s="367">
        <v>10</v>
      </c>
      <c r="C96" s="384" t="str">
        <f t="shared" si="5"/>
        <v/>
      </c>
      <c r="D96" s="385" t="str">
        <f ca="1">TEXT(IFERROR(INDEX('Overview - Section A'!$A$37:$A$44,MATCH(J96,'Overview - Section A'!$U$37:$U$44,0)),""),"d-mmm-yy") &amp;" to " &amp; TEXT(IFERROR(INDEX('Overview - Section A'!$E$37:$E$44,MATCH(J96,'Overview - Section A'!$U$37:$U$44,0)),""),"d-mmm-yy")</f>
        <v>1-Jan-20 to 30-Jun-20</v>
      </c>
      <c r="E96" s="386"/>
      <c r="F96" s="387"/>
      <c r="G96" s="442">
        <v>100</v>
      </c>
      <c r="H96" s="390"/>
      <c r="I96" s="432"/>
      <c r="J96" s="392" t="s">
        <v>422</v>
      </c>
      <c r="K96" s="447"/>
      <c r="L96" s="432" t="b">
        <f t="shared" si="7"/>
        <v>1</v>
      </c>
      <c r="M96" s="432" t="b">
        <f t="shared" si="8"/>
        <v>1</v>
      </c>
      <c r="N96" s="432" t="s">
        <v>848</v>
      </c>
      <c r="O96" s="51"/>
      <c r="P96" s="136"/>
      <c r="Q96" s="135"/>
      <c r="T96" s="104"/>
      <c r="U96" s="104"/>
      <c r="V96" s="104"/>
      <c r="W96" s="104"/>
      <c r="X96" s="186"/>
    </row>
    <row r="97" spans="1:24" ht="47.1" customHeight="1" x14ac:dyDescent="0.3">
      <c r="A97" s="119"/>
      <c r="B97" s="367">
        <v>10</v>
      </c>
      <c r="C97" s="384" t="str">
        <f t="shared" si="5"/>
        <v/>
      </c>
      <c r="D97" s="385" t="str">
        <f ca="1">TEXT(IFERROR(INDEX('Overview - Section A'!$A$37:$A$44,MATCH(J97,'Overview - Section A'!$U$37:$U$44,0)),""),"d-mmm-yy") &amp;" to " &amp; TEXT(IFERROR(INDEX('Overview - Section A'!$E$37:$E$44,MATCH(J97,'Overview - Section A'!$U$37:$U$44,0)),""),"d-mmm-yy")</f>
        <v>1-Jul-20 to 31-Dec-20</v>
      </c>
      <c r="E97" s="386"/>
      <c r="F97" s="387"/>
      <c r="G97" s="442">
        <v>100</v>
      </c>
      <c r="H97" s="390"/>
      <c r="I97" s="432"/>
      <c r="J97" s="392" t="s">
        <v>424</v>
      </c>
      <c r="K97" s="447"/>
      <c r="L97" s="432" t="b">
        <f t="shared" si="7"/>
        <v>1</v>
      </c>
      <c r="M97" s="432" t="b">
        <f t="shared" si="8"/>
        <v>1</v>
      </c>
      <c r="N97" s="432" t="s">
        <v>849</v>
      </c>
      <c r="O97" s="51"/>
      <c r="P97" s="136"/>
      <c r="Q97" s="135"/>
      <c r="T97" s="104"/>
      <c r="U97" s="104"/>
      <c r="V97" s="104"/>
      <c r="W97" s="104"/>
      <c r="X97" s="186"/>
    </row>
    <row r="98" spans="1:24" ht="47.1" customHeight="1" x14ac:dyDescent="0.3">
      <c r="A98" s="119"/>
      <c r="B98" s="367">
        <v>11</v>
      </c>
      <c r="C98" s="384" t="str">
        <f t="shared" si="5"/>
        <v>M&amp;E-1: Percentage of HMIS or other routine reporting units submitting timely reports according to national guidelines</v>
      </c>
      <c r="D98" s="385" t="str">
        <f ca="1">TEXT(IFERROR(INDEX('Overview - Section A'!$A$37:$A$44,MATCH(J98,'Overview - Section A'!$U$37:$U$44,0)),""),"d-mmm-yy") &amp;" to " &amp; TEXT(IFERROR(INDEX('Overview - Section A'!$E$37:$E$44,MATCH(J98,'Overview - Section A'!$U$37:$U$44,0)),""),"d-mmm-yy")</f>
        <v>1-Jan-18 to 30-Jun-18</v>
      </c>
      <c r="E98" s="386">
        <v>430000</v>
      </c>
      <c r="F98" s="387">
        <v>612679</v>
      </c>
      <c r="G98" s="442">
        <f t="shared" si="6"/>
        <v>70.183570842153884</v>
      </c>
      <c r="H98" s="390"/>
      <c r="I98" s="432"/>
      <c r="J98" s="392" t="s">
        <v>414</v>
      </c>
      <c r="K98" s="447"/>
      <c r="L98" s="432" t="b">
        <f t="shared" si="7"/>
        <v>1</v>
      </c>
      <c r="M98" s="432" t="b">
        <f t="shared" si="8"/>
        <v>1</v>
      </c>
      <c r="N98" s="432" t="s">
        <v>850</v>
      </c>
      <c r="O98" s="51"/>
      <c r="P98" s="136"/>
      <c r="Q98" s="135"/>
      <c r="T98" s="104"/>
      <c r="U98" s="104"/>
      <c r="V98" s="104"/>
      <c r="W98" s="104"/>
      <c r="X98" s="186"/>
    </row>
    <row r="99" spans="1:24" ht="47.1" customHeight="1" x14ac:dyDescent="0.3">
      <c r="A99" s="119"/>
      <c r="B99" s="367">
        <v>11</v>
      </c>
      <c r="C99" s="384" t="str">
        <f t="shared" si="5"/>
        <v/>
      </c>
      <c r="D99" s="385" t="str">
        <f ca="1">TEXT(IFERROR(INDEX('Overview - Section A'!$A$37:$A$44,MATCH(J99,'Overview - Section A'!$U$37:$U$44,0)),""),"d-mmm-yy") &amp;" to " &amp; TEXT(IFERROR(INDEX('Overview - Section A'!$E$37:$E$44,MATCH(J99,'Overview - Section A'!$U$37:$U$44,0)),""),"d-mmm-yy")</f>
        <v>1-Jul-18 to 31-Dec-18</v>
      </c>
      <c r="E99" s="386">
        <v>430000</v>
      </c>
      <c r="F99" s="387">
        <v>612679</v>
      </c>
      <c r="G99" s="442">
        <f t="shared" si="6"/>
        <v>70.183570842153884</v>
      </c>
      <c r="H99" s="390"/>
      <c r="I99" s="432"/>
      <c r="J99" s="392" t="s">
        <v>416</v>
      </c>
      <c r="K99" s="447"/>
      <c r="L99" s="432" t="b">
        <f t="shared" si="7"/>
        <v>1</v>
      </c>
      <c r="M99" s="432" t="b">
        <f t="shared" si="8"/>
        <v>1</v>
      </c>
      <c r="N99" s="432" t="s">
        <v>851</v>
      </c>
      <c r="O99" s="51"/>
      <c r="P99" s="136"/>
      <c r="Q99" s="135"/>
      <c r="T99" s="104"/>
      <c r="U99" s="104"/>
      <c r="V99" s="104"/>
      <c r="W99" s="104"/>
      <c r="X99" s="186"/>
    </row>
    <row r="100" spans="1:24" ht="47.1" customHeight="1" x14ac:dyDescent="0.3">
      <c r="A100" s="119"/>
      <c r="B100" s="367">
        <v>11</v>
      </c>
      <c r="C100" s="384" t="str">
        <f t="shared" si="5"/>
        <v/>
      </c>
      <c r="D100" s="385" t="str">
        <f ca="1">TEXT(IFERROR(INDEX('Overview - Section A'!$A$37:$A$44,MATCH(J100,'Overview - Section A'!$U$37:$U$44,0)),""),"d-mmm-yy") &amp;" to " &amp; TEXT(IFERROR(INDEX('Overview - Section A'!$E$37:$E$44,MATCH(J100,'Overview - Section A'!$U$37:$U$44,0)),""),"d-mmm-yy")</f>
        <v>1-Jan-19 to 30-Jun-19</v>
      </c>
      <c r="E100" s="386">
        <v>475000</v>
      </c>
      <c r="F100" s="387">
        <v>620000</v>
      </c>
      <c r="G100" s="442">
        <f t="shared" si="6"/>
        <v>76.612903225806448</v>
      </c>
      <c r="H100" s="390"/>
      <c r="I100" s="432"/>
      <c r="J100" s="392" t="s">
        <v>418</v>
      </c>
      <c r="K100" s="447"/>
      <c r="L100" s="432" t="b">
        <f t="shared" si="7"/>
        <v>1</v>
      </c>
      <c r="M100" s="432" t="b">
        <f t="shared" si="8"/>
        <v>1</v>
      </c>
      <c r="N100" s="432" t="s">
        <v>852</v>
      </c>
      <c r="O100" s="51"/>
      <c r="P100" s="136"/>
      <c r="Q100" s="135"/>
      <c r="T100" s="104"/>
      <c r="U100" s="104"/>
      <c r="V100" s="104"/>
      <c r="W100" s="104"/>
      <c r="X100" s="186"/>
    </row>
    <row r="101" spans="1:24" ht="47.1" customHeight="1" x14ac:dyDescent="0.3">
      <c r="A101" s="119"/>
      <c r="B101" s="367">
        <v>11</v>
      </c>
      <c r="C101" s="384" t="str">
        <f t="shared" si="5"/>
        <v/>
      </c>
      <c r="D101" s="385" t="str">
        <f ca="1">TEXT(IFERROR(INDEX('Overview - Section A'!$A$37:$A$44,MATCH(J101,'Overview - Section A'!$U$37:$U$44,0)),""),"d-mmm-yy") &amp;" to " &amp; TEXT(IFERROR(INDEX('Overview - Section A'!$E$37:$E$44,MATCH(J101,'Overview - Section A'!$U$37:$U$44,0)),""),"d-mmm-yy")</f>
        <v>1-Jul-19 to 31-Dec-19</v>
      </c>
      <c r="E101" s="386">
        <v>475000</v>
      </c>
      <c r="F101" s="387">
        <v>620000</v>
      </c>
      <c r="G101" s="442">
        <f t="shared" si="6"/>
        <v>76.612903225806448</v>
      </c>
      <c r="H101" s="390"/>
      <c r="I101" s="432"/>
      <c r="J101" s="392" t="s">
        <v>420</v>
      </c>
      <c r="K101" s="447"/>
      <c r="L101" s="432" t="b">
        <f t="shared" si="7"/>
        <v>1</v>
      </c>
      <c r="M101" s="432" t="b">
        <f t="shared" si="8"/>
        <v>1</v>
      </c>
      <c r="N101" s="432" t="s">
        <v>853</v>
      </c>
      <c r="O101" s="51"/>
      <c r="P101" s="136"/>
      <c r="Q101" s="135"/>
      <c r="T101" s="104"/>
      <c r="U101" s="104"/>
      <c r="V101" s="104"/>
      <c r="W101" s="104"/>
      <c r="X101" s="186"/>
    </row>
    <row r="102" spans="1:24" ht="47.1" customHeight="1" x14ac:dyDescent="0.3">
      <c r="A102" s="119"/>
      <c r="B102" s="367">
        <v>11</v>
      </c>
      <c r="C102" s="384" t="str">
        <f t="shared" ref="C102:C165" si="9">IF(B102=B101,"",VLOOKUP(B102,$A$10:$AA$34,27,FALSE))</f>
        <v/>
      </c>
      <c r="D102" s="385" t="str">
        <f ca="1">TEXT(IFERROR(INDEX('Overview - Section A'!$A$37:$A$44,MATCH(J102,'Overview - Section A'!$U$37:$U$44,0)),""),"d-mmm-yy") &amp;" to " &amp; TEXT(IFERROR(INDEX('Overview - Section A'!$E$37:$E$44,MATCH(J102,'Overview - Section A'!$U$37:$U$44,0)),""),"d-mmm-yy")</f>
        <v>1-Jan-20 to 30-Jun-20</v>
      </c>
      <c r="E102" s="386">
        <v>500000</v>
      </c>
      <c r="F102" s="387">
        <v>625000</v>
      </c>
      <c r="G102" s="442">
        <f t="shared" ref="G102:G165" si="10">IF(IF(AND(E102="",F102=""),K102,IFERROR((E102/F102)*100,""))=0,"",IF(AND(E102="",F102=""),K102,IFERROR((E102/F102)*100,"")))</f>
        <v>80</v>
      </c>
      <c r="H102" s="390"/>
      <c r="I102" s="432"/>
      <c r="J102" s="392" t="s">
        <v>422</v>
      </c>
      <c r="K102" s="447"/>
      <c r="L102" s="432" t="b">
        <f t="shared" ref="L102:L165" si="11">IFERROR(TRUE,FALSE)</f>
        <v>1</v>
      </c>
      <c r="M102" s="432" t="b">
        <f t="shared" ref="M102:M165" si="12">IFERROR(IF(VLOOKUP(B102,$A$10:$AA$34,27,FALSE)&lt;&gt;"",TRUE,FALSE),FALSE)</f>
        <v>1</v>
      </c>
      <c r="N102" s="432" t="s">
        <v>854</v>
      </c>
      <c r="O102" s="51"/>
      <c r="P102" s="136"/>
      <c r="Q102" s="135"/>
      <c r="T102" s="104"/>
      <c r="U102" s="104"/>
      <c r="V102" s="104"/>
      <c r="W102" s="104"/>
      <c r="X102" s="186"/>
    </row>
    <row r="103" spans="1:24" ht="47.1" customHeight="1" x14ac:dyDescent="0.3">
      <c r="A103" s="119"/>
      <c r="B103" s="367">
        <v>11</v>
      </c>
      <c r="C103" s="384" t="str">
        <f t="shared" si="9"/>
        <v/>
      </c>
      <c r="D103" s="385" t="str">
        <f ca="1">TEXT(IFERROR(INDEX('Overview - Section A'!$A$37:$A$44,MATCH(J103,'Overview - Section A'!$U$37:$U$44,0)),""),"d-mmm-yy") &amp;" to " &amp; TEXT(IFERROR(INDEX('Overview - Section A'!$E$37:$E$44,MATCH(J103,'Overview - Section A'!$U$37:$U$44,0)),""),"d-mmm-yy")</f>
        <v>1-Jul-20 to 31-Dec-20</v>
      </c>
      <c r="E103" s="386">
        <v>500000</v>
      </c>
      <c r="F103" s="387">
        <v>625000</v>
      </c>
      <c r="G103" s="442">
        <f t="shared" si="10"/>
        <v>80</v>
      </c>
      <c r="H103" s="390"/>
      <c r="I103" s="432"/>
      <c r="J103" s="392" t="s">
        <v>424</v>
      </c>
      <c r="K103" s="447"/>
      <c r="L103" s="432" t="b">
        <f t="shared" si="11"/>
        <v>1</v>
      </c>
      <c r="M103" s="432" t="b">
        <f t="shared" si="12"/>
        <v>1</v>
      </c>
      <c r="N103" s="432" t="s">
        <v>855</v>
      </c>
      <c r="O103" s="51"/>
      <c r="P103" s="136"/>
      <c r="Q103" s="135"/>
      <c r="T103" s="104"/>
      <c r="U103" s="104"/>
      <c r="V103" s="104"/>
      <c r="W103" s="104"/>
      <c r="X103" s="186"/>
    </row>
    <row r="104" spans="1:24" ht="47.1" customHeight="1" x14ac:dyDescent="0.3">
      <c r="A104" s="119"/>
      <c r="B104" s="367">
        <v>12</v>
      </c>
      <c r="C104" s="384" t="str">
        <f t="shared" si="9"/>
        <v>M&amp;E-2: Proportion of facility reports received over the reports expected during the reporting period</v>
      </c>
      <c r="D104" s="385" t="str">
        <f ca="1">TEXT(IFERROR(INDEX('Overview - Section A'!$A$37:$A$44,MATCH(J104,'Overview - Section A'!$U$37:$U$44,0)),""),"d-mmm-yy") &amp;" to " &amp; TEXT(IFERROR(INDEX('Overview - Section A'!$E$37:$E$44,MATCH(J104,'Overview - Section A'!$U$37:$U$44,0)),""),"d-mmm-yy")</f>
        <v>1-Jan-18 to 30-Jun-18</v>
      </c>
      <c r="E104" s="386">
        <v>85</v>
      </c>
      <c r="F104" s="387">
        <v>100</v>
      </c>
      <c r="G104" s="442">
        <f t="shared" si="10"/>
        <v>85</v>
      </c>
      <c r="H104" s="390"/>
      <c r="I104" s="432"/>
      <c r="J104" s="392" t="s">
        <v>414</v>
      </c>
      <c r="K104" s="447"/>
      <c r="L104" s="432" t="b">
        <f t="shared" si="11"/>
        <v>1</v>
      </c>
      <c r="M104" s="432" t="b">
        <f t="shared" si="12"/>
        <v>1</v>
      </c>
      <c r="N104" s="432" t="s">
        <v>856</v>
      </c>
      <c r="O104" s="51"/>
      <c r="P104" s="136"/>
      <c r="Q104" s="135"/>
      <c r="T104" s="104"/>
      <c r="U104" s="104"/>
      <c r="V104" s="104"/>
      <c r="W104" s="104"/>
      <c r="X104" s="186"/>
    </row>
    <row r="105" spans="1:24" ht="47.1" customHeight="1" x14ac:dyDescent="0.3">
      <c r="A105" s="119"/>
      <c r="B105" s="367">
        <v>12</v>
      </c>
      <c r="C105" s="384" t="str">
        <f t="shared" si="9"/>
        <v/>
      </c>
      <c r="D105" s="385" t="str">
        <f ca="1">TEXT(IFERROR(INDEX('Overview - Section A'!$A$37:$A$44,MATCH(J105,'Overview - Section A'!$U$37:$U$44,0)),""),"d-mmm-yy") &amp;" to " &amp; TEXT(IFERROR(INDEX('Overview - Section A'!$E$37:$E$44,MATCH(J105,'Overview - Section A'!$U$37:$U$44,0)),""),"d-mmm-yy")</f>
        <v>1-Jul-18 to 31-Dec-18</v>
      </c>
      <c r="E105" s="386">
        <v>85</v>
      </c>
      <c r="F105" s="387">
        <v>100</v>
      </c>
      <c r="G105" s="442">
        <f t="shared" si="10"/>
        <v>85</v>
      </c>
      <c r="H105" s="390"/>
      <c r="I105" s="432"/>
      <c r="J105" s="392" t="s">
        <v>416</v>
      </c>
      <c r="K105" s="447"/>
      <c r="L105" s="432" t="b">
        <f t="shared" si="11"/>
        <v>1</v>
      </c>
      <c r="M105" s="432" t="b">
        <f t="shared" si="12"/>
        <v>1</v>
      </c>
      <c r="N105" s="432" t="s">
        <v>857</v>
      </c>
      <c r="O105" s="51"/>
      <c r="P105" s="136"/>
      <c r="Q105" s="135"/>
      <c r="T105" s="104"/>
      <c r="U105" s="104"/>
      <c r="V105" s="104"/>
      <c r="W105" s="104"/>
      <c r="X105" s="186"/>
    </row>
    <row r="106" spans="1:24" ht="47.1" customHeight="1" x14ac:dyDescent="0.3">
      <c r="A106" s="119"/>
      <c r="B106" s="367">
        <v>12</v>
      </c>
      <c r="C106" s="384" t="str">
        <f t="shared" si="9"/>
        <v/>
      </c>
      <c r="D106" s="385" t="str">
        <f ca="1">TEXT(IFERROR(INDEX('Overview - Section A'!$A$37:$A$44,MATCH(J106,'Overview - Section A'!$U$37:$U$44,0)),""),"d-mmm-yy") &amp;" to " &amp; TEXT(IFERROR(INDEX('Overview - Section A'!$E$37:$E$44,MATCH(J106,'Overview - Section A'!$U$37:$U$44,0)),""),"d-mmm-yy")</f>
        <v>1-Jan-19 to 30-Jun-19</v>
      </c>
      <c r="E106" s="386">
        <v>90</v>
      </c>
      <c r="F106" s="387">
        <v>100</v>
      </c>
      <c r="G106" s="442">
        <f t="shared" si="10"/>
        <v>90</v>
      </c>
      <c r="H106" s="390"/>
      <c r="I106" s="432"/>
      <c r="J106" s="392" t="s">
        <v>418</v>
      </c>
      <c r="K106" s="447"/>
      <c r="L106" s="432" t="b">
        <f t="shared" si="11"/>
        <v>1</v>
      </c>
      <c r="M106" s="432" t="b">
        <f t="shared" si="12"/>
        <v>1</v>
      </c>
      <c r="N106" s="432" t="s">
        <v>858</v>
      </c>
      <c r="O106" s="51"/>
      <c r="P106" s="136"/>
      <c r="Q106" s="135"/>
      <c r="T106" s="104"/>
      <c r="U106" s="104"/>
      <c r="V106" s="104"/>
      <c r="W106" s="104"/>
      <c r="X106" s="186"/>
    </row>
    <row r="107" spans="1:24" ht="47.1" customHeight="1" x14ac:dyDescent="0.3">
      <c r="A107" s="119"/>
      <c r="B107" s="367">
        <v>12</v>
      </c>
      <c r="C107" s="384" t="str">
        <f t="shared" si="9"/>
        <v/>
      </c>
      <c r="D107" s="385" t="str">
        <f ca="1">TEXT(IFERROR(INDEX('Overview - Section A'!$A$37:$A$44,MATCH(J107,'Overview - Section A'!$U$37:$U$44,0)),""),"d-mmm-yy") &amp;" to " &amp; TEXT(IFERROR(INDEX('Overview - Section A'!$E$37:$E$44,MATCH(J107,'Overview - Section A'!$U$37:$U$44,0)),""),"d-mmm-yy")</f>
        <v>1-Jul-19 to 31-Dec-19</v>
      </c>
      <c r="E107" s="386">
        <v>90</v>
      </c>
      <c r="F107" s="387">
        <v>100</v>
      </c>
      <c r="G107" s="442">
        <f t="shared" si="10"/>
        <v>90</v>
      </c>
      <c r="H107" s="390"/>
      <c r="I107" s="432"/>
      <c r="J107" s="392" t="s">
        <v>420</v>
      </c>
      <c r="K107" s="447"/>
      <c r="L107" s="432" t="b">
        <f t="shared" si="11"/>
        <v>1</v>
      </c>
      <c r="M107" s="432" t="b">
        <f t="shared" si="12"/>
        <v>1</v>
      </c>
      <c r="N107" s="432" t="s">
        <v>859</v>
      </c>
      <c r="O107" s="51"/>
      <c r="P107" s="136"/>
      <c r="Q107" s="135"/>
      <c r="T107" s="104"/>
      <c r="U107" s="104"/>
      <c r="V107" s="104"/>
      <c r="W107" s="104"/>
      <c r="X107" s="186"/>
    </row>
    <row r="108" spans="1:24" ht="47.1" customHeight="1" x14ac:dyDescent="0.3">
      <c r="A108" s="119"/>
      <c r="B108" s="367">
        <v>12</v>
      </c>
      <c r="C108" s="384" t="str">
        <f t="shared" si="9"/>
        <v/>
      </c>
      <c r="D108" s="385" t="str">
        <f ca="1">TEXT(IFERROR(INDEX('Overview - Section A'!$A$37:$A$44,MATCH(J108,'Overview - Section A'!$U$37:$U$44,0)),""),"d-mmm-yy") &amp;" to " &amp; TEXT(IFERROR(INDEX('Overview - Section A'!$E$37:$E$44,MATCH(J108,'Overview - Section A'!$U$37:$U$44,0)),""),"d-mmm-yy")</f>
        <v>1-Jan-20 to 30-Jun-20</v>
      </c>
      <c r="E108" s="386">
        <v>90</v>
      </c>
      <c r="F108" s="387">
        <v>100</v>
      </c>
      <c r="G108" s="442">
        <f t="shared" si="10"/>
        <v>90</v>
      </c>
      <c r="H108" s="390"/>
      <c r="I108" s="432"/>
      <c r="J108" s="392" t="s">
        <v>422</v>
      </c>
      <c r="K108" s="447"/>
      <c r="L108" s="432" t="b">
        <f t="shared" si="11"/>
        <v>1</v>
      </c>
      <c r="M108" s="432" t="b">
        <f t="shared" si="12"/>
        <v>1</v>
      </c>
      <c r="N108" s="432" t="s">
        <v>860</v>
      </c>
      <c r="O108" s="51"/>
      <c r="P108" s="136"/>
      <c r="Q108" s="135"/>
      <c r="T108" s="104"/>
      <c r="U108" s="104"/>
      <c r="V108" s="104"/>
      <c r="W108" s="104"/>
      <c r="X108" s="186"/>
    </row>
    <row r="109" spans="1:24" ht="47.1" customHeight="1" x14ac:dyDescent="0.3">
      <c r="A109" s="119"/>
      <c r="B109" s="367">
        <v>12</v>
      </c>
      <c r="C109" s="384" t="str">
        <f t="shared" si="9"/>
        <v/>
      </c>
      <c r="D109" s="385" t="str">
        <f ca="1">TEXT(IFERROR(INDEX('Overview - Section A'!$A$37:$A$44,MATCH(J109,'Overview - Section A'!$U$37:$U$44,0)),""),"d-mmm-yy") &amp;" to " &amp; TEXT(IFERROR(INDEX('Overview - Section A'!$E$37:$E$44,MATCH(J109,'Overview - Section A'!$U$37:$U$44,0)),""),"d-mmm-yy")</f>
        <v>1-Jul-20 to 31-Dec-20</v>
      </c>
      <c r="E109" s="386">
        <v>90</v>
      </c>
      <c r="F109" s="387">
        <v>100</v>
      </c>
      <c r="G109" s="442">
        <f t="shared" si="10"/>
        <v>90</v>
      </c>
      <c r="H109" s="390"/>
      <c r="I109" s="432"/>
      <c r="J109" s="392" t="s">
        <v>424</v>
      </c>
      <c r="K109" s="447"/>
      <c r="L109" s="432" t="b">
        <f t="shared" si="11"/>
        <v>1</v>
      </c>
      <c r="M109" s="432" t="b">
        <f t="shared" si="12"/>
        <v>1</v>
      </c>
      <c r="N109" s="432" t="s">
        <v>861</v>
      </c>
      <c r="O109" s="51"/>
      <c r="P109" s="136"/>
      <c r="Q109" s="135"/>
      <c r="T109" s="104"/>
      <c r="U109" s="104"/>
      <c r="V109" s="104"/>
      <c r="W109" s="104"/>
      <c r="X109" s="186"/>
    </row>
    <row r="110" spans="1:24" ht="47.1" customHeight="1" x14ac:dyDescent="0.3">
      <c r="A110" s="119"/>
      <c r="B110" s="367">
        <v>13</v>
      </c>
      <c r="C110" s="384" t="str">
        <f t="shared" si="9"/>
        <v>M&amp;E-Other 1: Proportion of staff with complete data on iHRIS (Human resource management system)</v>
      </c>
      <c r="D110" s="385" t="str">
        <f ca="1">TEXT(IFERROR(INDEX('Overview - Section A'!$A$37:$A$44,MATCH(J110,'Overview - Section A'!$U$37:$U$44,0)),""),"d-mmm-yy") &amp;" to " &amp; TEXT(IFERROR(INDEX('Overview - Section A'!$E$37:$E$44,MATCH(J110,'Overview - Section A'!$U$37:$U$44,0)),""),"d-mmm-yy")</f>
        <v>1-Jan-18 to 30-Jun-18</v>
      </c>
      <c r="E110" s="386">
        <v>0</v>
      </c>
      <c r="F110" s="387">
        <v>0</v>
      </c>
      <c r="G110" s="442" t="str">
        <f t="shared" si="10"/>
        <v/>
      </c>
      <c r="H110" s="390"/>
      <c r="I110" s="432"/>
      <c r="J110" s="392" t="s">
        <v>414</v>
      </c>
      <c r="K110" s="447"/>
      <c r="L110" s="432" t="b">
        <f t="shared" si="11"/>
        <v>1</v>
      </c>
      <c r="M110" s="432" t="b">
        <f t="shared" si="12"/>
        <v>1</v>
      </c>
      <c r="N110" s="432" t="s">
        <v>862</v>
      </c>
      <c r="O110" s="51"/>
      <c r="P110" s="136"/>
      <c r="Q110" s="135"/>
      <c r="T110" s="104"/>
      <c r="U110" s="104"/>
      <c r="V110" s="104"/>
      <c r="W110" s="104"/>
      <c r="X110" s="186"/>
    </row>
    <row r="111" spans="1:24" ht="47.1" customHeight="1" x14ac:dyDescent="0.3">
      <c r="A111" s="119"/>
      <c r="B111" s="367">
        <v>13</v>
      </c>
      <c r="C111" s="384" t="str">
        <f t="shared" si="9"/>
        <v/>
      </c>
      <c r="D111" s="385" t="str">
        <f ca="1">TEXT(IFERROR(INDEX('Overview - Section A'!$A$37:$A$44,MATCH(J111,'Overview - Section A'!$U$37:$U$44,0)),""),"d-mmm-yy") &amp;" to " &amp; TEXT(IFERROR(INDEX('Overview - Section A'!$E$37:$E$44,MATCH(J111,'Overview - Section A'!$U$37:$U$44,0)),""),"d-mmm-yy")</f>
        <v>1-Jul-18 to 31-Dec-18</v>
      </c>
      <c r="E111" s="386">
        <v>20400</v>
      </c>
      <c r="F111" s="387">
        <v>68000</v>
      </c>
      <c r="G111" s="442">
        <f t="shared" si="10"/>
        <v>30</v>
      </c>
      <c r="H111" s="390"/>
      <c r="I111" s="432"/>
      <c r="J111" s="392" t="s">
        <v>416</v>
      </c>
      <c r="K111" s="447"/>
      <c r="L111" s="432" t="b">
        <f t="shared" si="11"/>
        <v>1</v>
      </c>
      <c r="M111" s="432" t="b">
        <f t="shared" si="12"/>
        <v>1</v>
      </c>
      <c r="N111" s="432" t="s">
        <v>863</v>
      </c>
      <c r="O111" s="51"/>
      <c r="P111" s="136"/>
      <c r="Q111" s="135"/>
      <c r="T111" s="104"/>
      <c r="U111" s="104"/>
      <c r="V111" s="104"/>
      <c r="W111" s="104"/>
      <c r="X111" s="186"/>
    </row>
    <row r="112" spans="1:24" ht="47.1" customHeight="1" x14ac:dyDescent="0.3">
      <c r="A112" s="119"/>
      <c r="B112" s="367">
        <v>13</v>
      </c>
      <c r="C112" s="384" t="str">
        <f t="shared" si="9"/>
        <v/>
      </c>
      <c r="D112" s="385" t="str">
        <f ca="1">TEXT(IFERROR(INDEX('Overview - Section A'!$A$37:$A$44,MATCH(J112,'Overview - Section A'!$U$37:$U$44,0)),""),"d-mmm-yy") &amp;" to " &amp; TEXT(IFERROR(INDEX('Overview - Section A'!$E$37:$E$44,MATCH(J112,'Overview - Section A'!$U$37:$U$44,0)),""),"d-mmm-yy")</f>
        <v>1-Jan-19 to 30-Jun-19</v>
      </c>
      <c r="E112" s="386">
        <v>25466</v>
      </c>
      <c r="F112" s="387">
        <v>36380</v>
      </c>
      <c r="G112" s="442">
        <f t="shared" si="10"/>
        <v>70</v>
      </c>
      <c r="H112" s="390"/>
      <c r="I112" s="432"/>
      <c r="J112" s="392" t="s">
        <v>418</v>
      </c>
      <c r="K112" s="447"/>
      <c r="L112" s="432" t="b">
        <f t="shared" si="11"/>
        <v>1</v>
      </c>
      <c r="M112" s="432" t="b">
        <f t="shared" si="12"/>
        <v>1</v>
      </c>
      <c r="N112" s="432" t="s">
        <v>864</v>
      </c>
      <c r="O112" s="51"/>
      <c r="P112" s="136"/>
      <c r="Q112" s="135"/>
      <c r="T112" s="104"/>
      <c r="U112" s="104"/>
      <c r="V112" s="104"/>
      <c r="W112" s="104"/>
      <c r="X112" s="186"/>
    </row>
    <row r="113" spans="1:24" ht="47.1" customHeight="1" x14ac:dyDescent="0.3">
      <c r="A113" s="119"/>
      <c r="B113" s="367">
        <v>13</v>
      </c>
      <c r="C113" s="384" t="str">
        <f t="shared" si="9"/>
        <v/>
      </c>
      <c r="D113" s="385" t="str">
        <f ca="1">TEXT(IFERROR(INDEX('Overview - Section A'!$A$37:$A$44,MATCH(J113,'Overview - Section A'!$U$37:$U$44,0)),""),"d-mmm-yy") &amp;" to " &amp; TEXT(IFERROR(INDEX('Overview - Section A'!$E$37:$E$44,MATCH(J113,'Overview - Section A'!$U$37:$U$44,0)),""),"d-mmm-yy")</f>
        <v>1-Jul-19 to 31-Dec-19</v>
      </c>
      <c r="E113" s="386">
        <v>25466</v>
      </c>
      <c r="F113" s="387">
        <v>36380</v>
      </c>
      <c r="G113" s="442">
        <f t="shared" si="10"/>
        <v>70</v>
      </c>
      <c r="H113" s="390"/>
      <c r="I113" s="432"/>
      <c r="J113" s="392" t="s">
        <v>420</v>
      </c>
      <c r="K113" s="447"/>
      <c r="L113" s="432" t="b">
        <f t="shared" si="11"/>
        <v>1</v>
      </c>
      <c r="M113" s="432" t="b">
        <f t="shared" si="12"/>
        <v>1</v>
      </c>
      <c r="N113" s="432" t="s">
        <v>865</v>
      </c>
      <c r="O113" s="51"/>
      <c r="P113" s="136"/>
      <c r="Q113" s="135"/>
      <c r="T113" s="104"/>
      <c r="U113" s="104"/>
      <c r="V113" s="104"/>
      <c r="W113" s="104"/>
      <c r="X113" s="186"/>
    </row>
    <row r="114" spans="1:24" ht="47.1" customHeight="1" x14ac:dyDescent="0.3">
      <c r="A114" s="119"/>
      <c r="B114" s="367">
        <v>13</v>
      </c>
      <c r="C114" s="384" t="str">
        <f t="shared" si="9"/>
        <v/>
      </c>
      <c r="D114" s="385" t="str">
        <f ca="1">TEXT(IFERROR(INDEX('Overview - Section A'!$A$37:$A$44,MATCH(J114,'Overview - Section A'!$U$37:$U$44,0)),""),"d-mmm-yy") &amp;" to " &amp; TEXT(IFERROR(INDEX('Overview - Section A'!$E$37:$E$44,MATCH(J114,'Overview - Section A'!$U$37:$U$44,0)),""),"d-mmm-yy")</f>
        <v>1-Jan-20 to 30-Jun-20</v>
      </c>
      <c r="E114" s="386">
        <v>35034</v>
      </c>
      <c r="F114" s="387">
        <v>38927</v>
      </c>
      <c r="G114" s="442">
        <f t="shared" si="10"/>
        <v>89.999229326688408</v>
      </c>
      <c r="H114" s="390"/>
      <c r="I114" s="432"/>
      <c r="J114" s="392" t="s">
        <v>422</v>
      </c>
      <c r="K114" s="447"/>
      <c r="L114" s="432" t="b">
        <f t="shared" si="11"/>
        <v>1</v>
      </c>
      <c r="M114" s="432" t="b">
        <f t="shared" si="12"/>
        <v>1</v>
      </c>
      <c r="N114" s="432" t="s">
        <v>866</v>
      </c>
      <c r="O114" s="51"/>
      <c r="P114" s="136"/>
      <c r="Q114" s="135"/>
      <c r="T114" s="104"/>
      <c r="U114" s="104"/>
      <c r="V114" s="104"/>
      <c r="W114" s="104"/>
      <c r="X114" s="186"/>
    </row>
    <row r="115" spans="1:24" ht="47.1" customHeight="1" x14ac:dyDescent="0.3">
      <c r="A115" s="119"/>
      <c r="B115" s="367">
        <v>13</v>
      </c>
      <c r="C115" s="384" t="str">
        <f t="shared" si="9"/>
        <v/>
      </c>
      <c r="D115" s="385" t="str">
        <f ca="1">TEXT(IFERROR(INDEX('Overview - Section A'!$A$37:$A$44,MATCH(J115,'Overview - Section A'!$U$37:$U$44,0)),""),"d-mmm-yy") &amp;" to " &amp; TEXT(IFERROR(INDEX('Overview - Section A'!$E$37:$E$44,MATCH(J115,'Overview - Section A'!$U$37:$U$44,0)),""),"d-mmm-yy")</f>
        <v>1-Jul-20 to 31-Dec-20</v>
      </c>
      <c r="E115" s="386">
        <v>35034</v>
      </c>
      <c r="F115" s="387">
        <v>38927</v>
      </c>
      <c r="G115" s="442">
        <f t="shared" si="10"/>
        <v>89.999229326688408</v>
      </c>
      <c r="H115" s="390"/>
      <c r="I115" s="432"/>
      <c r="J115" s="392" t="s">
        <v>424</v>
      </c>
      <c r="K115" s="447"/>
      <c r="L115" s="432" t="b">
        <f t="shared" si="11"/>
        <v>1</v>
      </c>
      <c r="M115" s="432" t="b">
        <f t="shared" si="12"/>
        <v>1</v>
      </c>
      <c r="N115" s="432" t="s">
        <v>867</v>
      </c>
      <c r="O115" s="51"/>
      <c r="P115" s="136"/>
      <c r="Q115" s="135"/>
      <c r="T115" s="104"/>
      <c r="U115" s="104"/>
      <c r="V115" s="104"/>
      <c r="W115" s="104"/>
      <c r="X115" s="186"/>
    </row>
    <row r="116" spans="1:24" ht="47.1" customHeight="1" x14ac:dyDescent="0.3">
      <c r="A116" s="119"/>
      <c r="B116" s="367">
        <v>14</v>
      </c>
      <c r="C116" s="384" t="str">
        <f t="shared" si="9"/>
        <v>RSSH-Other 1: Transactions made through electronic means as a percentage of total payments processed by GHS</v>
      </c>
      <c r="D116" s="385" t="str">
        <f ca="1">TEXT(IFERROR(INDEX('Overview - Section A'!$A$37:$A$44,MATCH(J116,'Overview - Section A'!$U$37:$U$44,0)),""),"d-mmm-yy") &amp;" to " &amp; TEXT(IFERROR(INDEX('Overview - Section A'!$E$37:$E$44,MATCH(J116,'Overview - Section A'!$U$37:$U$44,0)),""),"d-mmm-yy")</f>
        <v>1-Jan-18 to 30-Jun-18</v>
      </c>
      <c r="E116" s="386"/>
      <c r="F116" s="387"/>
      <c r="G116" s="442" t="str">
        <f t="shared" si="10"/>
        <v/>
      </c>
      <c r="H116" s="390"/>
      <c r="I116" s="432"/>
      <c r="J116" s="392" t="s">
        <v>414</v>
      </c>
      <c r="K116" s="447"/>
      <c r="L116" s="432" t="b">
        <f t="shared" si="11"/>
        <v>1</v>
      </c>
      <c r="M116" s="432" t="b">
        <f t="shared" si="12"/>
        <v>1</v>
      </c>
      <c r="N116" s="432" t="s">
        <v>868</v>
      </c>
      <c r="O116" s="51"/>
      <c r="P116" s="136"/>
      <c r="Q116" s="135"/>
      <c r="T116" s="104"/>
      <c r="U116" s="104"/>
      <c r="V116" s="104"/>
      <c r="W116" s="104"/>
      <c r="X116" s="186"/>
    </row>
    <row r="117" spans="1:24" ht="47.1" customHeight="1" x14ac:dyDescent="0.3">
      <c r="A117" s="119"/>
      <c r="B117" s="367">
        <v>14</v>
      </c>
      <c r="C117" s="384" t="str">
        <f t="shared" si="9"/>
        <v/>
      </c>
      <c r="D117" s="385" t="str">
        <f ca="1">TEXT(IFERROR(INDEX('Overview - Section A'!$A$37:$A$44,MATCH(J117,'Overview - Section A'!$U$37:$U$44,0)),""),"d-mmm-yy") &amp;" to " &amp; TEXT(IFERROR(INDEX('Overview - Section A'!$E$37:$E$44,MATCH(J117,'Overview - Section A'!$U$37:$U$44,0)),""),"d-mmm-yy")</f>
        <v>1-Jul-18 to 31-Dec-18</v>
      </c>
      <c r="E117" s="386">
        <v>184857001.99000001</v>
      </c>
      <c r="F117" s="386">
        <v>203373509.88</v>
      </c>
      <c r="G117" s="442">
        <f t="shared" si="10"/>
        <v>90.895319699735921</v>
      </c>
      <c r="H117" s="390"/>
      <c r="I117" s="432"/>
      <c r="J117" s="392" t="s">
        <v>416</v>
      </c>
      <c r="K117" s="447"/>
      <c r="L117" s="432" t="b">
        <f t="shared" si="11"/>
        <v>1</v>
      </c>
      <c r="M117" s="432" t="b">
        <f t="shared" si="12"/>
        <v>1</v>
      </c>
      <c r="N117" s="432" t="s">
        <v>869</v>
      </c>
      <c r="O117" s="51"/>
      <c r="P117" s="136"/>
      <c r="Q117" s="135"/>
      <c r="T117" s="104"/>
      <c r="U117" s="104"/>
      <c r="V117" s="104"/>
      <c r="W117" s="104"/>
      <c r="X117" s="186"/>
    </row>
    <row r="118" spans="1:24" ht="47.1" customHeight="1" x14ac:dyDescent="0.3">
      <c r="A118" s="119"/>
      <c r="B118" s="367">
        <v>14</v>
      </c>
      <c r="C118" s="384" t="str">
        <f t="shared" si="9"/>
        <v/>
      </c>
      <c r="D118" s="385" t="str">
        <f ca="1">TEXT(IFERROR(INDEX('Overview - Section A'!$A$37:$A$44,MATCH(J118,'Overview - Section A'!$U$37:$U$44,0)),""),"d-mmm-yy") &amp;" to " &amp; TEXT(IFERROR(INDEX('Overview - Section A'!$E$37:$E$44,MATCH(J118,'Overview - Section A'!$U$37:$U$44,0)),""),"d-mmm-yy")</f>
        <v>1-Jan-19 to 30-Jun-19</v>
      </c>
      <c r="E118" s="386"/>
      <c r="F118" s="387"/>
      <c r="G118" s="442" t="str">
        <f t="shared" si="10"/>
        <v/>
      </c>
      <c r="H118" s="390"/>
      <c r="I118" s="432"/>
      <c r="J118" s="392" t="s">
        <v>418</v>
      </c>
      <c r="K118" s="447"/>
      <c r="L118" s="432" t="b">
        <f t="shared" si="11"/>
        <v>1</v>
      </c>
      <c r="M118" s="432" t="b">
        <f t="shared" si="12"/>
        <v>1</v>
      </c>
      <c r="N118" s="432" t="s">
        <v>870</v>
      </c>
      <c r="O118" s="51"/>
      <c r="P118" s="136"/>
      <c r="Q118" s="135"/>
      <c r="T118" s="104"/>
      <c r="U118" s="104"/>
      <c r="V118" s="104"/>
      <c r="W118" s="104"/>
      <c r="X118" s="186"/>
    </row>
    <row r="119" spans="1:24" ht="47.1" customHeight="1" x14ac:dyDescent="0.3">
      <c r="A119" s="119"/>
      <c r="B119" s="367">
        <v>14</v>
      </c>
      <c r="C119" s="384" t="str">
        <f t="shared" si="9"/>
        <v/>
      </c>
      <c r="D119" s="385" t="str">
        <f ca="1">TEXT(IFERROR(INDEX('Overview - Section A'!$A$37:$A$44,MATCH(J119,'Overview - Section A'!$U$37:$U$44,0)),""),"d-mmm-yy") &amp;" to " &amp; TEXT(IFERROR(INDEX('Overview - Section A'!$E$37:$E$44,MATCH(J119,'Overview - Section A'!$U$37:$U$44,0)),""),"d-mmm-yy")</f>
        <v>1-Jul-19 to 31-Dec-19</v>
      </c>
      <c r="E119" s="386">
        <v>244011242.62</v>
      </c>
      <c r="F119" s="387">
        <v>258080984.03</v>
      </c>
      <c r="G119" s="442">
        <f t="shared" si="10"/>
        <v>94.548323092117286</v>
      </c>
      <c r="H119" s="390"/>
      <c r="I119" s="432"/>
      <c r="J119" s="392" t="s">
        <v>420</v>
      </c>
      <c r="K119" s="447"/>
      <c r="L119" s="432" t="b">
        <f t="shared" si="11"/>
        <v>1</v>
      </c>
      <c r="M119" s="432" t="b">
        <f t="shared" si="12"/>
        <v>1</v>
      </c>
      <c r="N119" s="432" t="s">
        <v>871</v>
      </c>
      <c r="O119" s="51"/>
      <c r="P119" s="136"/>
      <c r="Q119" s="135"/>
      <c r="T119" s="104"/>
      <c r="U119" s="104"/>
      <c r="V119" s="104"/>
      <c r="W119" s="104"/>
      <c r="X119" s="186"/>
    </row>
    <row r="120" spans="1:24" ht="47.1" customHeight="1" x14ac:dyDescent="0.3">
      <c r="A120" s="119"/>
      <c r="B120" s="367">
        <v>14</v>
      </c>
      <c r="C120" s="384" t="str">
        <f t="shared" si="9"/>
        <v/>
      </c>
      <c r="D120" s="385" t="str">
        <f ca="1">TEXT(IFERROR(INDEX('Overview - Section A'!$A$37:$A$44,MATCH(J120,'Overview - Section A'!$U$37:$U$44,0)),""),"d-mmm-yy") &amp;" to " &amp; TEXT(IFERROR(INDEX('Overview - Section A'!$E$37:$E$44,MATCH(J120,'Overview - Section A'!$U$37:$U$44,0)),""),"d-mmm-yy")</f>
        <v>1-Jan-20 to 30-Jun-20</v>
      </c>
      <c r="E120" s="386"/>
      <c r="F120" s="387"/>
      <c r="G120" s="442" t="str">
        <f t="shared" si="10"/>
        <v/>
      </c>
      <c r="H120" s="390"/>
      <c r="I120" s="432"/>
      <c r="J120" s="392" t="s">
        <v>422</v>
      </c>
      <c r="K120" s="447"/>
      <c r="L120" s="432" t="b">
        <f t="shared" si="11"/>
        <v>1</v>
      </c>
      <c r="M120" s="432" t="b">
        <f t="shared" si="12"/>
        <v>1</v>
      </c>
      <c r="N120" s="432" t="s">
        <v>872</v>
      </c>
      <c r="O120" s="51"/>
      <c r="P120" s="136"/>
      <c r="Q120" s="135"/>
      <c r="T120" s="104"/>
      <c r="U120" s="104"/>
      <c r="V120" s="104"/>
      <c r="W120" s="104"/>
      <c r="X120" s="186"/>
    </row>
    <row r="121" spans="1:24" ht="47.1" customHeight="1" x14ac:dyDescent="0.3">
      <c r="A121" s="119"/>
      <c r="B121" s="367">
        <v>14</v>
      </c>
      <c r="C121" s="384" t="str">
        <f t="shared" si="9"/>
        <v/>
      </c>
      <c r="D121" s="385" t="str">
        <f ca="1">TEXT(IFERROR(INDEX('Overview - Section A'!$A$37:$A$44,MATCH(J121,'Overview - Section A'!$U$37:$U$44,0)),""),"d-mmm-yy") &amp;" to " &amp; TEXT(IFERROR(INDEX('Overview - Section A'!$E$37:$E$44,MATCH(J121,'Overview - Section A'!$U$37:$U$44,0)),""),"d-mmm-yy")</f>
        <v>1-Jul-20 to 31-Dec-20</v>
      </c>
      <c r="E121" s="386">
        <v>274512647.94999999</v>
      </c>
      <c r="F121" s="387">
        <v>281308272.60000002</v>
      </c>
      <c r="G121" s="442">
        <f t="shared" si="10"/>
        <v>97.584278419119613</v>
      </c>
      <c r="H121" s="390"/>
      <c r="I121" s="432"/>
      <c r="J121" s="392" t="s">
        <v>424</v>
      </c>
      <c r="K121" s="447"/>
      <c r="L121" s="432" t="b">
        <f t="shared" si="11"/>
        <v>1</v>
      </c>
      <c r="M121" s="432" t="b">
        <f t="shared" si="12"/>
        <v>1</v>
      </c>
      <c r="N121" s="432" t="s">
        <v>873</v>
      </c>
      <c r="O121" s="51"/>
      <c r="P121" s="136"/>
      <c r="Q121" s="135"/>
      <c r="T121" s="104"/>
      <c r="U121" s="104"/>
      <c r="V121" s="104"/>
      <c r="W121" s="104"/>
      <c r="X121" s="186"/>
    </row>
    <row r="122" spans="1:24" ht="47.1" customHeight="1" x14ac:dyDescent="0.3">
      <c r="A122" s="119"/>
      <c r="B122" s="367">
        <v>15</v>
      </c>
      <c r="C122" s="384" t="str">
        <f t="shared" si="9"/>
        <v>RSSH-Other 2: Advances remaining unaccounted for as a percentage of total advances made by GHS to RHDs in the period</v>
      </c>
      <c r="D122" s="385" t="str">
        <f ca="1">TEXT(IFERROR(INDEX('Overview - Section A'!$A$37:$A$44,MATCH(J122,'Overview - Section A'!$U$37:$U$44,0)),""),"d-mmm-yy") &amp;" to " &amp; TEXT(IFERROR(INDEX('Overview - Section A'!$E$37:$E$44,MATCH(J122,'Overview - Section A'!$U$37:$U$44,0)),""),"d-mmm-yy")</f>
        <v>1-Jan-18 to 30-Jun-18</v>
      </c>
      <c r="E122" s="386"/>
      <c r="F122" s="386"/>
      <c r="G122" s="442" t="str">
        <f t="shared" si="10"/>
        <v/>
      </c>
      <c r="H122" s="390"/>
      <c r="I122" s="432"/>
      <c r="J122" s="392" t="s">
        <v>414</v>
      </c>
      <c r="K122" s="447"/>
      <c r="L122" s="432" t="b">
        <f t="shared" si="11"/>
        <v>1</v>
      </c>
      <c r="M122" s="432" t="b">
        <f t="shared" si="12"/>
        <v>1</v>
      </c>
      <c r="N122" s="432" t="s">
        <v>874</v>
      </c>
      <c r="O122" s="51"/>
      <c r="P122" s="136"/>
      <c r="Q122" s="135"/>
      <c r="T122" s="104"/>
      <c r="U122" s="104"/>
      <c r="V122" s="104"/>
      <c r="W122" s="104"/>
      <c r="X122" s="186"/>
    </row>
    <row r="123" spans="1:24" ht="47.1" customHeight="1" x14ac:dyDescent="0.3">
      <c r="A123" s="119"/>
      <c r="B123" s="367">
        <v>15</v>
      </c>
      <c r="C123" s="384" t="str">
        <f t="shared" si="9"/>
        <v/>
      </c>
      <c r="D123" s="385" t="str">
        <f ca="1">TEXT(IFERROR(INDEX('Overview - Section A'!$A$37:$A$44,MATCH(J123,'Overview - Section A'!$U$37:$U$44,0)),""),"d-mmm-yy") &amp;" to " &amp; TEXT(IFERROR(INDEX('Overview - Section A'!$E$37:$E$44,MATCH(J123,'Overview - Section A'!$U$37:$U$44,0)),""),"d-mmm-yy")</f>
        <v>1-Jul-18 to 31-Dec-18</v>
      </c>
      <c r="E123" s="386">
        <v>938906.91</v>
      </c>
      <c r="F123" s="386">
        <v>36875766.200000003</v>
      </c>
      <c r="G123" s="442">
        <f t="shared" si="10"/>
        <v>2.5461353261318811</v>
      </c>
      <c r="H123" s="390"/>
      <c r="I123" s="432"/>
      <c r="J123" s="392" t="s">
        <v>416</v>
      </c>
      <c r="K123" s="447"/>
      <c r="L123" s="432" t="b">
        <f t="shared" si="11"/>
        <v>1</v>
      </c>
      <c r="M123" s="432" t="b">
        <f t="shared" si="12"/>
        <v>1</v>
      </c>
      <c r="N123" s="432" t="s">
        <v>875</v>
      </c>
      <c r="O123" s="51"/>
      <c r="P123" s="136"/>
      <c r="Q123" s="135"/>
      <c r="T123" s="104"/>
      <c r="U123" s="104"/>
      <c r="V123" s="104"/>
      <c r="W123" s="104"/>
      <c r="X123" s="186"/>
    </row>
    <row r="124" spans="1:24" ht="47.1" customHeight="1" x14ac:dyDescent="0.3">
      <c r="A124" s="119"/>
      <c r="B124" s="367">
        <v>15</v>
      </c>
      <c r="C124" s="384" t="str">
        <f t="shared" si="9"/>
        <v/>
      </c>
      <c r="D124" s="385" t="str">
        <f ca="1">TEXT(IFERROR(INDEX('Overview - Section A'!$A$37:$A$44,MATCH(J124,'Overview - Section A'!$U$37:$U$44,0)),""),"d-mmm-yy") &amp;" to " &amp; TEXT(IFERROR(INDEX('Overview - Section A'!$E$37:$E$44,MATCH(J124,'Overview - Section A'!$U$37:$U$44,0)),""),"d-mmm-yy")</f>
        <v>1-Jan-19 to 30-Jun-19</v>
      </c>
      <c r="E124" s="386"/>
      <c r="F124" s="386"/>
      <c r="G124" s="442" t="str">
        <f t="shared" si="10"/>
        <v/>
      </c>
      <c r="H124" s="390"/>
      <c r="I124" s="432"/>
      <c r="J124" s="392" t="s">
        <v>418</v>
      </c>
      <c r="K124" s="447"/>
      <c r="L124" s="432" t="b">
        <f t="shared" si="11"/>
        <v>1</v>
      </c>
      <c r="M124" s="432" t="b">
        <f t="shared" si="12"/>
        <v>1</v>
      </c>
      <c r="N124" s="432" t="s">
        <v>876</v>
      </c>
      <c r="O124" s="51"/>
      <c r="P124" s="136"/>
      <c r="Q124" s="135"/>
      <c r="T124" s="104"/>
      <c r="U124" s="104"/>
      <c r="V124" s="104"/>
      <c r="W124" s="104"/>
      <c r="X124" s="186"/>
    </row>
    <row r="125" spans="1:24" ht="47.1" customHeight="1" x14ac:dyDescent="0.3">
      <c r="A125" s="119"/>
      <c r="B125" s="367">
        <v>15</v>
      </c>
      <c r="C125" s="384" t="str">
        <f t="shared" si="9"/>
        <v/>
      </c>
      <c r="D125" s="385" t="str">
        <f ca="1">TEXT(IFERROR(INDEX('Overview - Section A'!$A$37:$A$44,MATCH(J125,'Overview - Section A'!$U$37:$U$44,0)),""),"d-mmm-yy") &amp;" to " &amp; TEXT(IFERROR(INDEX('Overview - Section A'!$E$37:$E$44,MATCH(J125,'Overview - Section A'!$U$37:$U$44,0)),""),"d-mmm-yy")</f>
        <v>1-Jul-19 to 31-Dec-19</v>
      </c>
      <c r="E125" s="386">
        <v>662747.94999999995</v>
      </c>
      <c r="F125" s="386">
        <v>47200980.740000002</v>
      </c>
      <c r="G125" s="442">
        <f t="shared" si="10"/>
        <v>1.4040978378196298</v>
      </c>
      <c r="H125" s="390"/>
      <c r="I125" s="432"/>
      <c r="J125" s="392" t="s">
        <v>420</v>
      </c>
      <c r="K125" s="447"/>
      <c r="L125" s="432" t="b">
        <f t="shared" si="11"/>
        <v>1</v>
      </c>
      <c r="M125" s="432" t="b">
        <f t="shared" si="12"/>
        <v>1</v>
      </c>
      <c r="N125" s="432" t="s">
        <v>877</v>
      </c>
      <c r="O125" s="51"/>
      <c r="P125" s="136"/>
      <c r="Q125" s="135"/>
      <c r="T125" s="104"/>
      <c r="U125" s="104"/>
      <c r="V125" s="104"/>
      <c r="W125" s="104"/>
      <c r="X125" s="186"/>
    </row>
    <row r="126" spans="1:24" ht="47.1" customHeight="1" x14ac:dyDescent="0.3">
      <c r="A126" s="119"/>
      <c r="B126" s="367">
        <v>15</v>
      </c>
      <c r="C126" s="384" t="str">
        <f t="shared" si="9"/>
        <v/>
      </c>
      <c r="D126" s="385" t="str">
        <f ca="1">TEXT(IFERROR(INDEX('Overview - Section A'!$A$37:$A$44,MATCH(J126,'Overview - Section A'!$U$37:$U$44,0)),""),"d-mmm-yy") &amp;" to " &amp; TEXT(IFERROR(INDEX('Overview - Section A'!$E$37:$E$44,MATCH(J126,'Overview - Section A'!$U$37:$U$44,0)),""),"d-mmm-yy")</f>
        <v>1-Jan-20 to 30-Jun-20</v>
      </c>
      <c r="E126" s="386"/>
      <c r="F126" s="386"/>
      <c r="G126" s="442" t="str">
        <f t="shared" si="10"/>
        <v/>
      </c>
      <c r="H126" s="390"/>
      <c r="I126" s="432"/>
      <c r="J126" s="392" t="s">
        <v>422</v>
      </c>
      <c r="K126" s="447"/>
      <c r="L126" s="432" t="b">
        <f t="shared" si="11"/>
        <v>1</v>
      </c>
      <c r="M126" s="432" t="b">
        <f t="shared" si="12"/>
        <v>1</v>
      </c>
      <c r="N126" s="432" t="s">
        <v>878</v>
      </c>
      <c r="O126" s="51"/>
      <c r="P126" s="136"/>
      <c r="Q126" s="135"/>
      <c r="T126" s="104"/>
      <c r="U126" s="104"/>
      <c r="V126" s="104"/>
      <c r="W126" s="104"/>
      <c r="X126" s="186"/>
    </row>
    <row r="127" spans="1:24" ht="47.1" customHeight="1" x14ac:dyDescent="0.3">
      <c r="A127" s="119"/>
      <c r="B127" s="367">
        <v>15</v>
      </c>
      <c r="C127" s="384" t="str">
        <f t="shared" si="9"/>
        <v/>
      </c>
      <c r="D127" s="385" t="str">
        <f ca="1">TEXT(IFERROR(INDEX('Overview - Section A'!$A$37:$A$44,MATCH(J127,'Overview - Section A'!$U$37:$U$44,0)),""),"d-mmm-yy") &amp;" to " &amp; TEXT(IFERROR(INDEX('Overview - Section A'!$E$37:$E$44,MATCH(J127,'Overview - Section A'!$U$37:$U$44,0)),""),"d-mmm-yy")</f>
        <v>1-Jul-20 to 31-Dec-20</v>
      </c>
      <c r="E127" s="386">
        <v>549205.55000000005</v>
      </c>
      <c r="F127" s="386">
        <v>59001225.93</v>
      </c>
      <c r="G127" s="442">
        <f t="shared" si="10"/>
        <v>0.93083752302297296</v>
      </c>
      <c r="H127" s="390"/>
      <c r="I127" s="432"/>
      <c r="J127" s="392" t="s">
        <v>424</v>
      </c>
      <c r="K127" s="447"/>
      <c r="L127" s="432" t="b">
        <f t="shared" si="11"/>
        <v>1</v>
      </c>
      <c r="M127" s="432" t="b">
        <f t="shared" si="12"/>
        <v>1</v>
      </c>
      <c r="N127" s="432" t="s">
        <v>879</v>
      </c>
      <c r="O127" s="51"/>
      <c r="P127" s="136"/>
      <c r="Q127" s="135"/>
      <c r="T127" s="104"/>
      <c r="U127" s="104"/>
      <c r="V127" s="104"/>
      <c r="W127" s="104"/>
      <c r="X127" s="186"/>
    </row>
    <row r="128" spans="1:24" ht="47.1" customHeight="1" x14ac:dyDescent="0.3">
      <c r="A128" s="119"/>
      <c r="B128" s="367">
        <v>16</v>
      </c>
      <c r="C128" s="384" t="str">
        <f t="shared" si="9"/>
        <v/>
      </c>
      <c r="D128" s="385" t="str">
        <f ca="1">TEXT(IFERROR(INDEX('Overview - Section A'!$A$37:$A$44,MATCH(J128,'Overview - Section A'!$U$37:$U$44,0)),""),"d-mmm-yy") &amp;" to " &amp; TEXT(IFERROR(INDEX('Overview - Section A'!$E$37:$E$44,MATCH(J128,'Overview - Section A'!$U$37:$U$44,0)),""),"d-mmm-yy")</f>
        <v>1-Jan-18 to 30-Jun-18</v>
      </c>
      <c r="E128" s="386"/>
      <c r="F128" s="387"/>
      <c r="G128" s="442" t="str">
        <f t="shared" si="10"/>
        <v/>
      </c>
      <c r="H128" s="390"/>
      <c r="I128" s="432"/>
      <c r="J128" s="392" t="s">
        <v>414</v>
      </c>
      <c r="K128" s="447"/>
      <c r="L128" s="432" t="b">
        <f t="shared" si="11"/>
        <v>1</v>
      </c>
      <c r="M128" s="432" t="b">
        <f t="shared" si="12"/>
        <v>0</v>
      </c>
      <c r="N128" s="432" t="s">
        <v>880</v>
      </c>
      <c r="O128" s="51"/>
      <c r="P128" s="136"/>
      <c r="Q128" s="135"/>
      <c r="T128" s="104"/>
      <c r="U128" s="104"/>
      <c r="V128" s="104"/>
      <c r="W128" s="104"/>
      <c r="X128" s="186"/>
    </row>
    <row r="129" spans="1:24" ht="47.1" customHeight="1" x14ac:dyDescent="0.3">
      <c r="A129" s="119"/>
      <c r="B129" s="367">
        <v>16</v>
      </c>
      <c r="C129" s="384" t="str">
        <f t="shared" si="9"/>
        <v/>
      </c>
      <c r="D129" s="385" t="str">
        <f ca="1">TEXT(IFERROR(INDEX('Overview - Section A'!$A$37:$A$44,MATCH(J129,'Overview - Section A'!$U$37:$U$44,0)),""),"d-mmm-yy") &amp;" to " &amp; TEXT(IFERROR(INDEX('Overview - Section A'!$E$37:$E$44,MATCH(J129,'Overview - Section A'!$U$37:$U$44,0)),""),"d-mmm-yy")</f>
        <v>1-Jul-18 to 31-Dec-18</v>
      </c>
      <c r="E129" s="386"/>
      <c r="F129" s="387"/>
      <c r="G129" s="442" t="str">
        <f t="shared" si="10"/>
        <v/>
      </c>
      <c r="H129" s="390"/>
      <c r="I129" s="432"/>
      <c r="J129" s="392" t="s">
        <v>416</v>
      </c>
      <c r="K129" s="447"/>
      <c r="L129" s="432" t="b">
        <f t="shared" si="11"/>
        <v>1</v>
      </c>
      <c r="M129" s="432" t="b">
        <f t="shared" si="12"/>
        <v>0</v>
      </c>
      <c r="N129" s="432" t="s">
        <v>881</v>
      </c>
      <c r="O129" s="51"/>
      <c r="P129" s="136"/>
      <c r="Q129" s="135"/>
      <c r="T129" s="104"/>
      <c r="U129" s="104"/>
      <c r="V129" s="104"/>
      <c r="W129" s="104"/>
      <c r="X129" s="186"/>
    </row>
    <row r="130" spans="1:24" ht="47.1" customHeight="1" x14ac:dyDescent="0.3">
      <c r="A130" s="119"/>
      <c r="B130" s="367">
        <v>16</v>
      </c>
      <c r="C130" s="384" t="str">
        <f t="shared" si="9"/>
        <v/>
      </c>
      <c r="D130" s="385" t="str">
        <f ca="1">TEXT(IFERROR(INDEX('Overview - Section A'!$A$37:$A$44,MATCH(J130,'Overview - Section A'!$U$37:$U$44,0)),""),"d-mmm-yy") &amp;" to " &amp; TEXT(IFERROR(INDEX('Overview - Section A'!$E$37:$E$44,MATCH(J130,'Overview - Section A'!$U$37:$U$44,0)),""),"d-mmm-yy")</f>
        <v>1-Jan-19 to 30-Jun-19</v>
      </c>
      <c r="E130" s="386"/>
      <c r="F130" s="387"/>
      <c r="G130" s="442" t="str">
        <f t="shared" si="10"/>
        <v/>
      </c>
      <c r="H130" s="390"/>
      <c r="I130" s="432"/>
      <c r="J130" s="392" t="s">
        <v>418</v>
      </c>
      <c r="K130" s="447"/>
      <c r="L130" s="432" t="b">
        <f t="shared" si="11"/>
        <v>1</v>
      </c>
      <c r="M130" s="432" t="b">
        <f t="shared" si="12"/>
        <v>0</v>
      </c>
      <c r="N130" s="432" t="s">
        <v>882</v>
      </c>
      <c r="O130" s="51"/>
      <c r="P130" s="136"/>
      <c r="Q130" s="135"/>
      <c r="T130" s="104"/>
      <c r="U130" s="104"/>
      <c r="V130" s="104"/>
      <c r="W130" s="104"/>
      <c r="X130" s="186"/>
    </row>
    <row r="131" spans="1:24" ht="47.1" customHeight="1" x14ac:dyDescent="0.3">
      <c r="A131" s="119"/>
      <c r="B131" s="367">
        <v>16</v>
      </c>
      <c r="C131" s="384" t="str">
        <f t="shared" si="9"/>
        <v/>
      </c>
      <c r="D131" s="385" t="str">
        <f ca="1">TEXT(IFERROR(INDEX('Overview - Section A'!$A$37:$A$44,MATCH(J131,'Overview - Section A'!$U$37:$U$44,0)),""),"d-mmm-yy") &amp;" to " &amp; TEXT(IFERROR(INDEX('Overview - Section A'!$E$37:$E$44,MATCH(J131,'Overview - Section A'!$U$37:$U$44,0)),""),"d-mmm-yy")</f>
        <v>1-Jul-19 to 31-Dec-19</v>
      </c>
      <c r="E131" s="386"/>
      <c r="F131" s="387"/>
      <c r="G131" s="442" t="str">
        <f t="shared" si="10"/>
        <v/>
      </c>
      <c r="H131" s="390"/>
      <c r="I131" s="432"/>
      <c r="J131" s="392" t="s">
        <v>420</v>
      </c>
      <c r="K131" s="447"/>
      <c r="L131" s="432" t="b">
        <f t="shared" si="11"/>
        <v>1</v>
      </c>
      <c r="M131" s="432" t="b">
        <f t="shared" si="12"/>
        <v>0</v>
      </c>
      <c r="N131" s="432" t="s">
        <v>883</v>
      </c>
      <c r="O131" s="51"/>
      <c r="P131" s="136"/>
      <c r="Q131" s="135"/>
      <c r="T131" s="104"/>
      <c r="U131" s="104"/>
      <c r="V131" s="104"/>
      <c r="W131" s="104"/>
      <c r="X131" s="186"/>
    </row>
    <row r="132" spans="1:24" ht="47.1" customHeight="1" x14ac:dyDescent="0.3">
      <c r="A132" s="119"/>
      <c r="B132" s="367">
        <v>16</v>
      </c>
      <c r="C132" s="384" t="str">
        <f t="shared" si="9"/>
        <v/>
      </c>
      <c r="D132" s="385" t="str">
        <f ca="1">TEXT(IFERROR(INDEX('Overview - Section A'!$A$37:$A$44,MATCH(J132,'Overview - Section A'!$U$37:$U$44,0)),""),"d-mmm-yy") &amp;" to " &amp; TEXT(IFERROR(INDEX('Overview - Section A'!$E$37:$E$44,MATCH(J132,'Overview - Section A'!$U$37:$U$44,0)),""),"d-mmm-yy")</f>
        <v>1-Jan-20 to 30-Jun-20</v>
      </c>
      <c r="E132" s="386"/>
      <c r="F132" s="387"/>
      <c r="G132" s="442" t="str">
        <f t="shared" si="10"/>
        <v/>
      </c>
      <c r="H132" s="390"/>
      <c r="I132" s="432"/>
      <c r="J132" s="392" t="s">
        <v>422</v>
      </c>
      <c r="K132" s="447"/>
      <c r="L132" s="432" t="b">
        <f t="shared" si="11"/>
        <v>1</v>
      </c>
      <c r="M132" s="432" t="b">
        <f t="shared" si="12"/>
        <v>0</v>
      </c>
      <c r="N132" s="432" t="s">
        <v>884</v>
      </c>
      <c r="O132" s="51"/>
      <c r="P132" s="136"/>
      <c r="Q132" s="135"/>
      <c r="T132" s="104"/>
      <c r="U132" s="104"/>
      <c r="V132" s="104"/>
      <c r="W132" s="104"/>
      <c r="X132" s="186"/>
    </row>
    <row r="133" spans="1:24" ht="47.1" customHeight="1" x14ac:dyDescent="0.3">
      <c r="A133" s="119"/>
      <c r="B133" s="367">
        <v>16</v>
      </c>
      <c r="C133" s="384" t="str">
        <f t="shared" si="9"/>
        <v/>
      </c>
      <c r="D133" s="385" t="str">
        <f ca="1">TEXT(IFERROR(INDEX('Overview - Section A'!$A$37:$A$44,MATCH(J133,'Overview - Section A'!$U$37:$U$44,0)),""),"d-mmm-yy") &amp;" to " &amp; TEXT(IFERROR(INDEX('Overview - Section A'!$E$37:$E$44,MATCH(J133,'Overview - Section A'!$U$37:$U$44,0)),""),"d-mmm-yy")</f>
        <v>1-Jul-20 to 31-Dec-20</v>
      </c>
      <c r="E133" s="386"/>
      <c r="F133" s="387"/>
      <c r="G133" s="442" t="str">
        <f t="shared" si="10"/>
        <v/>
      </c>
      <c r="H133" s="390"/>
      <c r="I133" s="432"/>
      <c r="J133" s="392" t="s">
        <v>424</v>
      </c>
      <c r="K133" s="447"/>
      <c r="L133" s="432" t="b">
        <f t="shared" si="11"/>
        <v>1</v>
      </c>
      <c r="M133" s="432" t="b">
        <f t="shared" si="12"/>
        <v>0</v>
      </c>
      <c r="N133" s="432" t="s">
        <v>885</v>
      </c>
      <c r="O133" s="51"/>
      <c r="P133" s="136"/>
      <c r="Q133" s="135"/>
      <c r="T133" s="104"/>
      <c r="U133" s="104"/>
      <c r="V133" s="104"/>
      <c r="W133" s="104"/>
      <c r="X133" s="186"/>
    </row>
    <row r="134" spans="1:24" ht="47.1" customHeight="1" x14ac:dyDescent="0.3">
      <c r="A134" s="119"/>
      <c r="B134" s="367">
        <v>17</v>
      </c>
      <c r="C134" s="384" t="str">
        <f t="shared" si="9"/>
        <v/>
      </c>
      <c r="D134" s="385" t="str">
        <f ca="1">TEXT(IFERROR(INDEX('Overview - Section A'!$A$37:$A$44,MATCH(J134,'Overview - Section A'!$U$37:$U$44,0)),""),"d-mmm-yy") &amp;" to " &amp; TEXT(IFERROR(INDEX('Overview - Section A'!$E$37:$E$44,MATCH(J134,'Overview - Section A'!$U$37:$U$44,0)),""),"d-mmm-yy")</f>
        <v>1-Jan-18 to 30-Jun-18</v>
      </c>
      <c r="E134" s="386"/>
      <c r="F134" s="387"/>
      <c r="G134" s="442" t="str">
        <f t="shared" si="10"/>
        <v/>
      </c>
      <c r="H134" s="390"/>
      <c r="I134" s="432"/>
      <c r="J134" s="392" t="s">
        <v>414</v>
      </c>
      <c r="K134" s="447"/>
      <c r="L134" s="432" t="b">
        <f t="shared" si="11"/>
        <v>1</v>
      </c>
      <c r="M134" s="432" t="b">
        <f t="shared" si="12"/>
        <v>0</v>
      </c>
      <c r="N134" s="432" t="s">
        <v>886</v>
      </c>
      <c r="O134" s="51"/>
      <c r="P134" s="136"/>
      <c r="Q134" s="135"/>
      <c r="T134" s="104"/>
      <c r="U134" s="104"/>
      <c r="V134" s="104"/>
      <c r="W134" s="104"/>
      <c r="X134" s="186"/>
    </row>
    <row r="135" spans="1:24" ht="47.1" customHeight="1" x14ac:dyDescent="0.3">
      <c r="A135" s="119"/>
      <c r="B135" s="367">
        <v>17</v>
      </c>
      <c r="C135" s="384" t="str">
        <f t="shared" si="9"/>
        <v/>
      </c>
      <c r="D135" s="385" t="str">
        <f ca="1">TEXT(IFERROR(INDEX('Overview - Section A'!$A$37:$A$44,MATCH(J135,'Overview - Section A'!$U$37:$U$44,0)),""),"d-mmm-yy") &amp;" to " &amp; TEXT(IFERROR(INDEX('Overview - Section A'!$E$37:$E$44,MATCH(J135,'Overview - Section A'!$U$37:$U$44,0)),""),"d-mmm-yy")</f>
        <v>1-Jul-18 to 31-Dec-18</v>
      </c>
      <c r="E135" s="386"/>
      <c r="F135" s="387"/>
      <c r="G135" s="442" t="str">
        <f t="shared" si="10"/>
        <v/>
      </c>
      <c r="H135" s="390"/>
      <c r="I135" s="432"/>
      <c r="J135" s="392" t="s">
        <v>416</v>
      </c>
      <c r="K135" s="447"/>
      <c r="L135" s="432" t="b">
        <f t="shared" si="11"/>
        <v>1</v>
      </c>
      <c r="M135" s="432" t="b">
        <f t="shared" si="12"/>
        <v>0</v>
      </c>
      <c r="N135" s="432" t="s">
        <v>887</v>
      </c>
      <c r="O135" s="51"/>
      <c r="P135" s="136"/>
      <c r="Q135" s="135"/>
      <c r="T135" s="104"/>
      <c r="U135" s="104"/>
      <c r="V135" s="104"/>
      <c r="W135" s="104"/>
      <c r="X135" s="186"/>
    </row>
    <row r="136" spans="1:24" ht="47.1" customHeight="1" x14ac:dyDescent="0.3">
      <c r="A136" s="119"/>
      <c r="B136" s="367">
        <v>17</v>
      </c>
      <c r="C136" s="384" t="str">
        <f t="shared" si="9"/>
        <v/>
      </c>
      <c r="D136" s="385" t="str">
        <f ca="1">TEXT(IFERROR(INDEX('Overview - Section A'!$A$37:$A$44,MATCH(J136,'Overview - Section A'!$U$37:$U$44,0)),""),"d-mmm-yy") &amp;" to " &amp; TEXT(IFERROR(INDEX('Overview - Section A'!$E$37:$E$44,MATCH(J136,'Overview - Section A'!$U$37:$U$44,0)),""),"d-mmm-yy")</f>
        <v>1-Jan-19 to 30-Jun-19</v>
      </c>
      <c r="E136" s="386"/>
      <c r="F136" s="387"/>
      <c r="G136" s="442" t="str">
        <f t="shared" si="10"/>
        <v/>
      </c>
      <c r="H136" s="390"/>
      <c r="I136" s="432"/>
      <c r="J136" s="392" t="s">
        <v>418</v>
      </c>
      <c r="K136" s="447"/>
      <c r="L136" s="432" t="b">
        <f t="shared" si="11"/>
        <v>1</v>
      </c>
      <c r="M136" s="432" t="b">
        <f t="shared" si="12"/>
        <v>0</v>
      </c>
      <c r="N136" s="432" t="s">
        <v>888</v>
      </c>
      <c r="O136" s="51"/>
      <c r="P136" s="136"/>
      <c r="Q136" s="135"/>
      <c r="T136" s="104"/>
      <c r="U136" s="104"/>
      <c r="V136" s="104"/>
      <c r="W136" s="104"/>
      <c r="X136" s="186"/>
    </row>
    <row r="137" spans="1:24" ht="47.1" customHeight="1" x14ac:dyDescent="0.3">
      <c r="A137" s="119"/>
      <c r="B137" s="367">
        <v>17</v>
      </c>
      <c r="C137" s="384" t="str">
        <f t="shared" si="9"/>
        <v/>
      </c>
      <c r="D137" s="385" t="str">
        <f ca="1">TEXT(IFERROR(INDEX('Overview - Section A'!$A$37:$A$44,MATCH(J137,'Overview - Section A'!$U$37:$U$44,0)),""),"d-mmm-yy") &amp;" to " &amp; TEXT(IFERROR(INDEX('Overview - Section A'!$E$37:$E$44,MATCH(J137,'Overview - Section A'!$U$37:$U$44,0)),""),"d-mmm-yy")</f>
        <v>1-Jul-19 to 31-Dec-19</v>
      </c>
      <c r="E137" s="386"/>
      <c r="F137" s="387"/>
      <c r="G137" s="442" t="str">
        <f t="shared" si="10"/>
        <v/>
      </c>
      <c r="H137" s="390"/>
      <c r="I137" s="432"/>
      <c r="J137" s="392" t="s">
        <v>420</v>
      </c>
      <c r="K137" s="447"/>
      <c r="L137" s="432" t="b">
        <f t="shared" si="11"/>
        <v>1</v>
      </c>
      <c r="M137" s="432" t="b">
        <f t="shared" si="12"/>
        <v>0</v>
      </c>
      <c r="N137" s="432" t="s">
        <v>889</v>
      </c>
      <c r="O137" s="51"/>
      <c r="P137" s="136"/>
      <c r="Q137" s="135"/>
      <c r="T137" s="104"/>
      <c r="U137" s="104"/>
      <c r="V137" s="104"/>
      <c r="W137" s="104"/>
      <c r="X137" s="186"/>
    </row>
    <row r="138" spans="1:24" ht="47.1" customHeight="1" x14ac:dyDescent="0.3">
      <c r="A138" s="119"/>
      <c r="B138" s="367">
        <v>17</v>
      </c>
      <c r="C138" s="384" t="str">
        <f t="shared" si="9"/>
        <v/>
      </c>
      <c r="D138" s="385" t="str">
        <f ca="1">TEXT(IFERROR(INDEX('Overview - Section A'!$A$37:$A$44,MATCH(J138,'Overview - Section A'!$U$37:$U$44,0)),""),"d-mmm-yy") &amp;" to " &amp; TEXT(IFERROR(INDEX('Overview - Section A'!$E$37:$E$44,MATCH(J138,'Overview - Section A'!$U$37:$U$44,0)),""),"d-mmm-yy")</f>
        <v>1-Jan-20 to 30-Jun-20</v>
      </c>
      <c r="E138" s="386"/>
      <c r="F138" s="387"/>
      <c r="G138" s="442" t="str">
        <f t="shared" si="10"/>
        <v/>
      </c>
      <c r="H138" s="390"/>
      <c r="I138" s="432"/>
      <c r="J138" s="392" t="s">
        <v>422</v>
      </c>
      <c r="K138" s="447"/>
      <c r="L138" s="432" t="b">
        <f t="shared" si="11"/>
        <v>1</v>
      </c>
      <c r="M138" s="432" t="b">
        <f t="shared" si="12"/>
        <v>0</v>
      </c>
      <c r="N138" s="432" t="s">
        <v>890</v>
      </c>
      <c r="O138" s="51"/>
      <c r="P138" s="136"/>
      <c r="Q138" s="135"/>
      <c r="T138" s="104"/>
      <c r="U138" s="104"/>
      <c r="V138" s="104"/>
      <c r="W138" s="104"/>
      <c r="X138" s="186"/>
    </row>
    <row r="139" spans="1:24" ht="47.1" customHeight="1" x14ac:dyDescent="0.3">
      <c r="A139" s="119"/>
      <c r="B139" s="367">
        <v>17</v>
      </c>
      <c r="C139" s="384" t="str">
        <f t="shared" si="9"/>
        <v/>
      </c>
      <c r="D139" s="385" t="str">
        <f ca="1">TEXT(IFERROR(INDEX('Overview - Section A'!$A$37:$A$44,MATCH(J139,'Overview - Section A'!$U$37:$U$44,0)),""),"d-mmm-yy") &amp;" to " &amp; TEXT(IFERROR(INDEX('Overview - Section A'!$E$37:$E$44,MATCH(J139,'Overview - Section A'!$U$37:$U$44,0)),""),"d-mmm-yy")</f>
        <v>1-Jul-20 to 31-Dec-20</v>
      </c>
      <c r="E139" s="386"/>
      <c r="F139" s="387"/>
      <c r="G139" s="442" t="str">
        <f t="shared" si="10"/>
        <v/>
      </c>
      <c r="H139" s="390"/>
      <c r="I139" s="432"/>
      <c r="J139" s="392" t="s">
        <v>424</v>
      </c>
      <c r="K139" s="447"/>
      <c r="L139" s="432" t="b">
        <f t="shared" si="11"/>
        <v>1</v>
      </c>
      <c r="M139" s="432" t="b">
        <f t="shared" si="12"/>
        <v>0</v>
      </c>
      <c r="N139" s="432" t="s">
        <v>891</v>
      </c>
      <c r="O139" s="51"/>
      <c r="P139" s="136"/>
      <c r="Q139" s="135"/>
      <c r="T139" s="104"/>
      <c r="U139" s="104"/>
      <c r="V139" s="104"/>
      <c r="W139" s="104"/>
      <c r="X139" s="186"/>
    </row>
    <row r="140" spans="1:24" ht="47.1" customHeight="1" x14ac:dyDescent="0.3">
      <c r="A140" s="119"/>
      <c r="B140" s="367">
        <v>18</v>
      </c>
      <c r="C140" s="384" t="str">
        <f t="shared" si="9"/>
        <v/>
      </c>
      <c r="D140" s="385" t="str">
        <f ca="1">TEXT(IFERROR(INDEX('Overview - Section A'!$A$37:$A$44,MATCH(J140,'Overview - Section A'!$U$37:$U$44,0)),""),"d-mmm-yy") &amp;" to " &amp; TEXT(IFERROR(INDEX('Overview - Section A'!$E$37:$E$44,MATCH(J140,'Overview - Section A'!$U$37:$U$44,0)),""),"d-mmm-yy")</f>
        <v>1-Jan-18 to 30-Jun-18</v>
      </c>
      <c r="E140" s="386"/>
      <c r="F140" s="387"/>
      <c r="G140" s="442" t="str">
        <f t="shared" si="10"/>
        <v/>
      </c>
      <c r="H140" s="390"/>
      <c r="I140" s="432"/>
      <c r="J140" s="392" t="s">
        <v>414</v>
      </c>
      <c r="K140" s="447"/>
      <c r="L140" s="432" t="b">
        <f t="shared" si="11"/>
        <v>1</v>
      </c>
      <c r="M140" s="432" t="b">
        <f t="shared" si="12"/>
        <v>0</v>
      </c>
      <c r="N140" s="432" t="s">
        <v>892</v>
      </c>
      <c r="O140" s="51"/>
      <c r="P140" s="136"/>
      <c r="Q140" s="135"/>
      <c r="T140" s="104"/>
      <c r="U140" s="104"/>
      <c r="V140" s="104"/>
      <c r="W140" s="104"/>
      <c r="X140" s="186"/>
    </row>
    <row r="141" spans="1:24" ht="47.1" customHeight="1" x14ac:dyDescent="0.3">
      <c r="A141" s="119"/>
      <c r="B141" s="367">
        <v>18</v>
      </c>
      <c r="C141" s="384" t="str">
        <f t="shared" si="9"/>
        <v/>
      </c>
      <c r="D141" s="385" t="str">
        <f ca="1">TEXT(IFERROR(INDEX('Overview - Section A'!$A$37:$A$44,MATCH(J141,'Overview - Section A'!$U$37:$U$44,0)),""),"d-mmm-yy") &amp;" to " &amp; TEXT(IFERROR(INDEX('Overview - Section A'!$E$37:$E$44,MATCH(J141,'Overview - Section A'!$U$37:$U$44,0)),""),"d-mmm-yy")</f>
        <v>1-Jul-18 to 31-Dec-18</v>
      </c>
      <c r="E141" s="386"/>
      <c r="F141" s="387"/>
      <c r="G141" s="442" t="str">
        <f t="shared" si="10"/>
        <v/>
      </c>
      <c r="H141" s="390"/>
      <c r="I141" s="432"/>
      <c r="J141" s="392" t="s">
        <v>416</v>
      </c>
      <c r="K141" s="447"/>
      <c r="L141" s="432" t="b">
        <f t="shared" si="11"/>
        <v>1</v>
      </c>
      <c r="M141" s="432" t="b">
        <f t="shared" si="12"/>
        <v>0</v>
      </c>
      <c r="N141" s="432" t="s">
        <v>893</v>
      </c>
      <c r="O141" s="51"/>
      <c r="P141" s="136"/>
      <c r="Q141" s="135"/>
      <c r="T141" s="104"/>
      <c r="U141" s="104"/>
      <c r="V141" s="104"/>
      <c r="W141" s="104"/>
      <c r="X141" s="186"/>
    </row>
    <row r="142" spans="1:24" ht="47.1" customHeight="1" x14ac:dyDescent="0.3">
      <c r="A142" s="119"/>
      <c r="B142" s="367">
        <v>18</v>
      </c>
      <c r="C142" s="384" t="str">
        <f t="shared" si="9"/>
        <v/>
      </c>
      <c r="D142" s="385" t="str">
        <f ca="1">TEXT(IFERROR(INDEX('Overview - Section A'!$A$37:$A$44,MATCH(J142,'Overview - Section A'!$U$37:$U$44,0)),""),"d-mmm-yy") &amp;" to " &amp; TEXT(IFERROR(INDEX('Overview - Section A'!$E$37:$E$44,MATCH(J142,'Overview - Section A'!$U$37:$U$44,0)),""),"d-mmm-yy")</f>
        <v>1-Jan-19 to 30-Jun-19</v>
      </c>
      <c r="E142" s="386"/>
      <c r="F142" s="387"/>
      <c r="G142" s="442" t="str">
        <f t="shared" si="10"/>
        <v/>
      </c>
      <c r="H142" s="390"/>
      <c r="I142" s="432"/>
      <c r="J142" s="392" t="s">
        <v>418</v>
      </c>
      <c r="K142" s="447"/>
      <c r="L142" s="432" t="b">
        <f t="shared" si="11"/>
        <v>1</v>
      </c>
      <c r="M142" s="432" t="b">
        <f t="shared" si="12"/>
        <v>0</v>
      </c>
      <c r="N142" s="432" t="s">
        <v>894</v>
      </c>
      <c r="O142" s="51"/>
      <c r="P142" s="136"/>
      <c r="Q142" s="135"/>
      <c r="T142" s="104"/>
      <c r="U142" s="104"/>
      <c r="V142" s="104"/>
      <c r="W142" s="104"/>
      <c r="X142" s="186"/>
    </row>
    <row r="143" spans="1:24" ht="47.1" customHeight="1" x14ac:dyDescent="0.3">
      <c r="A143" s="119"/>
      <c r="B143" s="367">
        <v>18</v>
      </c>
      <c r="C143" s="384" t="str">
        <f t="shared" si="9"/>
        <v/>
      </c>
      <c r="D143" s="385" t="str">
        <f ca="1">TEXT(IFERROR(INDEX('Overview - Section A'!$A$37:$A$44,MATCH(J143,'Overview - Section A'!$U$37:$U$44,0)),""),"d-mmm-yy") &amp;" to " &amp; TEXT(IFERROR(INDEX('Overview - Section A'!$E$37:$E$44,MATCH(J143,'Overview - Section A'!$U$37:$U$44,0)),""),"d-mmm-yy")</f>
        <v>1-Jul-19 to 31-Dec-19</v>
      </c>
      <c r="E143" s="386"/>
      <c r="F143" s="387"/>
      <c r="G143" s="442" t="str">
        <f t="shared" si="10"/>
        <v/>
      </c>
      <c r="H143" s="390"/>
      <c r="I143" s="432"/>
      <c r="J143" s="392" t="s">
        <v>420</v>
      </c>
      <c r="K143" s="447"/>
      <c r="L143" s="432" t="b">
        <f t="shared" si="11"/>
        <v>1</v>
      </c>
      <c r="M143" s="432" t="b">
        <f t="shared" si="12"/>
        <v>0</v>
      </c>
      <c r="N143" s="432" t="s">
        <v>895</v>
      </c>
      <c r="O143" s="51"/>
      <c r="P143" s="136"/>
      <c r="Q143" s="135"/>
      <c r="T143" s="104"/>
      <c r="U143" s="104"/>
      <c r="V143" s="104"/>
      <c r="W143" s="104"/>
      <c r="X143" s="186"/>
    </row>
    <row r="144" spans="1:24" ht="47.1" customHeight="1" x14ac:dyDescent="0.3">
      <c r="A144" s="119"/>
      <c r="B144" s="367">
        <v>18</v>
      </c>
      <c r="C144" s="384" t="str">
        <f t="shared" si="9"/>
        <v/>
      </c>
      <c r="D144" s="385" t="str">
        <f ca="1">TEXT(IFERROR(INDEX('Overview - Section A'!$A$37:$A$44,MATCH(J144,'Overview - Section A'!$U$37:$U$44,0)),""),"d-mmm-yy") &amp;" to " &amp; TEXT(IFERROR(INDEX('Overview - Section A'!$E$37:$E$44,MATCH(J144,'Overview - Section A'!$U$37:$U$44,0)),""),"d-mmm-yy")</f>
        <v>1-Jan-20 to 30-Jun-20</v>
      </c>
      <c r="E144" s="386"/>
      <c r="F144" s="387"/>
      <c r="G144" s="442" t="str">
        <f t="shared" si="10"/>
        <v/>
      </c>
      <c r="H144" s="390"/>
      <c r="I144" s="432"/>
      <c r="J144" s="392" t="s">
        <v>422</v>
      </c>
      <c r="K144" s="447"/>
      <c r="L144" s="432" t="b">
        <f t="shared" si="11"/>
        <v>1</v>
      </c>
      <c r="M144" s="432" t="b">
        <f t="shared" si="12"/>
        <v>0</v>
      </c>
      <c r="N144" s="432" t="s">
        <v>896</v>
      </c>
      <c r="O144" s="51"/>
      <c r="P144" s="136"/>
      <c r="Q144" s="135"/>
      <c r="T144" s="104"/>
      <c r="U144" s="104"/>
      <c r="V144" s="104"/>
      <c r="W144" s="104"/>
      <c r="X144" s="186"/>
    </row>
    <row r="145" spans="1:24" ht="47.1" customHeight="1" x14ac:dyDescent="0.3">
      <c r="A145" s="119"/>
      <c r="B145" s="367">
        <v>18</v>
      </c>
      <c r="C145" s="384" t="str">
        <f t="shared" si="9"/>
        <v/>
      </c>
      <c r="D145" s="385" t="str">
        <f ca="1">TEXT(IFERROR(INDEX('Overview - Section A'!$A$37:$A$44,MATCH(J145,'Overview - Section A'!$U$37:$U$44,0)),""),"d-mmm-yy") &amp;" to " &amp; TEXT(IFERROR(INDEX('Overview - Section A'!$E$37:$E$44,MATCH(J145,'Overview - Section A'!$U$37:$U$44,0)),""),"d-mmm-yy")</f>
        <v>1-Jul-20 to 31-Dec-20</v>
      </c>
      <c r="E145" s="386"/>
      <c r="F145" s="387"/>
      <c r="G145" s="442" t="str">
        <f t="shared" si="10"/>
        <v/>
      </c>
      <c r="H145" s="390"/>
      <c r="I145" s="432"/>
      <c r="J145" s="392" t="s">
        <v>424</v>
      </c>
      <c r="K145" s="447"/>
      <c r="L145" s="432" t="b">
        <f t="shared" si="11"/>
        <v>1</v>
      </c>
      <c r="M145" s="432" t="b">
        <f t="shared" si="12"/>
        <v>0</v>
      </c>
      <c r="N145" s="432" t="s">
        <v>897</v>
      </c>
      <c r="O145" s="51"/>
      <c r="P145" s="136"/>
      <c r="Q145" s="135"/>
      <c r="T145" s="104"/>
      <c r="U145" s="104"/>
      <c r="V145" s="104"/>
      <c r="W145" s="104"/>
      <c r="X145" s="186"/>
    </row>
    <row r="146" spans="1:24" ht="47.1" customHeight="1" x14ac:dyDescent="0.3">
      <c r="A146" s="119"/>
      <c r="B146" s="367">
        <v>19</v>
      </c>
      <c r="C146" s="384" t="str">
        <f t="shared" si="9"/>
        <v/>
      </c>
      <c r="D146" s="385" t="str">
        <f ca="1">TEXT(IFERROR(INDEX('Overview - Section A'!$A$37:$A$44,MATCH(J146,'Overview - Section A'!$U$37:$U$44,0)),""),"d-mmm-yy") &amp;" to " &amp; TEXT(IFERROR(INDEX('Overview - Section A'!$E$37:$E$44,MATCH(J146,'Overview - Section A'!$U$37:$U$44,0)),""),"d-mmm-yy")</f>
        <v>1-Jan-18 to 30-Jun-18</v>
      </c>
      <c r="E146" s="386"/>
      <c r="F146" s="387"/>
      <c r="G146" s="442" t="str">
        <f t="shared" si="10"/>
        <v/>
      </c>
      <c r="H146" s="390"/>
      <c r="I146" s="432"/>
      <c r="J146" s="392" t="s">
        <v>414</v>
      </c>
      <c r="K146" s="447"/>
      <c r="L146" s="432" t="b">
        <f t="shared" si="11"/>
        <v>1</v>
      </c>
      <c r="M146" s="432" t="b">
        <f t="shared" si="12"/>
        <v>0</v>
      </c>
      <c r="N146" s="432" t="s">
        <v>898</v>
      </c>
      <c r="O146" s="51"/>
      <c r="P146" s="136"/>
      <c r="Q146" s="135"/>
      <c r="T146" s="104"/>
      <c r="U146" s="104"/>
      <c r="V146" s="104"/>
      <c r="W146" s="104"/>
      <c r="X146" s="186"/>
    </row>
    <row r="147" spans="1:24" ht="47.1" customHeight="1" x14ac:dyDescent="0.3">
      <c r="A147" s="119"/>
      <c r="B147" s="367">
        <v>19</v>
      </c>
      <c r="C147" s="384" t="str">
        <f t="shared" si="9"/>
        <v/>
      </c>
      <c r="D147" s="385" t="str">
        <f ca="1">TEXT(IFERROR(INDEX('Overview - Section A'!$A$37:$A$44,MATCH(J147,'Overview - Section A'!$U$37:$U$44,0)),""),"d-mmm-yy") &amp;" to " &amp; TEXT(IFERROR(INDEX('Overview - Section A'!$E$37:$E$44,MATCH(J147,'Overview - Section A'!$U$37:$U$44,0)),""),"d-mmm-yy")</f>
        <v>1-Jul-18 to 31-Dec-18</v>
      </c>
      <c r="E147" s="386"/>
      <c r="F147" s="387"/>
      <c r="G147" s="442" t="str">
        <f t="shared" si="10"/>
        <v/>
      </c>
      <c r="H147" s="390"/>
      <c r="I147" s="432"/>
      <c r="J147" s="392" t="s">
        <v>416</v>
      </c>
      <c r="K147" s="447"/>
      <c r="L147" s="432" t="b">
        <f t="shared" si="11"/>
        <v>1</v>
      </c>
      <c r="M147" s="432" t="b">
        <f t="shared" si="12"/>
        <v>0</v>
      </c>
      <c r="N147" s="432" t="s">
        <v>899</v>
      </c>
      <c r="O147" s="51"/>
      <c r="P147" s="136"/>
      <c r="Q147" s="135"/>
      <c r="T147" s="104"/>
      <c r="U147" s="104"/>
      <c r="V147" s="104"/>
      <c r="W147" s="104"/>
      <c r="X147" s="186"/>
    </row>
    <row r="148" spans="1:24" ht="47.1" customHeight="1" x14ac:dyDescent="0.3">
      <c r="A148" s="119"/>
      <c r="B148" s="367">
        <v>19</v>
      </c>
      <c r="C148" s="384" t="str">
        <f t="shared" si="9"/>
        <v/>
      </c>
      <c r="D148" s="385" t="str">
        <f ca="1">TEXT(IFERROR(INDEX('Overview - Section A'!$A$37:$A$44,MATCH(J148,'Overview - Section A'!$U$37:$U$44,0)),""),"d-mmm-yy") &amp;" to " &amp; TEXT(IFERROR(INDEX('Overview - Section A'!$E$37:$E$44,MATCH(J148,'Overview - Section A'!$U$37:$U$44,0)),""),"d-mmm-yy")</f>
        <v>1-Jan-19 to 30-Jun-19</v>
      </c>
      <c r="E148" s="386"/>
      <c r="F148" s="387"/>
      <c r="G148" s="442" t="str">
        <f t="shared" si="10"/>
        <v/>
      </c>
      <c r="H148" s="390"/>
      <c r="I148" s="432"/>
      <c r="J148" s="392" t="s">
        <v>418</v>
      </c>
      <c r="K148" s="447"/>
      <c r="L148" s="432" t="b">
        <f t="shared" si="11"/>
        <v>1</v>
      </c>
      <c r="M148" s="432" t="b">
        <f t="shared" si="12"/>
        <v>0</v>
      </c>
      <c r="N148" s="432" t="s">
        <v>900</v>
      </c>
      <c r="O148" s="51"/>
      <c r="P148" s="136"/>
      <c r="Q148" s="135"/>
      <c r="T148" s="104"/>
      <c r="U148" s="104"/>
      <c r="V148" s="104"/>
      <c r="W148" s="104"/>
      <c r="X148" s="186"/>
    </row>
    <row r="149" spans="1:24" ht="47.1" customHeight="1" x14ac:dyDescent="0.3">
      <c r="A149" s="119"/>
      <c r="B149" s="367">
        <v>19</v>
      </c>
      <c r="C149" s="384" t="str">
        <f t="shared" si="9"/>
        <v/>
      </c>
      <c r="D149" s="385" t="str">
        <f ca="1">TEXT(IFERROR(INDEX('Overview - Section A'!$A$37:$A$44,MATCH(J149,'Overview - Section A'!$U$37:$U$44,0)),""),"d-mmm-yy") &amp;" to " &amp; TEXT(IFERROR(INDEX('Overview - Section A'!$E$37:$E$44,MATCH(J149,'Overview - Section A'!$U$37:$U$44,0)),""),"d-mmm-yy")</f>
        <v>1-Jul-19 to 31-Dec-19</v>
      </c>
      <c r="E149" s="386"/>
      <c r="F149" s="387"/>
      <c r="G149" s="442" t="str">
        <f t="shared" si="10"/>
        <v/>
      </c>
      <c r="H149" s="390"/>
      <c r="I149" s="432"/>
      <c r="J149" s="392" t="s">
        <v>420</v>
      </c>
      <c r="K149" s="447"/>
      <c r="L149" s="432" t="b">
        <f t="shared" si="11"/>
        <v>1</v>
      </c>
      <c r="M149" s="432" t="b">
        <f t="shared" si="12"/>
        <v>0</v>
      </c>
      <c r="N149" s="432" t="s">
        <v>901</v>
      </c>
      <c r="O149" s="51"/>
      <c r="P149" s="136"/>
      <c r="Q149" s="135"/>
      <c r="T149" s="104"/>
      <c r="U149" s="104"/>
      <c r="V149" s="104"/>
      <c r="W149" s="104"/>
      <c r="X149" s="186"/>
    </row>
    <row r="150" spans="1:24" ht="47.1" customHeight="1" x14ac:dyDescent="0.3">
      <c r="A150" s="119"/>
      <c r="B150" s="367">
        <v>19</v>
      </c>
      <c r="C150" s="384" t="str">
        <f t="shared" si="9"/>
        <v/>
      </c>
      <c r="D150" s="385" t="str">
        <f ca="1">TEXT(IFERROR(INDEX('Overview - Section A'!$A$37:$A$44,MATCH(J150,'Overview - Section A'!$U$37:$U$44,0)),""),"d-mmm-yy") &amp;" to " &amp; TEXT(IFERROR(INDEX('Overview - Section A'!$E$37:$E$44,MATCH(J150,'Overview - Section A'!$U$37:$U$44,0)),""),"d-mmm-yy")</f>
        <v>1-Jan-20 to 30-Jun-20</v>
      </c>
      <c r="E150" s="386"/>
      <c r="F150" s="387"/>
      <c r="G150" s="442" t="str">
        <f t="shared" si="10"/>
        <v/>
      </c>
      <c r="H150" s="390"/>
      <c r="I150" s="432"/>
      <c r="J150" s="392" t="s">
        <v>422</v>
      </c>
      <c r="K150" s="447"/>
      <c r="L150" s="432" t="b">
        <f t="shared" si="11"/>
        <v>1</v>
      </c>
      <c r="M150" s="432" t="b">
        <f t="shared" si="12"/>
        <v>0</v>
      </c>
      <c r="N150" s="432" t="s">
        <v>902</v>
      </c>
      <c r="O150" s="51"/>
      <c r="P150" s="136"/>
      <c r="Q150" s="135"/>
      <c r="T150" s="104"/>
      <c r="U150" s="104"/>
      <c r="V150" s="104"/>
      <c r="W150" s="104"/>
      <c r="X150" s="186"/>
    </row>
    <row r="151" spans="1:24" ht="47.1" customHeight="1" x14ac:dyDescent="0.3">
      <c r="A151" s="119"/>
      <c r="B151" s="367">
        <v>19</v>
      </c>
      <c r="C151" s="384" t="str">
        <f t="shared" si="9"/>
        <v/>
      </c>
      <c r="D151" s="385" t="str">
        <f ca="1">TEXT(IFERROR(INDEX('Overview - Section A'!$A$37:$A$44,MATCH(J151,'Overview - Section A'!$U$37:$U$44,0)),""),"d-mmm-yy") &amp;" to " &amp; TEXT(IFERROR(INDEX('Overview - Section A'!$E$37:$E$44,MATCH(J151,'Overview - Section A'!$U$37:$U$44,0)),""),"d-mmm-yy")</f>
        <v>1-Jul-20 to 31-Dec-20</v>
      </c>
      <c r="E151" s="386"/>
      <c r="F151" s="387"/>
      <c r="G151" s="442" t="str">
        <f t="shared" si="10"/>
        <v/>
      </c>
      <c r="H151" s="390"/>
      <c r="I151" s="432"/>
      <c r="J151" s="392" t="s">
        <v>424</v>
      </c>
      <c r="K151" s="447"/>
      <c r="L151" s="432" t="b">
        <f t="shared" si="11"/>
        <v>1</v>
      </c>
      <c r="M151" s="432" t="b">
        <f t="shared" si="12"/>
        <v>0</v>
      </c>
      <c r="N151" s="432" t="s">
        <v>903</v>
      </c>
      <c r="O151" s="51"/>
      <c r="P151" s="136"/>
      <c r="Q151" s="135"/>
      <c r="T151" s="104"/>
      <c r="U151" s="104"/>
      <c r="V151" s="104"/>
      <c r="W151" s="104"/>
      <c r="X151" s="186"/>
    </row>
    <row r="152" spans="1:24" ht="47.1" customHeight="1" x14ac:dyDescent="0.3">
      <c r="A152" s="119"/>
      <c r="B152" s="367">
        <v>20</v>
      </c>
      <c r="C152" s="384" t="str">
        <f t="shared" si="9"/>
        <v/>
      </c>
      <c r="D152" s="385" t="str">
        <f ca="1">TEXT(IFERROR(INDEX('Overview - Section A'!$A$37:$A$44,MATCH(J152,'Overview - Section A'!$U$37:$U$44,0)),""),"d-mmm-yy") &amp;" to " &amp; TEXT(IFERROR(INDEX('Overview - Section A'!$E$37:$E$44,MATCH(J152,'Overview - Section A'!$U$37:$U$44,0)),""),"d-mmm-yy")</f>
        <v>1-Jan-18 to 30-Jun-18</v>
      </c>
      <c r="E152" s="386"/>
      <c r="F152" s="387"/>
      <c r="G152" s="442" t="str">
        <f t="shared" si="10"/>
        <v/>
      </c>
      <c r="H152" s="390"/>
      <c r="I152" s="432"/>
      <c r="J152" s="392" t="s">
        <v>414</v>
      </c>
      <c r="K152" s="447"/>
      <c r="L152" s="432" t="b">
        <f t="shared" si="11"/>
        <v>1</v>
      </c>
      <c r="M152" s="432" t="b">
        <f t="shared" si="12"/>
        <v>0</v>
      </c>
      <c r="N152" s="432" t="s">
        <v>904</v>
      </c>
      <c r="O152" s="51"/>
      <c r="P152" s="136"/>
      <c r="Q152" s="135"/>
      <c r="T152" s="104"/>
      <c r="U152" s="104"/>
      <c r="V152" s="104"/>
      <c r="W152" s="104"/>
      <c r="X152" s="186"/>
    </row>
    <row r="153" spans="1:24" ht="47.1" customHeight="1" x14ac:dyDescent="0.3">
      <c r="A153" s="119"/>
      <c r="B153" s="367">
        <v>20</v>
      </c>
      <c r="C153" s="384" t="str">
        <f t="shared" si="9"/>
        <v/>
      </c>
      <c r="D153" s="385" t="str">
        <f ca="1">TEXT(IFERROR(INDEX('Overview - Section A'!$A$37:$A$44,MATCH(J153,'Overview - Section A'!$U$37:$U$44,0)),""),"d-mmm-yy") &amp;" to " &amp; TEXT(IFERROR(INDEX('Overview - Section A'!$E$37:$E$44,MATCH(J153,'Overview - Section A'!$U$37:$U$44,0)),""),"d-mmm-yy")</f>
        <v>1-Jul-18 to 31-Dec-18</v>
      </c>
      <c r="E153" s="386"/>
      <c r="F153" s="387"/>
      <c r="G153" s="442" t="str">
        <f t="shared" si="10"/>
        <v/>
      </c>
      <c r="H153" s="390"/>
      <c r="I153" s="432"/>
      <c r="J153" s="392" t="s">
        <v>416</v>
      </c>
      <c r="K153" s="447"/>
      <c r="L153" s="432" t="b">
        <f t="shared" si="11"/>
        <v>1</v>
      </c>
      <c r="M153" s="432" t="b">
        <f t="shared" si="12"/>
        <v>0</v>
      </c>
      <c r="N153" s="432" t="s">
        <v>905</v>
      </c>
      <c r="O153" s="51"/>
      <c r="P153" s="136"/>
      <c r="Q153" s="135"/>
      <c r="T153" s="104"/>
      <c r="U153" s="104"/>
      <c r="V153" s="104"/>
      <c r="W153" s="104"/>
      <c r="X153" s="186"/>
    </row>
    <row r="154" spans="1:24" ht="47.1" customHeight="1" x14ac:dyDescent="0.3">
      <c r="A154" s="119"/>
      <c r="B154" s="367">
        <v>20</v>
      </c>
      <c r="C154" s="384" t="str">
        <f t="shared" si="9"/>
        <v/>
      </c>
      <c r="D154" s="385" t="str">
        <f ca="1">TEXT(IFERROR(INDEX('Overview - Section A'!$A$37:$A$44,MATCH(J154,'Overview - Section A'!$U$37:$U$44,0)),""),"d-mmm-yy") &amp;" to " &amp; TEXT(IFERROR(INDEX('Overview - Section A'!$E$37:$E$44,MATCH(J154,'Overview - Section A'!$U$37:$U$44,0)),""),"d-mmm-yy")</f>
        <v>1-Jan-19 to 30-Jun-19</v>
      </c>
      <c r="E154" s="386"/>
      <c r="F154" s="387"/>
      <c r="G154" s="442" t="str">
        <f t="shared" si="10"/>
        <v/>
      </c>
      <c r="H154" s="390"/>
      <c r="I154" s="432"/>
      <c r="J154" s="392" t="s">
        <v>418</v>
      </c>
      <c r="K154" s="447"/>
      <c r="L154" s="432" t="b">
        <f t="shared" si="11"/>
        <v>1</v>
      </c>
      <c r="M154" s="432" t="b">
        <f t="shared" si="12"/>
        <v>0</v>
      </c>
      <c r="N154" s="432" t="s">
        <v>906</v>
      </c>
      <c r="O154" s="51"/>
      <c r="P154" s="136"/>
      <c r="Q154" s="135"/>
      <c r="T154" s="104"/>
      <c r="U154" s="104"/>
      <c r="V154" s="104"/>
      <c r="W154" s="104"/>
      <c r="X154" s="186"/>
    </row>
    <row r="155" spans="1:24" ht="47.1" customHeight="1" x14ac:dyDescent="0.3">
      <c r="A155" s="119"/>
      <c r="B155" s="367">
        <v>20</v>
      </c>
      <c r="C155" s="384" t="str">
        <f t="shared" si="9"/>
        <v/>
      </c>
      <c r="D155" s="385" t="str">
        <f ca="1">TEXT(IFERROR(INDEX('Overview - Section A'!$A$37:$A$44,MATCH(J155,'Overview - Section A'!$U$37:$U$44,0)),""),"d-mmm-yy") &amp;" to " &amp; TEXT(IFERROR(INDEX('Overview - Section A'!$E$37:$E$44,MATCH(J155,'Overview - Section A'!$U$37:$U$44,0)),""),"d-mmm-yy")</f>
        <v>1-Jul-19 to 31-Dec-19</v>
      </c>
      <c r="E155" s="386"/>
      <c r="F155" s="387"/>
      <c r="G155" s="442" t="str">
        <f t="shared" si="10"/>
        <v/>
      </c>
      <c r="H155" s="390"/>
      <c r="I155" s="432"/>
      <c r="J155" s="392" t="s">
        <v>420</v>
      </c>
      <c r="K155" s="447"/>
      <c r="L155" s="432" t="b">
        <f t="shared" si="11"/>
        <v>1</v>
      </c>
      <c r="M155" s="432" t="b">
        <f t="shared" si="12"/>
        <v>0</v>
      </c>
      <c r="N155" s="432" t="s">
        <v>907</v>
      </c>
      <c r="O155" s="51"/>
      <c r="P155" s="136"/>
      <c r="Q155" s="135"/>
      <c r="T155" s="104"/>
      <c r="U155" s="104"/>
      <c r="V155" s="104"/>
      <c r="W155" s="104"/>
      <c r="X155" s="186"/>
    </row>
    <row r="156" spans="1:24" ht="47.1" customHeight="1" x14ac:dyDescent="0.3">
      <c r="A156" s="119"/>
      <c r="B156" s="367">
        <v>20</v>
      </c>
      <c r="C156" s="384" t="str">
        <f t="shared" si="9"/>
        <v/>
      </c>
      <c r="D156" s="385" t="str">
        <f ca="1">TEXT(IFERROR(INDEX('Overview - Section A'!$A$37:$A$44,MATCH(J156,'Overview - Section A'!$U$37:$U$44,0)),""),"d-mmm-yy") &amp;" to " &amp; TEXT(IFERROR(INDEX('Overview - Section A'!$E$37:$E$44,MATCH(J156,'Overview - Section A'!$U$37:$U$44,0)),""),"d-mmm-yy")</f>
        <v>1-Jan-20 to 30-Jun-20</v>
      </c>
      <c r="E156" s="386"/>
      <c r="F156" s="387"/>
      <c r="G156" s="442" t="str">
        <f t="shared" si="10"/>
        <v/>
      </c>
      <c r="H156" s="390"/>
      <c r="I156" s="432"/>
      <c r="J156" s="392" t="s">
        <v>422</v>
      </c>
      <c r="K156" s="447"/>
      <c r="L156" s="432" t="b">
        <f t="shared" si="11"/>
        <v>1</v>
      </c>
      <c r="M156" s="432" t="b">
        <f t="shared" si="12"/>
        <v>0</v>
      </c>
      <c r="N156" s="432" t="s">
        <v>908</v>
      </c>
      <c r="O156" s="51"/>
      <c r="P156" s="136"/>
      <c r="Q156" s="135"/>
      <c r="T156" s="104"/>
      <c r="U156" s="104"/>
      <c r="V156" s="104"/>
      <c r="W156" s="104"/>
      <c r="X156" s="186"/>
    </row>
    <row r="157" spans="1:24" ht="47.1" customHeight="1" x14ac:dyDescent="0.3">
      <c r="A157" s="119"/>
      <c r="B157" s="367">
        <v>20</v>
      </c>
      <c r="C157" s="384" t="str">
        <f t="shared" si="9"/>
        <v/>
      </c>
      <c r="D157" s="385" t="str">
        <f ca="1">TEXT(IFERROR(INDEX('Overview - Section A'!$A$37:$A$44,MATCH(J157,'Overview - Section A'!$U$37:$U$44,0)),""),"d-mmm-yy") &amp;" to " &amp; TEXT(IFERROR(INDEX('Overview - Section A'!$E$37:$E$44,MATCH(J157,'Overview - Section A'!$U$37:$U$44,0)),""),"d-mmm-yy")</f>
        <v>1-Jul-20 to 31-Dec-20</v>
      </c>
      <c r="E157" s="386"/>
      <c r="F157" s="387"/>
      <c r="G157" s="442" t="str">
        <f t="shared" si="10"/>
        <v/>
      </c>
      <c r="H157" s="390"/>
      <c r="I157" s="432"/>
      <c r="J157" s="392" t="s">
        <v>424</v>
      </c>
      <c r="K157" s="447"/>
      <c r="L157" s="432" t="b">
        <f t="shared" si="11"/>
        <v>1</v>
      </c>
      <c r="M157" s="432" t="b">
        <f t="shared" si="12"/>
        <v>0</v>
      </c>
      <c r="N157" s="432" t="s">
        <v>909</v>
      </c>
      <c r="O157" s="51"/>
      <c r="P157" s="136"/>
      <c r="Q157" s="135"/>
      <c r="T157" s="104"/>
      <c r="U157" s="104"/>
      <c r="V157" s="104"/>
      <c r="W157" s="104"/>
      <c r="X157" s="186"/>
    </row>
    <row r="158" spans="1:24" ht="47.1" customHeight="1" x14ac:dyDescent="0.3">
      <c r="A158" s="119"/>
      <c r="B158" s="367">
        <v>21</v>
      </c>
      <c r="C158" s="384" t="str">
        <f t="shared" si="9"/>
        <v/>
      </c>
      <c r="D158" s="385" t="str">
        <f ca="1">TEXT(IFERROR(INDEX('Overview - Section A'!$A$37:$A$44,MATCH(J158,'Overview - Section A'!$U$37:$U$44,0)),""),"d-mmm-yy") &amp;" to " &amp; TEXT(IFERROR(INDEX('Overview - Section A'!$E$37:$E$44,MATCH(J158,'Overview - Section A'!$U$37:$U$44,0)),""),"d-mmm-yy")</f>
        <v>1-Jan-18 to 30-Jun-18</v>
      </c>
      <c r="E158" s="386"/>
      <c r="F158" s="387"/>
      <c r="G158" s="442" t="str">
        <f t="shared" si="10"/>
        <v/>
      </c>
      <c r="H158" s="390"/>
      <c r="I158" s="432"/>
      <c r="J158" s="392" t="s">
        <v>414</v>
      </c>
      <c r="K158" s="447"/>
      <c r="L158" s="432" t="b">
        <f t="shared" si="11"/>
        <v>1</v>
      </c>
      <c r="M158" s="432" t="b">
        <f t="shared" si="12"/>
        <v>0</v>
      </c>
      <c r="N158" s="432" t="s">
        <v>910</v>
      </c>
      <c r="O158" s="51"/>
      <c r="P158" s="136"/>
      <c r="Q158" s="135"/>
      <c r="T158" s="104"/>
      <c r="U158" s="104"/>
      <c r="V158" s="104"/>
      <c r="W158" s="104"/>
      <c r="X158" s="186"/>
    </row>
    <row r="159" spans="1:24" ht="47.1" customHeight="1" x14ac:dyDescent="0.3">
      <c r="A159" s="119"/>
      <c r="B159" s="367">
        <v>21</v>
      </c>
      <c r="C159" s="384" t="str">
        <f t="shared" si="9"/>
        <v/>
      </c>
      <c r="D159" s="385" t="str">
        <f ca="1">TEXT(IFERROR(INDEX('Overview - Section A'!$A$37:$A$44,MATCH(J159,'Overview - Section A'!$U$37:$U$44,0)),""),"d-mmm-yy") &amp;" to " &amp; TEXT(IFERROR(INDEX('Overview - Section A'!$E$37:$E$44,MATCH(J159,'Overview - Section A'!$U$37:$U$44,0)),""),"d-mmm-yy")</f>
        <v>1-Jul-18 to 31-Dec-18</v>
      </c>
      <c r="E159" s="386"/>
      <c r="F159" s="387"/>
      <c r="G159" s="442" t="str">
        <f t="shared" si="10"/>
        <v/>
      </c>
      <c r="H159" s="390"/>
      <c r="I159" s="432"/>
      <c r="J159" s="392" t="s">
        <v>416</v>
      </c>
      <c r="K159" s="447"/>
      <c r="L159" s="432" t="b">
        <f t="shared" si="11"/>
        <v>1</v>
      </c>
      <c r="M159" s="432" t="b">
        <f t="shared" si="12"/>
        <v>0</v>
      </c>
      <c r="N159" s="432" t="s">
        <v>911</v>
      </c>
      <c r="O159" s="51"/>
      <c r="P159" s="136"/>
      <c r="Q159" s="135"/>
      <c r="T159" s="104"/>
      <c r="U159" s="104"/>
      <c r="V159" s="104"/>
      <c r="W159" s="104"/>
      <c r="X159" s="186"/>
    </row>
    <row r="160" spans="1:24" ht="47.1" customHeight="1" x14ac:dyDescent="0.3">
      <c r="A160" s="119"/>
      <c r="B160" s="367">
        <v>21</v>
      </c>
      <c r="C160" s="384" t="str">
        <f t="shared" si="9"/>
        <v/>
      </c>
      <c r="D160" s="385" t="str">
        <f ca="1">TEXT(IFERROR(INDEX('Overview - Section A'!$A$37:$A$44,MATCH(J160,'Overview - Section A'!$U$37:$U$44,0)),""),"d-mmm-yy") &amp;" to " &amp; TEXT(IFERROR(INDEX('Overview - Section A'!$E$37:$E$44,MATCH(J160,'Overview - Section A'!$U$37:$U$44,0)),""),"d-mmm-yy")</f>
        <v>1-Jan-19 to 30-Jun-19</v>
      </c>
      <c r="E160" s="386"/>
      <c r="F160" s="387"/>
      <c r="G160" s="442" t="str">
        <f t="shared" si="10"/>
        <v/>
      </c>
      <c r="H160" s="390"/>
      <c r="I160" s="432"/>
      <c r="J160" s="392" t="s">
        <v>418</v>
      </c>
      <c r="K160" s="447"/>
      <c r="L160" s="432" t="b">
        <f t="shared" si="11"/>
        <v>1</v>
      </c>
      <c r="M160" s="432" t="b">
        <f t="shared" si="12"/>
        <v>0</v>
      </c>
      <c r="N160" s="432" t="s">
        <v>912</v>
      </c>
      <c r="O160" s="51"/>
      <c r="P160" s="136"/>
      <c r="Q160" s="135"/>
      <c r="T160" s="104"/>
      <c r="U160" s="104"/>
      <c r="V160" s="104"/>
      <c r="W160" s="104"/>
      <c r="X160" s="186"/>
    </row>
    <row r="161" spans="1:24" ht="47.1" customHeight="1" x14ac:dyDescent="0.3">
      <c r="A161" s="119"/>
      <c r="B161" s="367">
        <v>21</v>
      </c>
      <c r="C161" s="384" t="str">
        <f t="shared" si="9"/>
        <v/>
      </c>
      <c r="D161" s="385" t="str">
        <f ca="1">TEXT(IFERROR(INDEX('Overview - Section A'!$A$37:$A$44,MATCH(J161,'Overview - Section A'!$U$37:$U$44,0)),""),"d-mmm-yy") &amp;" to " &amp; TEXT(IFERROR(INDEX('Overview - Section A'!$E$37:$E$44,MATCH(J161,'Overview - Section A'!$U$37:$U$44,0)),""),"d-mmm-yy")</f>
        <v>1-Jul-19 to 31-Dec-19</v>
      </c>
      <c r="E161" s="386"/>
      <c r="F161" s="387"/>
      <c r="G161" s="442" t="str">
        <f t="shared" si="10"/>
        <v/>
      </c>
      <c r="H161" s="390"/>
      <c r="I161" s="432"/>
      <c r="J161" s="392" t="s">
        <v>420</v>
      </c>
      <c r="K161" s="447"/>
      <c r="L161" s="432" t="b">
        <f t="shared" si="11"/>
        <v>1</v>
      </c>
      <c r="M161" s="432" t="b">
        <f t="shared" si="12"/>
        <v>0</v>
      </c>
      <c r="N161" s="432" t="s">
        <v>913</v>
      </c>
      <c r="O161" s="51"/>
      <c r="P161" s="136"/>
      <c r="Q161" s="135"/>
      <c r="T161" s="104"/>
      <c r="U161" s="104"/>
      <c r="V161" s="104"/>
      <c r="W161" s="104"/>
      <c r="X161" s="186"/>
    </row>
    <row r="162" spans="1:24" ht="47.1" customHeight="1" x14ac:dyDescent="0.3">
      <c r="A162" s="119"/>
      <c r="B162" s="367">
        <v>21</v>
      </c>
      <c r="C162" s="384" t="str">
        <f t="shared" si="9"/>
        <v/>
      </c>
      <c r="D162" s="385" t="str">
        <f ca="1">TEXT(IFERROR(INDEX('Overview - Section A'!$A$37:$A$44,MATCH(J162,'Overview - Section A'!$U$37:$U$44,0)),""),"d-mmm-yy") &amp;" to " &amp; TEXT(IFERROR(INDEX('Overview - Section A'!$E$37:$E$44,MATCH(J162,'Overview - Section A'!$U$37:$U$44,0)),""),"d-mmm-yy")</f>
        <v>1-Jan-20 to 30-Jun-20</v>
      </c>
      <c r="E162" s="386"/>
      <c r="F162" s="387"/>
      <c r="G162" s="442" t="str">
        <f t="shared" si="10"/>
        <v/>
      </c>
      <c r="H162" s="390"/>
      <c r="I162" s="432"/>
      <c r="J162" s="392" t="s">
        <v>422</v>
      </c>
      <c r="K162" s="447"/>
      <c r="L162" s="432" t="b">
        <f t="shared" si="11"/>
        <v>1</v>
      </c>
      <c r="M162" s="432" t="b">
        <f t="shared" si="12"/>
        <v>0</v>
      </c>
      <c r="N162" s="432" t="s">
        <v>914</v>
      </c>
      <c r="O162" s="51"/>
      <c r="P162" s="136"/>
      <c r="Q162" s="135"/>
      <c r="T162" s="104"/>
      <c r="U162" s="104"/>
      <c r="V162" s="104"/>
      <c r="W162" s="104"/>
      <c r="X162" s="186"/>
    </row>
    <row r="163" spans="1:24" ht="47.1" customHeight="1" x14ac:dyDescent="0.3">
      <c r="A163" s="119"/>
      <c r="B163" s="367">
        <v>21</v>
      </c>
      <c r="C163" s="384" t="str">
        <f t="shared" si="9"/>
        <v/>
      </c>
      <c r="D163" s="385" t="str">
        <f ca="1">TEXT(IFERROR(INDEX('Overview - Section A'!$A$37:$A$44,MATCH(J163,'Overview - Section A'!$U$37:$U$44,0)),""),"d-mmm-yy") &amp;" to " &amp; TEXT(IFERROR(INDEX('Overview - Section A'!$E$37:$E$44,MATCH(J163,'Overview - Section A'!$U$37:$U$44,0)),""),"d-mmm-yy")</f>
        <v>1-Jul-20 to 31-Dec-20</v>
      </c>
      <c r="E163" s="386"/>
      <c r="F163" s="387"/>
      <c r="G163" s="442" t="str">
        <f t="shared" si="10"/>
        <v/>
      </c>
      <c r="H163" s="390"/>
      <c r="I163" s="432"/>
      <c r="J163" s="392" t="s">
        <v>424</v>
      </c>
      <c r="K163" s="447"/>
      <c r="L163" s="432" t="b">
        <f t="shared" si="11"/>
        <v>1</v>
      </c>
      <c r="M163" s="432" t="b">
        <f t="shared" si="12"/>
        <v>0</v>
      </c>
      <c r="N163" s="432" t="s">
        <v>915</v>
      </c>
      <c r="O163" s="51"/>
      <c r="P163" s="136"/>
      <c r="Q163" s="135"/>
      <c r="T163" s="104"/>
      <c r="U163" s="104"/>
      <c r="V163" s="104"/>
      <c r="W163" s="104"/>
      <c r="X163" s="186"/>
    </row>
    <row r="164" spans="1:24" ht="47.1" customHeight="1" x14ac:dyDescent="0.3">
      <c r="A164" s="119"/>
      <c r="B164" s="367">
        <v>22</v>
      </c>
      <c r="C164" s="384" t="str">
        <f t="shared" si="9"/>
        <v/>
      </c>
      <c r="D164" s="385" t="str">
        <f ca="1">TEXT(IFERROR(INDEX('Overview - Section A'!$A$37:$A$44,MATCH(J164,'Overview - Section A'!$U$37:$U$44,0)),""),"d-mmm-yy") &amp;" to " &amp; TEXT(IFERROR(INDEX('Overview - Section A'!$E$37:$E$44,MATCH(J164,'Overview - Section A'!$U$37:$U$44,0)),""),"d-mmm-yy")</f>
        <v>1-Jan-18 to 30-Jun-18</v>
      </c>
      <c r="E164" s="386"/>
      <c r="F164" s="387"/>
      <c r="G164" s="442" t="str">
        <f t="shared" si="10"/>
        <v/>
      </c>
      <c r="H164" s="390"/>
      <c r="I164" s="432"/>
      <c r="J164" s="392" t="s">
        <v>414</v>
      </c>
      <c r="K164" s="447"/>
      <c r="L164" s="432" t="b">
        <f t="shared" si="11"/>
        <v>1</v>
      </c>
      <c r="M164" s="432" t="b">
        <f t="shared" si="12"/>
        <v>0</v>
      </c>
      <c r="N164" s="432" t="s">
        <v>916</v>
      </c>
      <c r="O164" s="51"/>
      <c r="P164" s="136"/>
      <c r="Q164" s="135"/>
      <c r="T164" s="104"/>
      <c r="U164" s="104"/>
      <c r="V164" s="104"/>
      <c r="W164" s="104"/>
      <c r="X164" s="186"/>
    </row>
    <row r="165" spans="1:24" ht="47.1" customHeight="1" x14ac:dyDescent="0.3">
      <c r="A165" s="119"/>
      <c r="B165" s="367">
        <v>22</v>
      </c>
      <c r="C165" s="384" t="str">
        <f t="shared" si="9"/>
        <v/>
      </c>
      <c r="D165" s="385" t="str">
        <f ca="1">TEXT(IFERROR(INDEX('Overview - Section A'!$A$37:$A$44,MATCH(J165,'Overview - Section A'!$U$37:$U$44,0)),""),"d-mmm-yy") &amp;" to " &amp; TEXT(IFERROR(INDEX('Overview - Section A'!$E$37:$E$44,MATCH(J165,'Overview - Section A'!$U$37:$U$44,0)),""),"d-mmm-yy")</f>
        <v>1-Jul-18 to 31-Dec-18</v>
      </c>
      <c r="E165" s="386"/>
      <c r="F165" s="387"/>
      <c r="G165" s="442" t="str">
        <f t="shared" si="10"/>
        <v/>
      </c>
      <c r="H165" s="390"/>
      <c r="I165" s="432"/>
      <c r="J165" s="392" t="s">
        <v>416</v>
      </c>
      <c r="K165" s="447"/>
      <c r="L165" s="432" t="b">
        <f t="shared" si="11"/>
        <v>1</v>
      </c>
      <c r="M165" s="432" t="b">
        <f t="shared" si="12"/>
        <v>0</v>
      </c>
      <c r="N165" s="432" t="s">
        <v>917</v>
      </c>
      <c r="O165" s="51"/>
      <c r="P165" s="136"/>
      <c r="Q165" s="135"/>
      <c r="T165" s="104"/>
      <c r="U165" s="104"/>
      <c r="V165" s="104"/>
      <c r="W165" s="104"/>
      <c r="X165" s="186"/>
    </row>
    <row r="166" spans="1:24" ht="47.1" customHeight="1" x14ac:dyDescent="0.3">
      <c r="A166" s="119"/>
      <c r="B166" s="367">
        <v>22</v>
      </c>
      <c r="C166" s="384" t="str">
        <f t="shared" ref="C166:C169" si="13">IF(B166=B165,"",VLOOKUP(B166,$A$10:$AA$34,27,FALSE))</f>
        <v/>
      </c>
      <c r="D166" s="385" t="str">
        <f ca="1">TEXT(IFERROR(INDEX('Overview - Section A'!$A$37:$A$44,MATCH(J166,'Overview - Section A'!$U$37:$U$44,0)),""),"d-mmm-yy") &amp;" to " &amp; TEXT(IFERROR(INDEX('Overview - Section A'!$E$37:$E$44,MATCH(J166,'Overview - Section A'!$U$37:$U$44,0)),""),"d-mmm-yy")</f>
        <v>1-Jan-19 to 30-Jun-19</v>
      </c>
      <c r="E166" s="386"/>
      <c r="F166" s="387"/>
      <c r="G166" s="442" t="str">
        <f t="shared" ref="G166:G169" si="14">IF(IF(AND(E166="",F166=""),K166,IFERROR((E166/F166)*100,""))=0,"",IF(AND(E166="",F166=""),K166,IFERROR((E166/F166)*100,"")))</f>
        <v/>
      </c>
      <c r="H166" s="390"/>
      <c r="I166" s="432"/>
      <c r="J166" s="392" t="s">
        <v>418</v>
      </c>
      <c r="K166" s="447"/>
      <c r="L166" s="432" t="b">
        <f t="shared" ref="L166:L169" si="15">IFERROR(TRUE,FALSE)</f>
        <v>1</v>
      </c>
      <c r="M166" s="432" t="b">
        <f t="shared" ref="M166:M169" si="16">IFERROR(IF(VLOOKUP(B166,$A$10:$AA$34,27,FALSE)&lt;&gt;"",TRUE,FALSE),FALSE)</f>
        <v>0</v>
      </c>
      <c r="N166" s="432" t="s">
        <v>918</v>
      </c>
      <c r="O166" s="51"/>
      <c r="P166" s="136"/>
      <c r="Q166" s="135"/>
      <c r="T166" s="104"/>
      <c r="U166" s="104"/>
      <c r="V166" s="104"/>
      <c r="W166" s="104"/>
      <c r="X166" s="186"/>
    </row>
    <row r="167" spans="1:24" ht="47.1" customHeight="1" x14ac:dyDescent="0.3">
      <c r="A167" s="119"/>
      <c r="B167" s="367">
        <v>22</v>
      </c>
      <c r="C167" s="384" t="str">
        <f t="shared" si="13"/>
        <v/>
      </c>
      <c r="D167" s="385" t="str">
        <f ca="1">TEXT(IFERROR(INDEX('Overview - Section A'!$A$37:$A$44,MATCH(J167,'Overview - Section A'!$U$37:$U$44,0)),""),"d-mmm-yy") &amp;" to " &amp; TEXT(IFERROR(INDEX('Overview - Section A'!$E$37:$E$44,MATCH(J167,'Overview - Section A'!$U$37:$U$44,0)),""),"d-mmm-yy")</f>
        <v>1-Jul-19 to 31-Dec-19</v>
      </c>
      <c r="E167" s="386"/>
      <c r="F167" s="387"/>
      <c r="G167" s="442" t="str">
        <f t="shared" si="14"/>
        <v/>
      </c>
      <c r="H167" s="390"/>
      <c r="I167" s="432"/>
      <c r="J167" s="392" t="s">
        <v>420</v>
      </c>
      <c r="K167" s="447"/>
      <c r="L167" s="432" t="b">
        <f t="shared" si="15"/>
        <v>1</v>
      </c>
      <c r="M167" s="432" t="b">
        <f t="shared" si="16"/>
        <v>0</v>
      </c>
      <c r="N167" s="432" t="s">
        <v>919</v>
      </c>
      <c r="O167" s="51"/>
      <c r="P167" s="136"/>
      <c r="Q167" s="135"/>
      <c r="T167" s="104"/>
      <c r="U167" s="104"/>
      <c r="V167" s="104"/>
      <c r="W167" s="104"/>
      <c r="X167" s="186"/>
    </row>
    <row r="168" spans="1:24" ht="47.1" customHeight="1" x14ac:dyDescent="0.3">
      <c r="A168" s="119"/>
      <c r="B168" s="367">
        <v>22</v>
      </c>
      <c r="C168" s="384" t="str">
        <f t="shared" si="13"/>
        <v/>
      </c>
      <c r="D168" s="385" t="str">
        <f ca="1">TEXT(IFERROR(INDEX('Overview - Section A'!$A$37:$A$44,MATCH(J168,'Overview - Section A'!$U$37:$U$44,0)),""),"d-mmm-yy") &amp;" to " &amp; TEXT(IFERROR(INDEX('Overview - Section A'!$E$37:$E$44,MATCH(J168,'Overview - Section A'!$U$37:$U$44,0)),""),"d-mmm-yy")</f>
        <v>1-Jan-20 to 30-Jun-20</v>
      </c>
      <c r="E168" s="386"/>
      <c r="F168" s="387"/>
      <c r="G168" s="442" t="str">
        <f t="shared" si="14"/>
        <v/>
      </c>
      <c r="H168" s="390"/>
      <c r="I168" s="432"/>
      <c r="J168" s="392" t="s">
        <v>422</v>
      </c>
      <c r="K168" s="447"/>
      <c r="L168" s="432" t="b">
        <f t="shared" si="15"/>
        <v>1</v>
      </c>
      <c r="M168" s="432" t="b">
        <f t="shared" si="16"/>
        <v>0</v>
      </c>
      <c r="N168" s="432" t="s">
        <v>920</v>
      </c>
      <c r="O168" s="51"/>
      <c r="P168" s="136"/>
      <c r="Q168" s="135"/>
      <c r="T168" s="104"/>
      <c r="U168" s="104"/>
      <c r="V168" s="104"/>
      <c r="W168" s="104"/>
      <c r="X168" s="186"/>
    </row>
    <row r="169" spans="1:24" ht="47.1" customHeight="1" x14ac:dyDescent="0.3">
      <c r="A169" s="119"/>
      <c r="B169" s="367">
        <v>22</v>
      </c>
      <c r="C169" s="384" t="str">
        <f t="shared" si="13"/>
        <v/>
      </c>
      <c r="D169" s="385" t="str">
        <f ca="1">TEXT(IFERROR(INDEX('Overview - Section A'!$A$37:$A$44,MATCH(J169,'Overview - Section A'!$U$37:$U$44,0)),""),"d-mmm-yy") &amp;" to " &amp; TEXT(IFERROR(INDEX('Overview - Section A'!$E$37:$E$44,MATCH(J169,'Overview - Section A'!$U$37:$U$44,0)),""),"d-mmm-yy")</f>
        <v>1-Jul-20 to 31-Dec-20</v>
      </c>
      <c r="E169" s="386"/>
      <c r="F169" s="387"/>
      <c r="G169" s="442" t="str">
        <f t="shared" si="14"/>
        <v/>
      </c>
      <c r="H169" s="390"/>
      <c r="I169" s="432"/>
      <c r="J169" s="392" t="s">
        <v>424</v>
      </c>
      <c r="K169" s="447"/>
      <c r="L169" s="432" t="b">
        <f t="shared" si="15"/>
        <v>1</v>
      </c>
      <c r="M169" s="432" t="b">
        <f t="shared" si="16"/>
        <v>0</v>
      </c>
      <c r="N169" s="432" t="s">
        <v>921</v>
      </c>
      <c r="O169" s="51"/>
      <c r="P169" s="136"/>
      <c r="Q169" s="135"/>
      <c r="T169" s="104"/>
      <c r="U169" s="104"/>
      <c r="V169" s="104"/>
      <c r="W169" s="104"/>
      <c r="X169" s="186"/>
    </row>
    <row r="170" spans="1:24" ht="2.1" customHeight="1" thickBot="1" x14ac:dyDescent="0.35">
      <c r="B170" s="65"/>
      <c r="C170" s="66"/>
      <c r="D170" s="66"/>
      <c r="E170" s="66"/>
      <c r="F170" s="66"/>
      <c r="G170" s="66"/>
      <c r="H170" s="66"/>
      <c r="I170" s="66"/>
      <c r="J170" s="66"/>
      <c r="K170" s="66"/>
      <c r="L170" s="66"/>
      <c r="M170" s="66"/>
      <c r="N170" s="66"/>
      <c r="O170" s="61"/>
      <c r="P170" s="136"/>
      <c r="Q170" s="135"/>
      <c r="T170" s="104"/>
      <c r="U170" s="104"/>
      <c r="V170" s="104"/>
      <c r="W170" s="104"/>
      <c r="X170" s="186"/>
    </row>
    <row r="171" spans="1:24" x14ac:dyDescent="0.3">
      <c r="P171" s="135"/>
      <c r="Q171" s="135"/>
      <c r="T171" s="164"/>
      <c r="U171" s="128"/>
      <c r="V171" s="128"/>
      <c r="W171" s="128"/>
      <c r="X171" s="186"/>
    </row>
    <row r="172" spans="1:24" x14ac:dyDescent="0.3">
      <c r="P172" s="135"/>
      <c r="Q172" s="135"/>
      <c r="T172" s="104"/>
      <c r="U172" s="104"/>
      <c r="V172" s="104"/>
      <c r="W172" s="104"/>
      <c r="X172" s="186"/>
    </row>
    <row r="173" spans="1:24" x14ac:dyDescent="0.3">
      <c r="T173" s="104"/>
      <c r="U173" s="104"/>
      <c r="V173" s="104"/>
      <c r="W173" s="104"/>
      <c r="X173" s="186"/>
    </row>
    <row r="174" spans="1:24" x14ac:dyDescent="0.3">
      <c r="T174" s="104"/>
      <c r="U174" s="104"/>
      <c r="V174" s="104"/>
      <c r="W174" s="104"/>
      <c r="X174" s="186"/>
    </row>
    <row r="175" spans="1:24" x14ac:dyDescent="0.3">
      <c r="T175" s="104"/>
      <c r="U175" s="104"/>
      <c r="V175" s="104"/>
      <c r="W175" s="104"/>
      <c r="X175" s="186"/>
    </row>
    <row r="178" spans="1:1" x14ac:dyDescent="0.3">
      <c r="A178" s="67" t="s">
        <v>86</v>
      </c>
    </row>
  </sheetData>
  <sheetProtection algorithmName="SHA-512" hashValue="ciWiJMG+ZtxH5kud5gYgtP4YStOhsPoS5zECAXYImQMJLwhSey7jVNuvUxee4Qx9OiN35b4ce56BNBTd1ubpKw==" saltValue="cS9UaqRFWDnzVYnNp/XuiQ==" spinCount="100000" sheet="1" objects="1" scenarios="1" formatCells="0" sort="0" autoFilter="0"/>
  <mergeCells count="3">
    <mergeCell ref="B35:H35"/>
    <mergeCell ref="A8:AO8"/>
    <mergeCell ref="A1:V2"/>
  </mergeCells>
  <conditionalFormatting sqref="B37:D169">
    <cfRule type="expression" dxfId="57" priority="16">
      <formula>MOD($B37,2)=0</formula>
    </cfRule>
    <cfRule type="expression" dxfId="56" priority="17">
      <formula>MOD($B37,2)=1</formula>
    </cfRule>
  </conditionalFormatting>
  <conditionalFormatting sqref="C10:D32">
    <cfRule type="expression" dxfId="55" priority="14">
      <formula>AND($D10&lt;&gt;"",$C10&lt;&gt;"")</formula>
    </cfRule>
  </conditionalFormatting>
  <conditionalFormatting sqref="E37:H43 F44:H49 E50:H109 G110:H112 E113:H169">
    <cfRule type="expression" dxfId="54" priority="9">
      <formula>AND(INDEX($AO$10:$AO$10,MATCH($A37,$A$10:$A$10,0))="Deactivate")</formula>
    </cfRule>
  </conditionalFormatting>
  <conditionalFormatting sqref="E10:W32">
    <cfRule type="expression" dxfId="53" priority="8">
      <formula>$AO$8="Deactivate"</formula>
    </cfRule>
  </conditionalFormatting>
  <conditionalFormatting sqref="A10:AO14">
    <cfRule type="expression" dxfId="52" priority="7">
      <formula>$AF10:$AF33="[Record ID]"</formula>
    </cfRule>
  </conditionalFormatting>
  <conditionalFormatting sqref="B37:H43 B44:D49 F44:H49 B50:H109 B110:D112 G110:H112 B113:H169">
    <cfRule type="expression" dxfId="51" priority="6">
      <formula>$N37:$N170="[Record ID]"</formula>
    </cfRule>
  </conditionalFormatting>
  <conditionalFormatting sqref="A15:AO32">
    <cfRule type="expression" dxfId="50" priority="43">
      <formula>$AF15:$AF170="[Record ID]"</formula>
    </cfRule>
  </conditionalFormatting>
  <conditionalFormatting sqref="E112:F112">
    <cfRule type="expression" dxfId="49" priority="2">
      <formula>AND(INDEX($AO$10:$AO$10,MATCH($A112,$A$10:$A$10,0))="Deactivate")</formula>
    </cfRule>
  </conditionalFormatting>
  <conditionalFormatting sqref="E112:F112">
    <cfRule type="expression" dxfId="48" priority="1">
      <formula>$N112:$N245="[Record ID]"</formula>
    </cfRule>
  </conditionalFormatting>
  <dataValidations count="22">
    <dataValidation type="list" allowBlank="1" showInputMessage="1" showErrorMessage="1" sqref="R10:R32">
      <formula1>Subset</formula1>
    </dataValidation>
    <dataValidation type="custom" allowBlank="1" showInputMessage="1" showErrorMessage="1" errorTitle="Coverage Indicators" error="Cannot have a Standard Indicator and Custom Indicator on same line" sqref="D10:D32">
      <formula1>C10=""</formula1>
    </dataValidation>
    <dataValidation type="list" allowBlank="1" showInputMessage="1" showErrorMessage="1" sqref="B10:B32">
      <formula1>Coverage_Module</formula1>
    </dataValidation>
    <dataValidation type="list" allowBlank="1" showInputMessage="1" showErrorMessage="1" sqref="C10:C32">
      <formula1>OFFSET(CoverageStart,MATCH(X10,CoverageColumn,0)-1,2,COUNTIF(CoverageColumn,X10),1)</formula1>
    </dataValidation>
    <dataValidation type="list" allowBlank="1" showInputMessage="1" showErrorMessage="1" sqref="S10:S32">
      <formula1>ResponsiblePR</formula1>
    </dataValidation>
    <dataValidation type="list" allowBlank="1" showInputMessage="1" showErrorMessage="1" sqref="T10:T32">
      <formula1>Country</formula1>
    </dataValidation>
    <dataValidation type="textLength" allowBlank="1" showInputMessage="1" showErrorMessage="1" errorTitle="Entered information is too long" error="Information entered here is limited to 4000 characters. Please capture further details in Comments." sqref="P10:P32">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W10:W32">
      <formula1>0</formula1>
      <formula2>32768</formula2>
    </dataValidation>
    <dataValidation type="decimal" allowBlank="1" showInputMessage="1" showErrorMessage="1" errorTitle="X-Author for Excel" error="Please enter a valid numeric value. Valid range for Coverage Indicator Number is -1E+18 to 1E+18." promptTitle="X-Author for Excel" sqref="A10:A32 B37:B169">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10:E32">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10:F32">
      <formula1>-10000000000</formula1>
      <formula2>10000000000</formula2>
    </dataValidation>
    <dataValidation type="list" allowBlank="1" showInputMessage="1" showErrorMessage="1" errorTitle="X-Author for Excel" error="Please select a value from the drop-down." promptTitle="X-Author for Excel" sqref="H10:H32">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32">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32">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32 L37:M169">
      <formula1>"TRUE,FALSE"</formula1>
    </dataValidation>
    <dataValidation type="custom" allowBlank="1" showInputMessage="1" showErrorMessage="1" errorTitle="X-Author for Excel" error="Id and Lookup fields are not editable." promptTitle="X-Author for Excel" sqref="AN10:AN32 AE10:AH32 N37:N169 J37:J169">
      <formula1>""</formula1>
    </dataValidation>
    <dataValidation type="decimal" allowBlank="1" showInputMessage="1" showErrorMessage="1" errorTitle="X-Author for Excel" error="Please enter a valid numeric value. Valid range for Baseline % is -99999.99 to 99999.99." promptTitle="X-Author for Excel" sqref="AL10:AL32">
      <formula1>-99999.99</formula1>
      <formula2>99999.99</formula2>
    </dataValidation>
    <dataValidation type="list" allowBlank="1" showInputMessage="1" showErrorMessage="1" errorTitle="X-Author for Excel" error="Please select a value from the drop-down." promptTitle="X-Author for Excel" sqref="AO10:AO32">
      <formula1>IF(IFERROR(ROWS(INDIRECT(SUBSTITUTE("AIM_Coverage_Indicator__c.AIM_Deactivate_Indicator__c"," ","_"))),-1) &lt; 0, XAuthorInvalidPicklistData,INDIRECT(SUBSTITUTE("AIM_Coverage_Indicator__c.AIM_Deactivate_Indicator__c","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E37:E43 E50:E169">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F37:F169">
      <formula1>-10000000000</formula1>
      <formula2>10000000000</formula2>
    </dataValidation>
    <dataValidation type="list" allowBlank="1" showInputMessage="1" showErrorMessage="1" errorTitle="X-Author for Excel" error="Please select a value from the drop-down." promptTitle="X-Author for Excel" sqref="H37:H169">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37:K169">
      <formula1>-99999.9</formula1>
      <formula2>99999.9</formula2>
    </dataValidation>
  </dataValidations>
  <hyperlinks>
    <hyperlink ref="B4" location="_fba43122_7879_4bc6_ab59_ece879d4dafd" display="Coverage Indicators"/>
    <hyperlink ref="C4" location="_779b0207_1267_4760_b2e2_850e0608884a" display="Coverage Indicator Targets"/>
    <hyperlink ref="A178" location="'Coverage Indicators - Section D'!A4" display="'Coverage Indicators - Section D'!A4"/>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5" id="{0B2CCBC0-1F1D-4D86-B497-1C748EC8E20D}">
            <xm:f>INDEX('Overview - Section A'!$E$35:$E$36,MATCH($J37,'Overview - Section A'!$I$35:$I$36,0))&gt;'Overview - Section A'!$E$8</xm:f>
            <x14:dxf>
              <font>
                <color theme="1" tint="0.499984740745262"/>
              </font>
              <fill>
                <patternFill patternType="darkGray">
                  <fgColor theme="1" tint="0.499984740745262"/>
                  <bgColor theme="1" tint="0.499984740745262"/>
                </patternFill>
              </fill>
            </x14:dxf>
          </x14:cfRule>
          <xm:sqref>B170:H170 H37:H169 B37:F43 B44:D49 F44:F49 B50:F109 B110:D112 B113:F169</xm:sqref>
        </x14:conditionalFormatting>
        <x14:conditionalFormatting xmlns:xm="http://schemas.microsoft.com/office/excel/2006/main">
          <x14:cfRule type="expression" priority="13" id="{069419CD-2F1B-40A1-B75F-C0ADD7C1C706}">
            <xm:f>INDEX('Overview - Section A'!$E$35:$E$36,MATCH($J37,'Overview - Section A'!$I$35:$I$36,0))&gt;'Overview - Section A'!$E$8</xm:f>
            <x14:dxf>
              <font>
                <color theme="1" tint="0.499984740745262"/>
              </font>
              <fill>
                <patternFill patternType="darkGray">
                  <fgColor theme="1" tint="0.499984740745262"/>
                  <bgColor theme="1" tint="0.499984740745262"/>
                </patternFill>
              </fill>
            </x14:dxf>
          </x14:cfRule>
          <xm:sqref>G37:G169</xm:sqref>
        </x14:conditionalFormatting>
        <x14:conditionalFormatting xmlns:xm="http://schemas.microsoft.com/office/excel/2006/main">
          <x14:cfRule type="expression" priority="12" id="{D9AA6774-401A-400F-8247-E43514CF4FC8}">
            <xm:f>INDEX('Overview - Section A'!$E$35:$E$36,MATCH($J10,'Overview - Section A'!$I$35:$I$36,0))&gt;'Overview - Section A'!$E$8</xm:f>
            <x14:dxf>
              <font>
                <color theme="1" tint="0.499984740745262"/>
              </font>
              <fill>
                <patternFill patternType="darkGray">
                  <fgColor theme="1" tint="0.499984740745262"/>
                  <bgColor theme="1" tint="0.499984740745262"/>
                </patternFill>
              </fill>
            </x14:dxf>
          </x14:cfRule>
          <xm:sqref>G10:G32</xm:sqref>
        </x14:conditionalFormatting>
        <x14:conditionalFormatting xmlns:xm="http://schemas.microsoft.com/office/excel/2006/main">
          <x14:cfRule type="expression" priority="11" id="{04AAFA15-D3CA-41BE-98A9-8DA47183B4D4}">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S9:S32</xm:sqref>
        </x14:conditionalFormatting>
        <x14:conditionalFormatting xmlns:xm="http://schemas.microsoft.com/office/excel/2006/main">
          <x14:cfRule type="expression" priority="10" id="{6B7042EF-54D9-4958-97C7-2B9275BAFDB4}">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AO9:AO32</xm:sqref>
        </x14:conditionalFormatting>
        <x14:conditionalFormatting xmlns:xm="http://schemas.microsoft.com/office/excel/2006/main">
          <x14:cfRule type="expression" priority="5" id="{C81A2FF6-13F7-6B48-85DD-1D6495B81319}">
            <xm:f>INDEX('\Users\keziah\Desktop\GF BUDGET\Users\wahjibmohammond\Documents\2017 NMCP\PM\2017 GRANT APPLICATION\2018-2020_PF _Review\PF Review_21092017\PF_NMCP\NMCP NFM2 DOCUMENTS_MIS\[REVISED_02_ GHA-RSSH_PF_LFA Copy Ama Ben Edits_261017.xlsx]Overview - Section A'!#REF!,MATCH($J110,'\Users\keziah\Desktop\GF BUDGET\Users\wahjibmohammond\Documents\2017 NMCP\PM\2017 GRANT APPLICATION\2018-2020_PF _Review\PF Review_21092017\PF_NMCP\NMCP NFM2 DOCUMENTS_MIS\[REVISED_02_ GHA-RSSH_PF_LFA Copy Ama Ben Edits_261017.xlsx]Overview - Section A'!#REF!,0))&gt;'\Users\keziah\Desktop\GF BUDGET\Users\wahjibmohammond\Documents\2017 NMCP\PM\2017 GRANT APPLICATION\2018-2020_PF _Review\PF Review_21092017\PF_NMCP\NMCP NFM2 DOCUMENTS_MIS\[REVISED_02_ GHA-RSSH_PF_LFA Copy Ama Ben Edits_261017.xlsx]Overview - Section A'!#REF!</xm:f>
            <x14:dxf>
              <font>
                <color theme="0" tint="-0.24994659260841701"/>
              </font>
              <fill>
                <patternFill>
                  <bgColor theme="0" tint="-0.24994659260841701"/>
                </patternFill>
              </fill>
            </x14:dxf>
          </x14:cfRule>
          <xm:sqref>E110:F113</xm:sqref>
        </x14:conditionalFormatting>
        <x14:conditionalFormatting xmlns:xm="http://schemas.microsoft.com/office/excel/2006/main">
          <x14:cfRule type="expression" priority="4" id="{EA8D8BEE-BB99-444D-B5F9-5A4018E5E0BE}">
            <xm:f>INDEX('\Users\keziah\Desktop\GF BUDGET\Users\wahjibmohammond\Documents\2017 NMCP\PM\2017 GRANT APPLICATION\2018-2020_PF _Review\PF Review_21092017\PF_NMCP\NMCP NFM2 DOCUMENTS_MIS\[REVISED_02_ GHA-RSSH_PF_LFA Copy Ama Ben Edits_261017.xlsx]Overview - Section A'!#REF!,MATCH($J114,'\Users\keziah\Desktop\GF BUDGET\Users\wahjibmohammond\Documents\2017 NMCP\PM\2017 GRANT APPLICATION\2018-2020_PF _Review\PF Review_21092017\PF_NMCP\NMCP NFM2 DOCUMENTS_MIS\[REVISED_02_ GHA-RSSH_PF_LFA Copy Ama Ben Edits_261017.xlsx]Overview - Section A'!#REF!,0))&gt;'\Users\keziah\Desktop\GF BUDGET\Users\wahjibmohammond\Documents\2017 NMCP\PM\2017 GRANT APPLICATION\2018-2020_PF _Review\PF Review_21092017\PF_NMCP\NMCP NFM2 DOCUMENTS_MIS\[REVISED_02_ GHA-RSSH_PF_LFA Copy Ama Ben Edits_261017.xlsx]Overview - Section A'!#REF!</xm:f>
            <x14:dxf>
              <font>
                <color theme="0" tint="-0.24994659260841701"/>
              </font>
              <fill>
                <patternFill>
                  <bgColor theme="0" tint="-0.24994659260841701"/>
                </patternFill>
              </fill>
            </x14:dxf>
          </x14:cfRule>
          <xm:sqref>E114:F114</xm:sqref>
        </x14:conditionalFormatting>
        <x14:conditionalFormatting xmlns:xm="http://schemas.microsoft.com/office/excel/2006/main">
          <x14:cfRule type="expression" priority="3" id="{B8E27ABD-CA00-0D48-9590-371A0EE5A451}">
            <xm:f>INDEX('Overview - Section A'!$E$35:$E$36,MATCH($J112,'Overview - Section A'!$I$35:$I$36,0))&gt;'Overview - Section A'!$E$8</xm:f>
            <x14:dxf>
              <font>
                <color theme="1" tint="0.499984740745262"/>
              </font>
              <fill>
                <patternFill patternType="darkGray">
                  <fgColor theme="1" tint="0.499984740745262"/>
                  <bgColor theme="1" tint="0.499984740745262"/>
                </patternFill>
              </fill>
            </x14:dxf>
          </x14:cfRule>
          <xm:sqref>E112:F112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M551"/>
  <sheetViews>
    <sheetView showGridLines="0" view="pageBreakPreview" topLeftCell="B355" zoomScale="90" zoomScaleNormal="90" zoomScaleSheetLayoutView="75" zoomScalePageLayoutView="90" workbookViewId="0">
      <selection activeCell="F361" sqref="F361"/>
    </sheetView>
  </sheetViews>
  <sheetFormatPr defaultColWidth="11" defaultRowHeight="15.6" x14ac:dyDescent="0.3"/>
  <cols>
    <col min="1" max="1" width="16.09765625" style="6" customWidth="1"/>
    <col min="2" max="2" width="30.59765625" style="6" customWidth="1"/>
    <col min="3" max="4" width="20.59765625" style="6" customWidth="1"/>
    <col min="5" max="6" width="12.09765625" style="6" customWidth="1"/>
    <col min="7" max="7" width="20.59765625" style="6" customWidth="1"/>
    <col min="8" max="8" width="56.09765625" style="6" customWidth="1"/>
    <col min="9" max="9" width="26.59765625" style="6" hidden="1" customWidth="1"/>
    <col min="10" max="11" width="31.09765625" style="6" hidden="1" customWidth="1"/>
    <col min="12" max="12" width="21.59765625" style="6" hidden="1" customWidth="1"/>
    <col min="13" max="13" width="22.09765625" style="6" hidden="1" customWidth="1"/>
    <col min="14" max="14" width="10.59765625" style="6" hidden="1" customWidth="1"/>
    <col min="15" max="15" width="8.09765625" style="6" hidden="1" customWidth="1"/>
    <col min="16" max="17" width="9.765625E-2" style="6" customWidth="1"/>
    <col min="18" max="18" width="24.59765625" style="6" hidden="1" customWidth="1"/>
    <col min="19" max="19" width="26.59765625" style="6" hidden="1" customWidth="1"/>
    <col min="20" max="20" width="11.09765625" style="6" hidden="1" customWidth="1"/>
    <col min="21" max="21" width="22.8984375" style="6" customWidth="1"/>
    <col min="22" max="22" width="56.09765625" style="6" customWidth="1"/>
    <col min="23" max="30" width="19.59765625" style="6" hidden="1" customWidth="1"/>
    <col min="31" max="31" width="22.09765625" style="6" hidden="1" customWidth="1"/>
    <col min="32" max="32" width="27.5" style="6" customWidth="1"/>
    <col min="33" max="33" width="88.59765625" style="6" customWidth="1"/>
    <col min="34" max="34" width="26.59765625" style="6" customWidth="1"/>
    <col min="35" max="35" width="20.09765625" style="6" customWidth="1"/>
    <col min="36" max="36" width="10.09765625" style="6" customWidth="1"/>
    <col min="37" max="37" width="4" style="6" customWidth="1"/>
    <col min="38" max="38" width="11" style="9" customWidth="1"/>
    <col min="39" max="39" width="28.59765625" style="9" customWidth="1"/>
    <col min="40" max="16384" width="11" style="6"/>
  </cols>
  <sheetData>
    <row r="1" spans="1:39" ht="21.6" thickBot="1" x14ac:dyDescent="0.35">
      <c r="A1" s="529" t="s">
        <v>180</v>
      </c>
      <c r="B1" s="530"/>
      <c r="C1" s="530"/>
      <c r="D1" s="530"/>
      <c r="E1" s="530"/>
      <c r="F1" s="530"/>
      <c r="G1" s="530"/>
      <c r="H1" s="531"/>
      <c r="W1" s="174"/>
      <c r="X1" s="174"/>
      <c r="Y1" s="174"/>
      <c r="Z1" s="174"/>
      <c r="AA1" s="174"/>
      <c r="AB1" s="174"/>
      <c r="AC1" s="176"/>
      <c r="AD1" s="217"/>
    </row>
    <row r="2" spans="1:39" ht="21.6" thickBot="1" x14ac:dyDescent="0.45">
      <c r="A2" s="532"/>
      <c r="B2" s="533"/>
      <c r="C2" s="533"/>
      <c r="D2" s="533"/>
      <c r="E2" s="533"/>
      <c r="F2" s="533"/>
      <c r="G2" s="533"/>
      <c r="H2" s="534"/>
      <c r="I2" s="289"/>
      <c r="J2" s="289"/>
      <c r="K2" s="289"/>
      <c r="L2" s="289"/>
      <c r="M2" s="289"/>
      <c r="N2" s="289"/>
      <c r="O2" s="289"/>
      <c r="P2" s="289"/>
      <c r="R2" s="126"/>
      <c r="S2" s="126"/>
      <c r="T2" s="126"/>
      <c r="U2" s="126"/>
      <c r="V2" s="126"/>
      <c r="W2" s="126"/>
      <c r="X2" s="126"/>
      <c r="Y2" s="126"/>
      <c r="Z2" s="126"/>
      <c r="AA2" s="126"/>
      <c r="AB2" s="126"/>
      <c r="AC2" s="126"/>
      <c r="AD2" s="126"/>
    </row>
    <row r="3" spans="1:39" ht="16.2" thickBot="1" x14ac:dyDescent="0.35"/>
    <row r="4" spans="1:39" ht="44.25" customHeight="1" thickBot="1" x14ac:dyDescent="0.35">
      <c r="A4" s="43" t="s">
        <v>37</v>
      </c>
      <c r="B4" s="33" t="s">
        <v>34</v>
      </c>
      <c r="C4" s="33" t="s">
        <v>35</v>
      </c>
      <c r="D4" s="33" t="s">
        <v>36</v>
      </c>
    </row>
    <row r="5" spans="1:39" ht="35.25" customHeight="1" thickBot="1" x14ac:dyDescent="0.35"/>
    <row r="6" spans="1:39" ht="30.75" customHeight="1" thickBot="1" x14ac:dyDescent="0.35">
      <c r="A6" s="535" t="s">
        <v>28</v>
      </c>
      <c r="B6" s="536"/>
      <c r="C6" s="536"/>
      <c r="D6" s="536"/>
      <c r="E6" s="536"/>
      <c r="F6" s="536"/>
      <c r="G6" s="536"/>
      <c r="H6" s="536"/>
      <c r="I6" s="120"/>
      <c r="J6" s="120"/>
      <c r="K6" s="120"/>
      <c r="L6" s="120"/>
      <c r="M6" s="120"/>
      <c r="N6" s="120"/>
      <c r="O6" s="108"/>
      <c r="P6" s="177"/>
      <c r="Q6" s="178"/>
    </row>
    <row r="7" spans="1:39" ht="49.5" customHeight="1" x14ac:dyDescent="0.3">
      <c r="A7" s="410" t="s">
        <v>21</v>
      </c>
      <c r="B7" s="410" t="s">
        <v>124</v>
      </c>
      <c r="C7" s="410" t="s">
        <v>41</v>
      </c>
      <c r="D7" s="410" t="s">
        <v>31</v>
      </c>
      <c r="E7" s="410" t="s">
        <v>32</v>
      </c>
      <c r="F7" s="410" t="s">
        <v>33</v>
      </c>
      <c r="G7" s="410" t="s">
        <v>18</v>
      </c>
      <c r="H7" s="410" t="s">
        <v>9</v>
      </c>
      <c r="I7" s="383" t="s">
        <v>240</v>
      </c>
      <c r="J7" s="383" t="s">
        <v>280</v>
      </c>
      <c r="K7" s="466">
        <v>0</v>
      </c>
      <c r="L7" s="466" t="s">
        <v>110</v>
      </c>
      <c r="M7" s="383" t="s">
        <v>220</v>
      </c>
      <c r="N7" s="383" t="s">
        <v>60</v>
      </c>
      <c r="O7" s="383" t="s">
        <v>62</v>
      </c>
      <c r="P7" s="121"/>
      <c r="Q7" s="292"/>
      <c r="AM7" s="122"/>
    </row>
    <row r="8" spans="1:39" ht="37.5" hidden="1" customHeight="1" x14ac:dyDescent="0.3">
      <c r="A8" s="367" t="s">
        <v>82</v>
      </c>
      <c r="B8" s="384" t="str">
        <f>IFERROR(VLOOKUP(A8,'Impact Indicators - Section B'!$A$9:$S$27,19,FALSE),"")</f>
        <v/>
      </c>
      <c r="C8" s="467" t="str">
        <f t="array" ref="C8">IFERROR(IF(INDEX('Disaggregation Records'!$E$3:$E$56,MATCH(LEFT(L8,255),LEFT('Disaggregation Records'!$D$3:$D$56,255),0))=0,"",INDEX('Disaggregation Records'!$E$3:$E$56,MATCH(LEFT(L8,255),LEFT('Disaggregation Records'!$D$3:$D$56,255),0))),"")</f>
        <v/>
      </c>
      <c r="D8" s="467" t="str">
        <f t="array" ref="D8">IFERROR(IF(INDEX('Disaggregation Records'!$F$3:$F$56,MATCH(LEFT(L8,255),LEFT('Disaggregation Records'!$D$3:$D$56,255),0))=0,"",INDEX('Disaggregation Records'!$F$3:$F$56,MATCH(LEFT(L8,255),LEFT('Disaggregation Records'!$D$3:$D$56,255),0))),"")</f>
        <v/>
      </c>
      <c r="E8" s="370" t="str">
        <f t="array" ref="E8">IFERROR(IF(INDEX('Disaggregation Data'!$K$3:$K$154,MATCH(LEFT(M8,255),LEFT('Disaggregation Data'!$J$3:$J$154,255),0))=0,"",INDEX('Disaggregation Data'!$K$3:$K$154,MATCH(LEFT(M8,255),LEFT('Disaggregation Data'!$J$3:$J$154,255),0))),"")</f>
        <v/>
      </c>
      <c r="F8" s="370" t="str">
        <f t="array" ref="F8">IFERROR(IF(INDEX('Disaggregation Data'!$L$3:$L$154,MATCH(LEFT(M8,255),LEFT('Disaggregation Data'!$J$3:$J$154,255),0))=0,"",INDEX('Disaggregation Data'!$L$3:$L$154,MATCH(LEFT(M8,255),LEFT('Disaggregation Data'!$J$3:$J$154,255),0))),"")</f>
        <v/>
      </c>
      <c r="G8" s="370" t="str">
        <f t="array" ref="G8">IFERROR(IF(INDEX('Disaggregation Data'!$M$3:$M$154,MATCH(LEFT(M8,255),LEFT('Disaggregation Data'!$J$3:$J$154,255),0))=0,"",INDEX('Disaggregation Data'!$M$3:$M$154,MATCH(LEFT(M8,255),LEFT('Disaggregation Data'!$J$3:$J$154,255),0))),"")</f>
        <v/>
      </c>
      <c r="H8" s="369" t="str">
        <f t="array" ref="H8">IFERROR(IF(INDEX('Disaggregation Data'!$N$3:$N$154,MATCH(LEFT(M8,255),LEFT('Disaggregation Data'!$J$3:$J$154,255),0))=0,"",INDEX('Disaggregation Data'!$N$3:$N$154,MATCH(LEFT(M8,255),LEFT('Disaggregation Data'!$J$3:$J$154,255),0))),"")</f>
        <v/>
      </c>
      <c r="I8" s="464" t="str">
        <f t="array" ref="I8">IFERROR(IF(INDEX('Disaggregation Records'!$G$3:$G$56,MATCH(LEFT(L8,255),LEFT('Disaggregation Records'!$D$3:$D$56,255),0))=0,"",INDEX('Disaggregation Records'!$G$3:$G$56,MATCH(LEFT(L8,255),LEFT('Disaggregation Records'!$D$3:$D$56,255),0))),"")</f>
        <v/>
      </c>
      <c r="J8" s="464" t="s">
        <v>61</v>
      </c>
      <c r="K8" s="464">
        <f>IF(B8=B7,K7+1,0)</f>
        <v>0</v>
      </c>
      <c r="L8" s="464" t="str">
        <f>IF(B8&lt;&gt;"",B8&amp;"-"&amp;K8,"")</f>
        <v/>
      </c>
      <c r="M8" s="464" t="str">
        <f>IF(B8&lt;&gt;"",B8&amp;C8&amp;D8,"")</f>
        <v/>
      </c>
      <c r="N8" s="432" t="b">
        <f>IFERROR(IF(B8&lt;&gt;"",TRUE,FALSE),"")</f>
        <v>0</v>
      </c>
      <c r="O8" s="436" t="s">
        <v>61</v>
      </c>
      <c r="P8" s="293"/>
      <c r="Q8" s="292"/>
    </row>
    <row r="9" spans="1:39" ht="37.5" customHeight="1" x14ac:dyDescent="0.3">
      <c r="A9" s="367">
        <v>1</v>
      </c>
      <c r="B9" s="384" t="str">
        <f>IFERROR(VLOOKUP(A9,'Impact Indicators - Section B'!$A$9:$S$27,19,FALSE),"")</f>
        <v>Malaria I-5: Malaria parasite prevalence: Proportion of children aged 6-59 months with malaria infection</v>
      </c>
      <c r="C9" s="467" t="str">
        <f t="array" ref="C9">IFERROR(IF(INDEX('Disaggregation Records'!$E$3:$E$56,MATCH(LEFT(L9,255),LEFT('Disaggregation Records'!$D$3:$D$56,255),0))=0,"",INDEX('Disaggregation Records'!$E$3:$E$56,MATCH(LEFT(L9,255),LEFT('Disaggregation Records'!$D$3:$D$56,255),0))),"")</f>
        <v>Gender</v>
      </c>
      <c r="D9" s="467" t="str">
        <f t="array" ref="D9">IFERROR(IF(INDEX('Disaggregation Records'!$F$3:$F$56,MATCH(LEFT(L9,255),LEFT('Disaggregation Records'!$D$3:$D$56,255),0))=0,"",INDEX('Disaggregation Records'!$F$3:$F$56,MATCH(LEFT(L9,255),LEFT('Disaggregation Records'!$D$3:$D$56,255),0))),"")</f>
        <v>Male</v>
      </c>
      <c r="E9" s="370" t="s">
        <v>3326</v>
      </c>
      <c r="F9" s="370" t="s">
        <v>341</v>
      </c>
      <c r="G9" s="370" t="s">
        <v>3328</v>
      </c>
      <c r="H9" s="369"/>
      <c r="I9" s="464" t="str">
        <f t="array" ref="I9">IFERROR(IF(INDEX('Disaggregation Records'!$G$3:$G$56,MATCH(LEFT(L9,255),LEFT('Disaggregation Records'!$D$3:$D$56,255),0))=0,"",INDEX('Disaggregation Records'!$G$3:$G$56,MATCH(LEFT(L9,255),LEFT('Disaggregation Records'!$D$3:$D$56,255),0))),"")</f>
        <v>a1L36000000zoLyEAI</v>
      </c>
      <c r="J9" s="464" t="s">
        <v>379</v>
      </c>
      <c r="K9" s="464">
        <f t="shared" ref="K9:K72" si="0">IF(B9=B8,K8+1,0)</f>
        <v>0</v>
      </c>
      <c r="L9" s="464" t="str">
        <f t="shared" ref="L9:L72" si="1">IF(B9&lt;&gt;"",B9&amp;"-"&amp;K9,"")</f>
        <v>Malaria I-5: Malaria parasite prevalence: Proportion of children aged 6-59 months with malaria infection-0</v>
      </c>
      <c r="M9" s="464" t="str">
        <f t="shared" ref="M9:M72" si="2">IF(B9&lt;&gt;"",B9&amp;C9&amp;D9,"")</f>
        <v>Malaria I-5: Malaria parasite prevalence: Proportion of children aged 6-59 months with malaria infectionGenderMale</v>
      </c>
      <c r="N9" s="432" t="b">
        <f t="shared" ref="N9:N72" si="3">IFERROR(IF(B9&lt;&gt;"",TRUE,FALSE),"")</f>
        <v>1</v>
      </c>
      <c r="O9" s="436" t="s">
        <v>1484</v>
      </c>
      <c r="P9" s="293"/>
      <c r="Q9" s="292"/>
    </row>
    <row r="10" spans="1:39" ht="37.5" customHeight="1" x14ac:dyDescent="0.3">
      <c r="A10" s="367">
        <v>1</v>
      </c>
      <c r="B10" s="384" t="str">
        <f>IFERROR(VLOOKUP(A10,'Impact Indicators - Section B'!$A$9:$S$27,19,FALSE),"")</f>
        <v>Malaria I-5: Malaria parasite prevalence: Proportion of children aged 6-59 months with malaria infection</v>
      </c>
      <c r="C10" s="467" t="str">
        <f t="array" ref="C10">IFERROR(IF(INDEX('Disaggregation Records'!$E$3:$E$56,MATCH(LEFT(L10,255),LEFT('Disaggregation Records'!$D$3:$D$56,255),0))=0,"",INDEX('Disaggregation Records'!$E$3:$E$56,MATCH(LEFT(L10,255),LEFT('Disaggregation Records'!$D$3:$D$56,255),0))),"")</f>
        <v>Gender</v>
      </c>
      <c r="D10" s="467" t="str">
        <f t="array" ref="D10">IFERROR(IF(INDEX('Disaggregation Records'!$F$3:$F$56,MATCH(LEFT(L10,255),LEFT('Disaggregation Records'!$D$3:$D$56,255),0))=0,"",INDEX('Disaggregation Records'!$F$3:$F$56,MATCH(LEFT(L10,255),LEFT('Disaggregation Records'!$D$3:$D$56,255),0))),"")</f>
        <v>Female</v>
      </c>
      <c r="E10" s="370" t="s">
        <v>3327</v>
      </c>
      <c r="F10" s="370" t="s">
        <v>341</v>
      </c>
      <c r="G10" s="370" t="s">
        <v>3328</v>
      </c>
      <c r="H10" s="369"/>
      <c r="I10" s="464" t="str">
        <f t="array" ref="I10">IFERROR(IF(INDEX('Disaggregation Records'!$G$3:$G$56,MATCH(LEFT(L10,255),LEFT('Disaggregation Records'!$D$3:$D$56,255),0))=0,"",INDEX('Disaggregation Records'!$G$3:$G$56,MATCH(LEFT(L10,255),LEFT('Disaggregation Records'!$D$3:$D$56,255),0))),"")</f>
        <v>a1L36000000zoLzEAI</v>
      </c>
      <c r="J10" s="464" t="s">
        <v>379</v>
      </c>
      <c r="K10" s="464">
        <f t="shared" si="0"/>
        <v>1</v>
      </c>
      <c r="L10" s="464" t="str">
        <f t="shared" si="1"/>
        <v>Malaria I-5: Malaria parasite prevalence: Proportion of children aged 6-59 months with malaria infection-1</v>
      </c>
      <c r="M10" s="464" t="str">
        <f t="shared" si="2"/>
        <v>Malaria I-5: Malaria parasite prevalence: Proportion of children aged 6-59 months with malaria infectionGenderFemale</v>
      </c>
      <c r="N10" s="432" t="b">
        <f t="shared" si="3"/>
        <v>1</v>
      </c>
      <c r="O10" s="436" t="s">
        <v>1485</v>
      </c>
      <c r="P10" s="293"/>
      <c r="Q10" s="292"/>
    </row>
    <row r="11" spans="1:39" ht="37.5" customHeight="1" x14ac:dyDescent="0.3">
      <c r="A11" s="367">
        <v>1</v>
      </c>
      <c r="B11" s="384" t="str">
        <f>IFERROR(VLOOKUP(A11,'Impact Indicators - Section B'!$A$9:$S$27,19,FALSE),"")</f>
        <v>Malaria I-5: Malaria parasite prevalence: Proportion of children aged 6-59 months with malaria infection</v>
      </c>
      <c r="C11" s="467" t="str">
        <f t="array" ref="C11">IFERROR(IF(INDEX('Disaggregation Records'!$E$3:$E$56,MATCH(LEFT(L11,255),LEFT('Disaggregation Records'!$D$3:$D$56,255),0))=0,"",INDEX('Disaggregation Records'!$E$3:$E$56,MATCH(LEFT(L11,255),LEFT('Disaggregation Records'!$D$3:$D$56,255),0))),"")</f>
        <v/>
      </c>
      <c r="D11" s="467" t="str">
        <f t="array" ref="D11">IFERROR(IF(INDEX('Disaggregation Records'!$F$3:$F$56,MATCH(LEFT(L11,255),LEFT('Disaggregation Records'!$D$3:$D$56,255),0))=0,"",INDEX('Disaggregation Records'!$F$3:$F$56,MATCH(LEFT(L11,255),LEFT('Disaggregation Records'!$D$3:$D$56,255),0))),"")</f>
        <v/>
      </c>
      <c r="E11" s="370" t="str">
        <f t="array" ref="E11">IFERROR(IF(INDEX('Disaggregation Data'!$K$3:$K$154,MATCH(LEFT(M11,255),LEFT('Disaggregation Data'!$J$3:$J$154,255),0))=0,"",INDEX('Disaggregation Data'!$K$3:$K$154,MATCH(LEFT(M11,255),LEFT('Disaggregation Data'!$J$3:$J$154,255),0))),"")</f>
        <v/>
      </c>
      <c r="F11" s="370" t="str">
        <f t="array" ref="F11">IFERROR(IF(INDEX('Disaggregation Data'!$L$3:$L$154,MATCH(LEFT(M11,255),LEFT('Disaggregation Data'!$J$3:$J$154,255),0))=0,"",INDEX('Disaggregation Data'!$L$3:$L$154,MATCH(LEFT(M11,255),LEFT('Disaggregation Data'!$J$3:$J$154,255),0))),"")</f>
        <v/>
      </c>
      <c r="G11" s="370" t="str">
        <f t="array" ref="G11">IFERROR(IF(INDEX('Disaggregation Data'!$M$3:$M$154,MATCH(LEFT(M11,255),LEFT('Disaggregation Data'!$J$3:$J$154,255),0))=0,"",INDEX('Disaggregation Data'!$M$3:$M$154,MATCH(LEFT(M11,255),LEFT('Disaggregation Data'!$J$3:$J$154,255),0))),"")</f>
        <v/>
      </c>
      <c r="H11" s="369" t="str">
        <f t="array" ref="H11">IFERROR(IF(INDEX('Disaggregation Data'!$N$3:$N$154,MATCH(LEFT(M11,255),LEFT('Disaggregation Data'!$J$3:$J$154,255),0))=0,"",INDEX('Disaggregation Data'!$N$3:$N$154,MATCH(LEFT(M11,255),LEFT('Disaggregation Data'!$J$3:$J$154,255),0))),"")</f>
        <v/>
      </c>
      <c r="I11" s="464" t="str">
        <f t="array" ref="I11">IFERROR(IF(INDEX('Disaggregation Records'!$G$3:$G$56,MATCH(LEFT(L11,255),LEFT('Disaggregation Records'!$D$3:$D$56,255),0))=0,"",INDEX('Disaggregation Records'!$G$3:$G$56,MATCH(LEFT(L11,255),LEFT('Disaggregation Records'!$D$3:$D$56,255),0))),"")</f>
        <v/>
      </c>
      <c r="J11" s="464" t="s">
        <v>379</v>
      </c>
      <c r="K11" s="464">
        <f t="shared" si="0"/>
        <v>2</v>
      </c>
      <c r="L11" s="464" t="str">
        <f t="shared" si="1"/>
        <v>Malaria I-5: Malaria parasite prevalence: Proportion of children aged 6-59 months with malaria infection-2</v>
      </c>
      <c r="M11" s="464" t="str">
        <f t="shared" si="2"/>
        <v>Malaria I-5: Malaria parasite prevalence: Proportion of children aged 6-59 months with malaria infection</v>
      </c>
      <c r="N11" s="432" t="b">
        <f t="shared" si="3"/>
        <v>1</v>
      </c>
      <c r="O11" s="436" t="s">
        <v>1486</v>
      </c>
      <c r="P11" s="293"/>
      <c r="Q11" s="292"/>
    </row>
    <row r="12" spans="1:39" ht="37.5" customHeight="1" x14ac:dyDescent="0.3">
      <c r="A12" s="367">
        <v>1</v>
      </c>
      <c r="B12" s="384" t="str">
        <f>IFERROR(VLOOKUP(A12,'Impact Indicators - Section B'!$A$9:$S$27,19,FALSE),"")</f>
        <v>Malaria I-5: Malaria parasite prevalence: Proportion of children aged 6-59 months with malaria infection</v>
      </c>
      <c r="C12" s="467" t="str">
        <f t="array" ref="C12">IFERROR(IF(INDEX('Disaggregation Records'!$E$3:$E$56,MATCH(LEFT(L12,255),LEFT('Disaggregation Records'!$D$3:$D$56,255),0))=0,"",INDEX('Disaggregation Records'!$E$3:$E$56,MATCH(LEFT(L12,255),LEFT('Disaggregation Records'!$D$3:$D$56,255),0))),"")</f>
        <v/>
      </c>
      <c r="D12" s="467" t="str">
        <f t="array" ref="D12">IFERROR(IF(INDEX('Disaggregation Records'!$F$3:$F$56,MATCH(LEFT(L12,255),LEFT('Disaggregation Records'!$D$3:$D$56,255),0))=0,"",INDEX('Disaggregation Records'!$F$3:$F$56,MATCH(LEFT(L12,255),LEFT('Disaggregation Records'!$D$3:$D$56,255),0))),"")</f>
        <v/>
      </c>
      <c r="E12" s="370" t="str">
        <f t="array" ref="E12">IFERROR(IF(INDEX('Disaggregation Data'!$K$3:$K$154,MATCH(LEFT(M12,255),LEFT('Disaggregation Data'!$J$3:$J$154,255),0))=0,"",INDEX('Disaggregation Data'!$K$3:$K$154,MATCH(LEFT(M12,255),LEFT('Disaggregation Data'!$J$3:$J$154,255),0))),"")</f>
        <v/>
      </c>
      <c r="F12" s="370" t="str">
        <f t="array" ref="F12">IFERROR(IF(INDEX('Disaggregation Data'!$L$3:$L$154,MATCH(LEFT(M12,255),LEFT('Disaggregation Data'!$J$3:$J$154,255),0))=0,"",INDEX('Disaggregation Data'!$L$3:$L$154,MATCH(LEFT(M12,255),LEFT('Disaggregation Data'!$J$3:$J$154,255),0))),"")</f>
        <v/>
      </c>
      <c r="G12" s="370" t="str">
        <f t="array" ref="G12">IFERROR(IF(INDEX('Disaggregation Data'!$M$3:$M$154,MATCH(LEFT(M12,255),LEFT('Disaggregation Data'!$J$3:$J$154,255),0))=0,"",INDEX('Disaggregation Data'!$M$3:$M$154,MATCH(LEFT(M12,255),LEFT('Disaggregation Data'!$J$3:$J$154,255),0))),"")</f>
        <v/>
      </c>
      <c r="H12" s="369" t="str">
        <f t="array" ref="H12">IFERROR(IF(INDEX('Disaggregation Data'!$N$3:$N$154,MATCH(LEFT(M12,255),LEFT('Disaggregation Data'!$J$3:$J$154,255),0))=0,"",INDEX('Disaggregation Data'!$N$3:$N$154,MATCH(LEFT(M12,255),LEFT('Disaggregation Data'!$J$3:$J$154,255),0))),"")</f>
        <v/>
      </c>
      <c r="I12" s="464" t="str">
        <f t="array" ref="I12">IFERROR(IF(INDEX('Disaggregation Records'!$G$3:$G$56,MATCH(LEFT(L12,255),LEFT('Disaggregation Records'!$D$3:$D$56,255),0))=0,"",INDEX('Disaggregation Records'!$G$3:$G$56,MATCH(LEFT(L12,255),LEFT('Disaggregation Records'!$D$3:$D$56,255),0))),"")</f>
        <v/>
      </c>
      <c r="J12" s="464" t="s">
        <v>379</v>
      </c>
      <c r="K12" s="464">
        <f t="shared" si="0"/>
        <v>3</v>
      </c>
      <c r="L12" s="464" t="str">
        <f t="shared" si="1"/>
        <v>Malaria I-5: Malaria parasite prevalence: Proportion of children aged 6-59 months with malaria infection-3</v>
      </c>
      <c r="M12" s="464" t="str">
        <f t="shared" si="2"/>
        <v>Malaria I-5: Malaria parasite prevalence: Proportion of children aged 6-59 months with malaria infection</v>
      </c>
      <c r="N12" s="432" t="b">
        <f t="shared" si="3"/>
        <v>1</v>
      </c>
      <c r="O12" s="436" t="s">
        <v>1487</v>
      </c>
      <c r="P12" s="293"/>
      <c r="Q12" s="292"/>
    </row>
    <row r="13" spans="1:39" ht="37.5" customHeight="1" x14ac:dyDescent="0.3">
      <c r="A13" s="367">
        <v>1</v>
      </c>
      <c r="B13" s="384" t="str">
        <f>IFERROR(VLOOKUP(A13,'Impact Indicators - Section B'!$A$9:$S$27,19,FALSE),"")</f>
        <v>Malaria I-5: Malaria parasite prevalence: Proportion of children aged 6-59 months with malaria infection</v>
      </c>
      <c r="C13" s="467" t="str">
        <f t="array" ref="C13">IFERROR(IF(INDEX('Disaggregation Records'!$E$3:$E$56,MATCH(LEFT(L13,255),LEFT('Disaggregation Records'!$D$3:$D$56,255),0))=0,"",INDEX('Disaggregation Records'!$E$3:$E$56,MATCH(LEFT(L13,255),LEFT('Disaggregation Records'!$D$3:$D$56,255),0))),"")</f>
        <v/>
      </c>
      <c r="D13" s="467" t="str">
        <f t="array" ref="D13">IFERROR(IF(INDEX('Disaggregation Records'!$F$3:$F$56,MATCH(LEFT(L13,255),LEFT('Disaggregation Records'!$D$3:$D$56,255),0))=0,"",INDEX('Disaggregation Records'!$F$3:$F$56,MATCH(LEFT(L13,255),LEFT('Disaggregation Records'!$D$3:$D$56,255),0))),"")</f>
        <v/>
      </c>
      <c r="E13" s="370" t="str">
        <f t="array" ref="E13">IFERROR(IF(INDEX('Disaggregation Data'!$K$3:$K$154,MATCH(LEFT(M13,255),LEFT('Disaggregation Data'!$J$3:$J$154,255),0))=0,"",INDEX('Disaggregation Data'!$K$3:$K$154,MATCH(LEFT(M13,255),LEFT('Disaggregation Data'!$J$3:$J$154,255),0))),"")</f>
        <v/>
      </c>
      <c r="F13" s="370" t="str">
        <f t="array" ref="F13">IFERROR(IF(INDEX('Disaggregation Data'!$L$3:$L$154,MATCH(LEFT(M13,255),LEFT('Disaggregation Data'!$J$3:$J$154,255),0))=0,"",INDEX('Disaggregation Data'!$L$3:$L$154,MATCH(LEFT(M13,255),LEFT('Disaggregation Data'!$J$3:$J$154,255),0))),"")</f>
        <v/>
      </c>
      <c r="G13" s="370" t="str">
        <f t="array" ref="G13">IFERROR(IF(INDEX('Disaggregation Data'!$M$3:$M$154,MATCH(LEFT(M13,255),LEFT('Disaggregation Data'!$J$3:$J$154,255),0))=0,"",INDEX('Disaggregation Data'!$M$3:$M$154,MATCH(LEFT(M13,255),LEFT('Disaggregation Data'!$J$3:$J$154,255),0))),"")</f>
        <v/>
      </c>
      <c r="H13" s="369" t="str">
        <f t="array" ref="H13">IFERROR(IF(INDEX('Disaggregation Data'!$N$3:$N$154,MATCH(LEFT(M13,255),LEFT('Disaggregation Data'!$J$3:$J$154,255),0))=0,"",INDEX('Disaggregation Data'!$N$3:$N$154,MATCH(LEFT(M13,255),LEFT('Disaggregation Data'!$J$3:$J$154,255),0))),"")</f>
        <v/>
      </c>
      <c r="I13" s="464" t="str">
        <f t="array" ref="I13">IFERROR(IF(INDEX('Disaggregation Records'!$G$3:$G$56,MATCH(LEFT(L13,255),LEFT('Disaggregation Records'!$D$3:$D$56,255),0))=0,"",INDEX('Disaggregation Records'!$G$3:$G$56,MATCH(LEFT(L13,255),LEFT('Disaggregation Records'!$D$3:$D$56,255),0))),"")</f>
        <v/>
      </c>
      <c r="J13" s="464" t="s">
        <v>379</v>
      </c>
      <c r="K13" s="464">
        <f t="shared" si="0"/>
        <v>4</v>
      </c>
      <c r="L13" s="464" t="str">
        <f t="shared" si="1"/>
        <v>Malaria I-5: Malaria parasite prevalence: Proportion of children aged 6-59 months with malaria infection-4</v>
      </c>
      <c r="M13" s="464" t="str">
        <f t="shared" si="2"/>
        <v>Malaria I-5: Malaria parasite prevalence: Proportion of children aged 6-59 months with malaria infection</v>
      </c>
      <c r="N13" s="432" t="b">
        <f t="shared" si="3"/>
        <v>1</v>
      </c>
      <c r="O13" s="436" t="s">
        <v>1488</v>
      </c>
      <c r="P13" s="293"/>
      <c r="Q13" s="292"/>
    </row>
    <row r="14" spans="1:39" ht="37.5" customHeight="1" x14ac:dyDescent="0.3">
      <c r="A14" s="367">
        <v>1</v>
      </c>
      <c r="B14" s="384" t="str">
        <f>IFERROR(VLOOKUP(A14,'Impact Indicators - Section B'!$A$9:$S$27,19,FALSE),"")</f>
        <v>Malaria I-5: Malaria parasite prevalence: Proportion of children aged 6-59 months with malaria infection</v>
      </c>
      <c r="C14" s="467" t="str">
        <f t="array" ref="C14">IFERROR(IF(INDEX('Disaggregation Records'!$E$3:$E$56,MATCH(LEFT(L14,255),LEFT('Disaggregation Records'!$D$3:$D$56,255),0))=0,"",INDEX('Disaggregation Records'!$E$3:$E$56,MATCH(LEFT(L14,255),LEFT('Disaggregation Records'!$D$3:$D$56,255),0))),"")</f>
        <v/>
      </c>
      <c r="D14" s="467" t="str">
        <f t="array" ref="D14">IFERROR(IF(INDEX('Disaggregation Records'!$F$3:$F$56,MATCH(LEFT(L14,255),LEFT('Disaggregation Records'!$D$3:$D$56,255),0))=0,"",INDEX('Disaggregation Records'!$F$3:$F$56,MATCH(LEFT(L14,255),LEFT('Disaggregation Records'!$D$3:$D$56,255),0))),"")</f>
        <v/>
      </c>
      <c r="E14" s="370" t="str">
        <f t="array" ref="E14">IFERROR(IF(INDEX('Disaggregation Data'!$K$3:$K$154,MATCH(LEFT(M14,255),LEFT('Disaggregation Data'!$J$3:$J$154,255),0))=0,"",INDEX('Disaggregation Data'!$K$3:$K$154,MATCH(LEFT(M14,255),LEFT('Disaggregation Data'!$J$3:$J$154,255),0))),"")</f>
        <v/>
      </c>
      <c r="F14" s="370" t="str">
        <f t="array" ref="F14">IFERROR(IF(INDEX('Disaggregation Data'!$L$3:$L$154,MATCH(LEFT(M14,255),LEFT('Disaggregation Data'!$J$3:$J$154,255),0))=0,"",INDEX('Disaggregation Data'!$L$3:$L$154,MATCH(LEFT(M14,255),LEFT('Disaggregation Data'!$J$3:$J$154,255),0))),"")</f>
        <v/>
      </c>
      <c r="G14" s="370" t="str">
        <f t="array" ref="G14">IFERROR(IF(INDEX('Disaggregation Data'!$M$3:$M$154,MATCH(LEFT(M14,255),LEFT('Disaggregation Data'!$J$3:$J$154,255),0))=0,"",INDEX('Disaggregation Data'!$M$3:$M$154,MATCH(LEFT(M14,255),LEFT('Disaggregation Data'!$J$3:$J$154,255),0))),"")</f>
        <v/>
      </c>
      <c r="H14" s="369" t="str">
        <f t="array" ref="H14">IFERROR(IF(INDEX('Disaggregation Data'!$N$3:$N$154,MATCH(LEFT(M14,255),LEFT('Disaggregation Data'!$J$3:$J$154,255),0))=0,"",INDEX('Disaggregation Data'!$N$3:$N$154,MATCH(LEFT(M14,255),LEFT('Disaggregation Data'!$J$3:$J$154,255),0))),"")</f>
        <v/>
      </c>
      <c r="I14" s="464" t="str">
        <f t="array" ref="I14">IFERROR(IF(INDEX('Disaggregation Records'!$G$3:$G$56,MATCH(LEFT(L14,255),LEFT('Disaggregation Records'!$D$3:$D$56,255),0))=0,"",INDEX('Disaggregation Records'!$G$3:$G$56,MATCH(LEFT(L14,255),LEFT('Disaggregation Records'!$D$3:$D$56,255),0))),"")</f>
        <v/>
      </c>
      <c r="J14" s="464" t="s">
        <v>379</v>
      </c>
      <c r="K14" s="464">
        <f t="shared" si="0"/>
        <v>5</v>
      </c>
      <c r="L14" s="464" t="str">
        <f t="shared" si="1"/>
        <v>Malaria I-5: Malaria parasite prevalence: Proportion of children aged 6-59 months with malaria infection-5</v>
      </c>
      <c r="M14" s="464" t="str">
        <f t="shared" si="2"/>
        <v>Malaria I-5: Malaria parasite prevalence: Proportion of children aged 6-59 months with malaria infection</v>
      </c>
      <c r="N14" s="432" t="b">
        <f t="shared" si="3"/>
        <v>1</v>
      </c>
      <c r="O14" s="436" t="s">
        <v>1489</v>
      </c>
      <c r="P14" s="293"/>
      <c r="Q14" s="292"/>
    </row>
    <row r="15" spans="1:39" ht="37.5" customHeight="1" x14ac:dyDescent="0.3">
      <c r="A15" s="367">
        <v>1</v>
      </c>
      <c r="B15" s="384" t="str">
        <f>IFERROR(VLOOKUP(A15,'Impact Indicators - Section B'!$A$9:$S$27,19,FALSE),"")</f>
        <v>Malaria I-5: Malaria parasite prevalence: Proportion of children aged 6-59 months with malaria infection</v>
      </c>
      <c r="C15" s="467" t="str">
        <f t="array" ref="C15">IFERROR(IF(INDEX('Disaggregation Records'!$E$3:$E$56,MATCH(LEFT(L15,255),LEFT('Disaggregation Records'!$D$3:$D$56,255),0))=0,"",INDEX('Disaggregation Records'!$E$3:$E$56,MATCH(LEFT(L15,255),LEFT('Disaggregation Records'!$D$3:$D$56,255),0))),"")</f>
        <v/>
      </c>
      <c r="D15" s="467" t="str">
        <f t="array" ref="D15">IFERROR(IF(INDEX('Disaggregation Records'!$F$3:$F$56,MATCH(LEFT(L15,255),LEFT('Disaggregation Records'!$D$3:$D$56,255),0))=0,"",INDEX('Disaggregation Records'!$F$3:$F$56,MATCH(LEFT(L15,255),LEFT('Disaggregation Records'!$D$3:$D$56,255),0))),"")</f>
        <v/>
      </c>
      <c r="E15" s="370" t="str">
        <f t="array" ref="E15">IFERROR(IF(INDEX('Disaggregation Data'!$K$3:$K$154,MATCH(LEFT(M15,255),LEFT('Disaggregation Data'!$J$3:$J$154,255),0))=0,"",INDEX('Disaggregation Data'!$K$3:$K$154,MATCH(LEFT(M15,255),LEFT('Disaggregation Data'!$J$3:$J$154,255),0))),"")</f>
        <v/>
      </c>
      <c r="F15" s="370" t="str">
        <f t="array" ref="F15">IFERROR(IF(INDEX('Disaggregation Data'!$L$3:$L$154,MATCH(LEFT(M15,255),LEFT('Disaggregation Data'!$J$3:$J$154,255),0))=0,"",INDEX('Disaggregation Data'!$L$3:$L$154,MATCH(LEFT(M15,255),LEFT('Disaggregation Data'!$J$3:$J$154,255),0))),"")</f>
        <v/>
      </c>
      <c r="G15" s="370" t="str">
        <f t="array" ref="G15">IFERROR(IF(INDEX('Disaggregation Data'!$M$3:$M$154,MATCH(LEFT(M15,255),LEFT('Disaggregation Data'!$J$3:$J$154,255),0))=0,"",INDEX('Disaggregation Data'!$M$3:$M$154,MATCH(LEFT(M15,255),LEFT('Disaggregation Data'!$J$3:$J$154,255),0))),"")</f>
        <v/>
      </c>
      <c r="H15" s="369" t="str">
        <f t="array" ref="H15">IFERROR(IF(INDEX('Disaggregation Data'!$N$3:$N$154,MATCH(LEFT(M15,255),LEFT('Disaggregation Data'!$J$3:$J$154,255),0))=0,"",INDEX('Disaggregation Data'!$N$3:$N$154,MATCH(LEFT(M15,255),LEFT('Disaggregation Data'!$J$3:$J$154,255),0))),"")</f>
        <v/>
      </c>
      <c r="I15" s="464" t="str">
        <f t="array" ref="I15">IFERROR(IF(INDEX('Disaggregation Records'!$G$3:$G$56,MATCH(LEFT(L15,255),LEFT('Disaggregation Records'!$D$3:$D$56,255),0))=0,"",INDEX('Disaggregation Records'!$G$3:$G$56,MATCH(LEFT(L15,255),LEFT('Disaggregation Records'!$D$3:$D$56,255),0))),"")</f>
        <v/>
      </c>
      <c r="J15" s="464" t="s">
        <v>379</v>
      </c>
      <c r="K15" s="464">
        <f t="shared" si="0"/>
        <v>6</v>
      </c>
      <c r="L15" s="464" t="str">
        <f t="shared" si="1"/>
        <v>Malaria I-5: Malaria parasite prevalence: Proportion of children aged 6-59 months with malaria infection-6</v>
      </c>
      <c r="M15" s="464" t="str">
        <f t="shared" si="2"/>
        <v>Malaria I-5: Malaria parasite prevalence: Proportion of children aged 6-59 months with malaria infection</v>
      </c>
      <c r="N15" s="432" t="b">
        <f t="shared" si="3"/>
        <v>1</v>
      </c>
      <c r="O15" s="436" t="s">
        <v>1490</v>
      </c>
      <c r="P15" s="293"/>
      <c r="Q15" s="292"/>
    </row>
    <row r="16" spans="1:39" ht="37.5" customHeight="1" x14ac:dyDescent="0.3">
      <c r="A16" s="367">
        <v>1</v>
      </c>
      <c r="B16" s="384" t="str">
        <f>IFERROR(VLOOKUP(A16,'Impact Indicators - Section B'!$A$9:$S$27,19,FALSE),"")</f>
        <v>Malaria I-5: Malaria parasite prevalence: Proportion of children aged 6-59 months with malaria infection</v>
      </c>
      <c r="C16" s="467" t="str">
        <f t="array" ref="C16">IFERROR(IF(INDEX('Disaggregation Records'!$E$3:$E$56,MATCH(LEFT(L16,255),LEFT('Disaggregation Records'!$D$3:$D$56,255),0))=0,"",INDEX('Disaggregation Records'!$E$3:$E$56,MATCH(LEFT(L16,255),LEFT('Disaggregation Records'!$D$3:$D$56,255),0))),"")</f>
        <v/>
      </c>
      <c r="D16" s="467" t="str">
        <f t="array" ref="D16">IFERROR(IF(INDEX('Disaggregation Records'!$F$3:$F$56,MATCH(LEFT(L16,255),LEFT('Disaggregation Records'!$D$3:$D$56,255),0))=0,"",INDEX('Disaggregation Records'!$F$3:$F$56,MATCH(LEFT(L16,255),LEFT('Disaggregation Records'!$D$3:$D$56,255),0))),"")</f>
        <v/>
      </c>
      <c r="E16" s="370" t="str">
        <f t="array" ref="E16">IFERROR(IF(INDEX('Disaggregation Data'!$K$3:$K$154,MATCH(LEFT(M16,255),LEFT('Disaggregation Data'!$J$3:$J$154,255),0))=0,"",INDEX('Disaggregation Data'!$K$3:$K$154,MATCH(LEFT(M16,255),LEFT('Disaggregation Data'!$J$3:$J$154,255),0))),"")</f>
        <v/>
      </c>
      <c r="F16" s="370" t="str">
        <f t="array" ref="F16">IFERROR(IF(INDEX('Disaggregation Data'!$L$3:$L$154,MATCH(LEFT(M16,255),LEFT('Disaggregation Data'!$J$3:$J$154,255),0))=0,"",INDEX('Disaggregation Data'!$L$3:$L$154,MATCH(LEFT(M16,255),LEFT('Disaggregation Data'!$J$3:$J$154,255),0))),"")</f>
        <v/>
      </c>
      <c r="G16" s="370" t="str">
        <f t="array" ref="G16">IFERROR(IF(INDEX('Disaggregation Data'!$M$3:$M$154,MATCH(LEFT(M16,255),LEFT('Disaggregation Data'!$J$3:$J$154,255),0))=0,"",INDEX('Disaggregation Data'!$M$3:$M$154,MATCH(LEFT(M16,255),LEFT('Disaggregation Data'!$J$3:$J$154,255),0))),"")</f>
        <v/>
      </c>
      <c r="H16" s="369" t="str">
        <f t="array" ref="H16">IFERROR(IF(INDEX('Disaggregation Data'!$N$3:$N$154,MATCH(LEFT(M16,255),LEFT('Disaggregation Data'!$J$3:$J$154,255),0))=0,"",INDEX('Disaggregation Data'!$N$3:$N$154,MATCH(LEFT(M16,255),LEFT('Disaggregation Data'!$J$3:$J$154,255),0))),"")</f>
        <v/>
      </c>
      <c r="I16" s="464" t="str">
        <f t="array" ref="I16">IFERROR(IF(INDEX('Disaggregation Records'!$G$3:$G$56,MATCH(LEFT(L16,255),LEFT('Disaggregation Records'!$D$3:$D$56,255),0))=0,"",INDEX('Disaggregation Records'!$G$3:$G$56,MATCH(LEFT(L16,255),LEFT('Disaggregation Records'!$D$3:$D$56,255),0))),"")</f>
        <v/>
      </c>
      <c r="J16" s="464" t="s">
        <v>379</v>
      </c>
      <c r="K16" s="464">
        <f t="shared" si="0"/>
        <v>7</v>
      </c>
      <c r="L16" s="464" t="str">
        <f t="shared" si="1"/>
        <v>Malaria I-5: Malaria parasite prevalence: Proportion of children aged 6-59 months with malaria infection-7</v>
      </c>
      <c r="M16" s="464" t="str">
        <f t="shared" si="2"/>
        <v>Malaria I-5: Malaria parasite prevalence: Proportion of children aged 6-59 months with malaria infection</v>
      </c>
      <c r="N16" s="432" t="b">
        <f t="shared" si="3"/>
        <v>1</v>
      </c>
      <c r="O16" s="436" t="s">
        <v>1491</v>
      </c>
      <c r="P16" s="293"/>
      <c r="Q16" s="292"/>
    </row>
    <row r="17" spans="1:17" ht="37.5" customHeight="1" x14ac:dyDescent="0.3">
      <c r="A17" s="367">
        <v>1</v>
      </c>
      <c r="B17" s="384" t="str">
        <f>IFERROR(VLOOKUP(A17,'Impact Indicators - Section B'!$A$9:$S$27,19,FALSE),"")</f>
        <v>Malaria I-5: Malaria parasite prevalence: Proportion of children aged 6-59 months with malaria infection</v>
      </c>
      <c r="C17" s="467" t="str">
        <f t="array" ref="C17">IFERROR(IF(INDEX('Disaggregation Records'!$E$3:$E$56,MATCH(LEFT(L17,255),LEFT('Disaggregation Records'!$D$3:$D$56,255),0))=0,"",INDEX('Disaggregation Records'!$E$3:$E$56,MATCH(LEFT(L17,255),LEFT('Disaggregation Records'!$D$3:$D$56,255),0))),"")</f>
        <v/>
      </c>
      <c r="D17" s="467" t="str">
        <f t="array" ref="D17">IFERROR(IF(INDEX('Disaggregation Records'!$F$3:$F$56,MATCH(LEFT(L17,255),LEFT('Disaggregation Records'!$D$3:$D$56,255),0))=0,"",INDEX('Disaggregation Records'!$F$3:$F$56,MATCH(LEFT(L17,255),LEFT('Disaggregation Records'!$D$3:$D$56,255),0))),"")</f>
        <v/>
      </c>
      <c r="E17" s="370" t="str">
        <f t="array" ref="E17">IFERROR(IF(INDEX('Disaggregation Data'!$K$3:$K$154,MATCH(LEFT(M17,255),LEFT('Disaggregation Data'!$J$3:$J$154,255),0))=0,"",INDEX('Disaggregation Data'!$K$3:$K$154,MATCH(LEFT(M17,255),LEFT('Disaggregation Data'!$J$3:$J$154,255),0))),"")</f>
        <v/>
      </c>
      <c r="F17" s="370" t="str">
        <f t="array" ref="F17">IFERROR(IF(INDEX('Disaggregation Data'!$L$3:$L$154,MATCH(LEFT(M17,255),LEFT('Disaggregation Data'!$J$3:$J$154,255),0))=0,"",INDEX('Disaggregation Data'!$L$3:$L$154,MATCH(LEFT(M17,255),LEFT('Disaggregation Data'!$J$3:$J$154,255),0))),"")</f>
        <v/>
      </c>
      <c r="G17" s="370" t="str">
        <f t="array" ref="G17">IFERROR(IF(INDEX('Disaggregation Data'!$M$3:$M$154,MATCH(LEFT(M17,255),LEFT('Disaggregation Data'!$J$3:$J$154,255),0))=0,"",INDEX('Disaggregation Data'!$M$3:$M$154,MATCH(LEFT(M17,255),LEFT('Disaggregation Data'!$J$3:$J$154,255),0))),"")</f>
        <v/>
      </c>
      <c r="H17" s="369" t="str">
        <f t="array" ref="H17">IFERROR(IF(INDEX('Disaggregation Data'!$N$3:$N$154,MATCH(LEFT(M17,255),LEFT('Disaggregation Data'!$J$3:$J$154,255),0))=0,"",INDEX('Disaggregation Data'!$N$3:$N$154,MATCH(LEFT(M17,255),LEFT('Disaggregation Data'!$J$3:$J$154,255),0))),"")</f>
        <v/>
      </c>
      <c r="I17" s="464" t="str">
        <f t="array" ref="I17">IFERROR(IF(INDEX('Disaggregation Records'!$G$3:$G$56,MATCH(LEFT(L17,255),LEFT('Disaggregation Records'!$D$3:$D$56,255),0))=0,"",INDEX('Disaggregation Records'!$G$3:$G$56,MATCH(LEFT(L17,255),LEFT('Disaggregation Records'!$D$3:$D$56,255),0))),"")</f>
        <v/>
      </c>
      <c r="J17" s="464" t="s">
        <v>379</v>
      </c>
      <c r="K17" s="464">
        <f t="shared" si="0"/>
        <v>8</v>
      </c>
      <c r="L17" s="464" t="str">
        <f t="shared" si="1"/>
        <v>Malaria I-5: Malaria parasite prevalence: Proportion of children aged 6-59 months with malaria infection-8</v>
      </c>
      <c r="M17" s="464" t="str">
        <f t="shared" si="2"/>
        <v>Malaria I-5: Malaria parasite prevalence: Proportion of children aged 6-59 months with malaria infection</v>
      </c>
      <c r="N17" s="432" t="b">
        <f t="shared" si="3"/>
        <v>1</v>
      </c>
      <c r="O17" s="436" t="s">
        <v>1492</v>
      </c>
      <c r="P17" s="293"/>
      <c r="Q17" s="292"/>
    </row>
    <row r="18" spans="1:17" ht="37.5" customHeight="1" x14ac:dyDescent="0.3">
      <c r="A18" s="367">
        <v>1</v>
      </c>
      <c r="B18" s="384" t="str">
        <f>IFERROR(VLOOKUP(A18,'Impact Indicators - Section B'!$A$9:$S$27,19,FALSE),"")</f>
        <v>Malaria I-5: Malaria parasite prevalence: Proportion of children aged 6-59 months with malaria infection</v>
      </c>
      <c r="C18" s="467" t="str">
        <f t="array" ref="C18">IFERROR(IF(INDEX('Disaggregation Records'!$E$3:$E$56,MATCH(LEFT(L18,255),LEFT('Disaggregation Records'!$D$3:$D$56,255),0))=0,"",INDEX('Disaggregation Records'!$E$3:$E$56,MATCH(LEFT(L18,255),LEFT('Disaggregation Records'!$D$3:$D$56,255),0))),"")</f>
        <v/>
      </c>
      <c r="D18" s="467" t="str">
        <f t="array" ref="D18">IFERROR(IF(INDEX('Disaggregation Records'!$F$3:$F$56,MATCH(LEFT(L18,255),LEFT('Disaggregation Records'!$D$3:$D$56,255),0))=0,"",INDEX('Disaggregation Records'!$F$3:$F$56,MATCH(LEFT(L18,255),LEFT('Disaggregation Records'!$D$3:$D$56,255),0))),"")</f>
        <v/>
      </c>
      <c r="E18" s="370" t="str">
        <f t="array" ref="E18">IFERROR(IF(INDEX('Disaggregation Data'!$K$3:$K$154,MATCH(LEFT(M18,255),LEFT('Disaggregation Data'!$J$3:$J$154,255),0))=0,"",INDEX('Disaggregation Data'!$K$3:$K$154,MATCH(LEFT(M18,255),LEFT('Disaggregation Data'!$J$3:$J$154,255),0))),"")</f>
        <v/>
      </c>
      <c r="F18" s="370" t="str">
        <f t="array" ref="F18">IFERROR(IF(INDEX('Disaggregation Data'!$L$3:$L$154,MATCH(LEFT(M18,255),LEFT('Disaggregation Data'!$J$3:$J$154,255),0))=0,"",INDEX('Disaggregation Data'!$L$3:$L$154,MATCH(LEFT(M18,255),LEFT('Disaggregation Data'!$J$3:$J$154,255),0))),"")</f>
        <v/>
      </c>
      <c r="G18" s="370" t="str">
        <f t="array" ref="G18">IFERROR(IF(INDEX('Disaggregation Data'!$M$3:$M$154,MATCH(LEFT(M18,255),LEFT('Disaggregation Data'!$J$3:$J$154,255),0))=0,"",INDEX('Disaggregation Data'!$M$3:$M$154,MATCH(LEFT(M18,255),LEFT('Disaggregation Data'!$J$3:$J$154,255),0))),"")</f>
        <v/>
      </c>
      <c r="H18" s="369" t="str">
        <f t="array" ref="H18">IFERROR(IF(INDEX('Disaggregation Data'!$N$3:$N$154,MATCH(LEFT(M18,255),LEFT('Disaggregation Data'!$J$3:$J$154,255),0))=0,"",INDEX('Disaggregation Data'!$N$3:$N$154,MATCH(LEFT(M18,255),LEFT('Disaggregation Data'!$J$3:$J$154,255),0))),"")</f>
        <v/>
      </c>
      <c r="I18" s="464" t="str">
        <f t="array" ref="I18">IFERROR(IF(INDEX('Disaggregation Records'!$G$3:$G$56,MATCH(LEFT(L18,255),LEFT('Disaggregation Records'!$D$3:$D$56,255),0))=0,"",INDEX('Disaggregation Records'!$G$3:$G$56,MATCH(LEFT(L18,255),LEFT('Disaggregation Records'!$D$3:$D$56,255),0))),"")</f>
        <v/>
      </c>
      <c r="J18" s="464" t="s">
        <v>379</v>
      </c>
      <c r="K18" s="464">
        <f t="shared" si="0"/>
        <v>9</v>
      </c>
      <c r="L18" s="464" t="str">
        <f t="shared" si="1"/>
        <v>Malaria I-5: Malaria parasite prevalence: Proportion of children aged 6-59 months with malaria infection-9</v>
      </c>
      <c r="M18" s="464" t="str">
        <f t="shared" si="2"/>
        <v>Malaria I-5: Malaria parasite prevalence: Proportion of children aged 6-59 months with malaria infection</v>
      </c>
      <c r="N18" s="432" t="b">
        <f t="shared" si="3"/>
        <v>1</v>
      </c>
      <c r="O18" s="436" t="s">
        <v>1493</v>
      </c>
      <c r="P18" s="293"/>
      <c r="Q18" s="292"/>
    </row>
    <row r="19" spans="1:17" ht="37.5" customHeight="1" x14ac:dyDescent="0.3">
      <c r="A19" s="367">
        <v>2</v>
      </c>
      <c r="B19" s="384" t="str">
        <f>IFERROR(VLOOKUP(A19,'Impact Indicators - Section B'!$A$9:$S$27,19,FALSE),"")</f>
        <v>Malaria I-4: Malaria test positivity rate</v>
      </c>
      <c r="C19" s="467" t="str">
        <f t="array" ref="C19">IFERROR(IF(INDEX('Disaggregation Records'!$E$3:$E$56,MATCH(LEFT(L19,255),LEFT('Disaggregation Records'!$D$3:$D$56,255),0))=0,"",INDEX('Disaggregation Records'!$E$3:$E$56,MATCH(LEFT(L19,255),LEFT('Disaggregation Records'!$D$3:$D$56,255),0))),"")</f>
        <v>Species</v>
      </c>
      <c r="D19" s="467" t="str">
        <f t="array" ref="D19">IFERROR(IF(INDEX('Disaggregation Records'!$F$3:$F$56,MATCH(LEFT(L19,255),LEFT('Disaggregation Records'!$D$3:$D$56,255),0))=0,"",INDEX('Disaggregation Records'!$F$3:$F$56,MATCH(LEFT(L19,255),LEFT('Disaggregation Records'!$D$3:$D$56,255),0))),"")</f>
        <v>P. Falciparum</v>
      </c>
      <c r="E19" s="370" t="str">
        <f t="array" ref="E19">IFERROR(IF(INDEX('Disaggregation Data'!$K$3:$K$154,MATCH(LEFT(M19,255),LEFT('Disaggregation Data'!$J$3:$J$154,255),0))=0,"",INDEX('Disaggregation Data'!$K$3:$K$154,MATCH(LEFT(M19,255),LEFT('Disaggregation Data'!$J$3:$J$154,255),0))),"")</f>
        <v>25.7</v>
      </c>
      <c r="F19" s="370" t="str">
        <f t="array" ref="F19">IFERROR(IF(INDEX('Disaggregation Data'!$L$3:$L$154,MATCH(LEFT(M19,255),LEFT('Disaggregation Data'!$J$3:$J$154,255),0))=0,"",INDEX('Disaggregation Data'!$L$3:$L$154,MATCH(LEFT(M19,255),LEFT('Disaggregation Data'!$J$3:$J$154,255),0))),"")</f>
        <v>2016</v>
      </c>
      <c r="G19" s="370" t="str">
        <f t="array" ref="G19">IFERROR(IF(INDEX('Disaggregation Data'!$M$3:$M$154,MATCH(LEFT(M19,255),LEFT('Disaggregation Data'!$J$3:$J$154,255),0))=0,"",INDEX('Disaggregation Data'!$M$3:$M$154,MATCH(LEFT(M19,255),LEFT('Disaggregation Data'!$J$3:$J$154,255),0))),"")</f>
        <v>HMIS</v>
      </c>
      <c r="H19" s="369" t="s">
        <v>3334</v>
      </c>
      <c r="I19" s="464" t="str">
        <f t="array" ref="I19">IFERROR(IF(INDEX('Disaggregation Records'!$G$3:$G$56,MATCH(LEFT(L19,255),LEFT('Disaggregation Records'!$D$3:$D$56,255),0))=0,"",INDEX('Disaggregation Records'!$G$3:$G$56,MATCH(LEFT(L19,255),LEFT('Disaggregation Records'!$D$3:$D$56,255),0))),"")</f>
        <v>a1L36000000zoLwEAI</v>
      </c>
      <c r="J19" s="464" t="s">
        <v>386</v>
      </c>
      <c r="K19" s="464">
        <f t="shared" si="0"/>
        <v>0</v>
      </c>
      <c r="L19" s="464" t="str">
        <f t="shared" si="1"/>
        <v>Malaria I-4: Malaria test positivity rate-0</v>
      </c>
      <c r="M19" s="464" t="str">
        <f t="shared" si="2"/>
        <v>Malaria I-4: Malaria test positivity rateSpeciesP. Falciparum</v>
      </c>
      <c r="N19" s="432" t="b">
        <f t="shared" si="3"/>
        <v>1</v>
      </c>
      <c r="O19" s="436" t="s">
        <v>1494</v>
      </c>
      <c r="P19" s="293"/>
      <c r="Q19" s="292"/>
    </row>
    <row r="20" spans="1:17" ht="37.5" customHeight="1" x14ac:dyDescent="0.3">
      <c r="A20" s="367">
        <v>2</v>
      </c>
      <c r="B20" s="384" t="str">
        <f>IFERROR(VLOOKUP(A20,'Impact Indicators - Section B'!$A$9:$S$27,19,FALSE),"")</f>
        <v>Malaria I-4: Malaria test positivity rate</v>
      </c>
      <c r="C20" s="467" t="str">
        <f t="array" ref="C20">IFERROR(IF(INDEX('Disaggregation Records'!$E$3:$E$56,MATCH(LEFT(L20,255),LEFT('Disaggregation Records'!$D$3:$D$56,255),0))=0,"",INDEX('Disaggregation Records'!$E$3:$E$56,MATCH(LEFT(L20,255),LEFT('Disaggregation Records'!$D$3:$D$56,255),0))),"")</f>
        <v>Type of testing</v>
      </c>
      <c r="D20" s="467" t="str">
        <f t="array" ref="D20">IFERROR(IF(INDEX('Disaggregation Records'!$F$3:$F$56,MATCH(LEFT(L20,255),LEFT('Disaggregation Records'!$D$3:$D$56,255),0))=0,"",INDEX('Disaggregation Records'!$F$3:$F$56,MATCH(LEFT(L20,255),LEFT('Disaggregation Records'!$D$3:$D$56,255),0))),"")</f>
        <v>Microscopy</v>
      </c>
      <c r="E20" s="370" t="str">
        <f t="array" ref="E20">IFERROR(IF(INDEX('Disaggregation Data'!$K$3:$K$154,MATCH(LEFT(M20,255),LEFT('Disaggregation Data'!$J$3:$J$154,255),0))=0,"",INDEX('Disaggregation Data'!$K$3:$K$154,MATCH(LEFT(M20,255),LEFT('Disaggregation Data'!$J$3:$J$154,255),0))),"")</f>
        <v>26.4</v>
      </c>
      <c r="F20" s="370" t="str">
        <f t="array" ref="F20">IFERROR(IF(INDEX('Disaggregation Data'!$L$3:$L$154,MATCH(LEFT(M20,255),LEFT('Disaggregation Data'!$J$3:$J$154,255),0))=0,"",INDEX('Disaggregation Data'!$L$3:$L$154,MATCH(LEFT(M20,255),LEFT('Disaggregation Data'!$J$3:$J$154,255),0))),"")</f>
        <v>2016</v>
      </c>
      <c r="G20" s="370" t="str">
        <f t="array" ref="G20">IFERROR(IF(INDEX('Disaggregation Data'!$M$3:$M$154,MATCH(LEFT(M20,255),LEFT('Disaggregation Data'!$J$3:$J$154,255),0))=0,"",INDEX('Disaggregation Data'!$M$3:$M$154,MATCH(LEFT(M20,255),LEFT('Disaggregation Data'!$J$3:$J$154,255),0))),"")</f>
        <v>HMIS</v>
      </c>
      <c r="H20" s="369" t="s">
        <v>3335</v>
      </c>
      <c r="I20" s="464" t="str">
        <f t="array" ref="I20">IFERROR(IF(INDEX('Disaggregation Records'!$G$3:$G$56,MATCH(LEFT(L20,255),LEFT('Disaggregation Records'!$D$3:$D$56,255),0))=0,"",INDEX('Disaggregation Records'!$G$3:$G$56,MATCH(LEFT(L20,255),LEFT('Disaggregation Records'!$D$3:$D$56,255),0))),"")</f>
        <v>a1L36000002Nzj4EAC</v>
      </c>
      <c r="J20" s="464" t="s">
        <v>386</v>
      </c>
      <c r="K20" s="464">
        <f t="shared" si="0"/>
        <v>1</v>
      </c>
      <c r="L20" s="464" t="str">
        <f t="shared" si="1"/>
        <v>Malaria I-4: Malaria test positivity rate-1</v>
      </c>
      <c r="M20" s="464" t="str">
        <f t="shared" si="2"/>
        <v>Malaria I-4: Malaria test positivity rateType of testingMicroscopy</v>
      </c>
      <c r="N20" s="432" t="b">
        <f t="shared" si="3"/>
        <v>1</v>
      </c>
      <c r="O20" s="436" t="s">
        <v>1496</v>
      </c>
      <c r="P20" s="293"/>
      <c r="Q20" s="292"/>
    </row>
    <row r="21" spans="1:17" ht="37.5" customHeight="1" x14ac:dyDescent="0.3">
      <c r="A21" s="367">
        <v>2</v>
      </c>
      <c r="B21" s="384" t="str">
        <f>IFERROR(VLOOKUP(A21,'Impact Indicators - Section B'!$A$9:$S$27,19,FALSE),"")</f>
        <v>Malaria I-4: Malaria test positivity rate</v>
      </c>
      <c r="C21" s="467" t="str">
        <f t="array" ref="C21">IFERROR(IF(INDEX('Disaggregation Records'!$E$3:$E$56,MATCH(LEFT(L21,255),LEFT('Disaggregation Records'!$D$3:$D$56,255),0))=0,"",INDEX('Disaggregation Records'!$E$3:$E$56,MATCH(LEFT(L21,255),LEFT('Disaggregation Records'!$D$3:$D$56,255),0))),"")</f>
        <v>Type of testing</v>
      </c>
      <c r="D21" s="467" t="str">
        <f t="array" ref="D21">IFERROR(IF(INDEX('Disaggregation Records'!$F$3:$F$56,MATCH(LEFT(L21,255),LEFT('Disaggregation Records'!$D$3:$D$56,255),0))=0,"",INDEX('Disaggregation Records'!$F$3:$F$56,MATCH(LEFT(L21,255),LEFT('Disaggregation Records'!$D$3:$D$56,255),0))),"")</f>
        <v>Rapid diagnostic test</v>
      </c>
      <c r="E21" s="370" t="str">
        <f t="array" ref="E21">IFERROR(IF(INDEX('Disaggregation Data'!$K$3:$K$154,MATCH(LEFT(M21,255),LEFT('Disaggregation Data'!$J$3:$J$154,255),0))=0,"",INDEX('Disaggregation Data'!$K$3:$K$154,MATCH(LEFT(M21,255),LEFT('Disaggregation Data'!$J$3:$J$154,255),0))),"")</f>
        <v>34.2</v>
      </c>
      <c r="F21" s="370" t="str">
        <f t="array" ref="F21">IFERROR(IF(INDEX('Disaggregation Data'!$L$3:$L$154,MATCH(LEFT(M21,255),LEFT('Disaggregation Data'!$J$3:$J$154,255),0))=0,"",INDEX('Disaggregation Data'!$L$3:$L$154,MATCH(LEFT(M21,255),LEFT('Disaggregation Data'!$J$3:$J$154,255),0))),"")</f>
        <v>2016</v>
      </c>
      <c r="G21" s="370" t="str">
        <f t="array" ref="G21">IFERROR(IF(INDEX('Disaggregation Data'!$M$3:$M$154,MATCH(LEFT(M21,255),LEFT('Disaggregation Data'!$J$3:$J$154,255),0))=0,"",INDEX('Disaggregation Data'!$M$3:$M$154,MATCH(LEFT(M21,255),LEFT('Disaggregation Data'!$J$3:$J$154,255),0))),"")</f>
        <v>HMIS</v>
      </c>
      <c r="H21" s="369" t="s">
        <v>3336</v>
      </c>
      <c r="I21" s="464" t="str">
        <f t="array" ref="I21">IFERROR(IF(INDEX('Disaggregation Records'!$G$3:$G$56,MATCH(LEFT(L21,255),LEFT('Disaggregation Records'!$D$3:$D$56,255),0))=0,"",INDEX('Disaggregation Records'!$G$3:$G$56,MATCH(LEFT(L21,255),LEFT('Disaggregation Records'!$D$3:$D$56,255),0))),"")</f>
        <v>a1L36000002Nzj5EAC</v>
      </c>
      <c r="J21" s="464" t="s">
        <v>386</v>
      </c>
      <c r="K21" s="464">
        <f t="shared" si="0"/>
        <v>2</v>
      </c>
      <c r="L21" s="464" t="str">
        <f t="shared" si="1"/>
        <v>Malaria I-4: Malaria test positivity rate-2</v>
      </c>
      <c r="M21" s="464" t="str">
        <f t="shared" si="2"/>
        <v>Malaria I-4: Malaria test positivity rateType of testingRapid diagnostic test</v>
      </c>
      <c r="N21" s="432" t="b">
        <f t="shared" si="3"/>
        <v>1</v>
      </c>
      <c r="O21" s="436" t="s">
        <v>1499</v>
      </c>
      <c r="P21" s="293"/>
      <c r="Q21" s="292"/>
    </row>
    <row r="22" spans="1:17" ht="37.5" customHeight="1" x14ac:dyDescent="0.3">
      <c r="A22" s="367">
        <v>2</v>
      </c>
      <c r="B22" s="384" t="str">
        <f>IFERROR(VLOOKUP(A22,'Impact Indicators - Section B'!$A$9:$S$27,19,FALSE),"")</f>
        <v>Malaria I-4: Malaria test positivity rate</v>
      </c>
      <c r="C22" s="467" t="str">
        <f t="array" ref="C22">IFERROR(IF(INDEX('Disaggregation Records'!$E$3:$E$56,MATCH(LEFT(L22,255),LEFT('Disaggregation Records'!$D$3:$D$56,255),0))=0,"",INDEX('Disaggregation Records'!$E$3:$E$56,MATCH(LEFT(L22,255),LEFT('Disaggregation Records'!$D$3:$D$56,255),0))),"")</f>
        <v/>
      </c>
      <c r="D22" s="467" t="str">
        <f t="array" ref="D22">IFERROR(IF(INDEX('Disaggregation Records'!$F$3:$F$56,MATCH(LEFT(L22,255),LEFT('Disaggregation Records'!$D$3:$D$56,255),0))=0,"",INDEX('Disaggregation Records'!$F$3:$F$56,MATCH(LEFT(L22,255),LEFT('Disaggregation Records'!$D$3:$D$56,255),0))),"")</f>
        <v/>
      </c>
      <c r="E22" s="370" t="str">
        <f t="array" ref="E22">IFERROR(IF(INDEX('Disaggregation Data'!$K$3:$K$154,MATCH(LEFT(M22,255),LEFT('Disaggregation Data'!$J$3:$J$154,255),0))=0,"",INDEX('Disaggregation Data'!$K$3:$K$154,MATCH(LEFT(M22,255),LEFT('Disaggregation Data'!$J$3:$J$154,255),0))),"")</f>
        <v/>
      </c>
      <c r="F22" s="370" t="str">
        <f t="array" ref="F22">IFERROR(IF(INDEX('Disaggregation Data'!$L$3:$L$154,MATCH(LEFT(M22,255),LEFT('Disaggregation Data'!$J$3:$J$154,255),0))=0,"",INDEX('Disaggregation Data'!$L$3:$L$154,MATCH(LEFT(M22,255),LEFT('Disaggregation Data'!$J$3:$J$154,255),0))),"")</f>
        <v/>
      </c>
      <c r="G22" s="370" t="str">
        <f t="array" ref="G22">IFERROR(IF(INDEX('Disaggregation Data'!$M$3:$M$154,MATCH(LEFT(M22,255),LEFT('Disaggregation Data'!$J$3:$J$154,255),0))=0,"",INDEX('Disaggregation Data'!$M$3:$M$154,MATCH(LEFT(M22,255),LEFT('Disaggregation Data'!$J$3:$J$154,255),0))),"")</f>
        <v/>
      </c>
      <c r="H22" s="369" t="str">
        <f t="array" ref="H22">IFERROR(IF(INDEX('Disaggregation Data'!$N$3:$N$154,MATCH(LEFT(M22,255),LEFT('Disaggregation Data'!$J$3:$J$154,255),0))=0,"",INDEX('Disaggregation Data'!$N$3:$N$154,MATCH(LEFT(M22,255),LEFT('Disaggregation Data'!$J$3:$J$154,255),0))),"")</f>
        <v/>
      </c>
      <c r="I22" s="464" t="str">
        <f t="array" ref="I22">IFERROR(IF(INDEX('Disaggregation Records'!$G$3:$G$56,MATCH(LEFT(L22,255),LEFT('Disaggregation Records'!$D$3:$D$56,255),0))=0,"",INDEX('Disaggregation Records'!$G$3:$G$56,MATCH(LEFT(L22,255),LEFT('Disaggregation Records'!$D$3:$D$56,255),0))),"")</f>
        <v/>
      </c>
      <c r="J22" s="464" t="s">
        <v>386</v>
      </c>
      <c r="K22" s="464">
        <f t="shared" si="0"/>
        <v>3</v>
      </c>
      <c r="L22" s="464" t="str">
        <f t="shared" si="1"/>
        <v>Malaria I-4: Malaria test positivity rate-3</v>
      </c>
      <c r="M22" s="464" t="str">
        <f t="shared" si="2"/>
        <v>Malaria I-4: Malaria test positivity rate</v>
      </c>
      <c r="N22" s="432" t="b">
        <f t="shared" si="3"/>
        <v>1</v>
      </c>
      <c r="O22" s="436" t="s">
        <v>1500</v>
      </c>
      <c r="P22" s="293"/>
      <c r="Q22" s="292"/>
    </row>
    <row r="23" spans="1:17" ht="37.5" customHeight="1" x14ac:dyDescent="0.3">
      <c r="A23" s="367">
        <v>2</v>
      </c>
      <c r="B23" s="384" t="str">
        <f>IFERROR(VLOOKUP(A23,'Impact Indicators - Section B'!$A$9:$S$27,19,FALSE),"")</f>
        <v>Malaria I-4: Malaria test positivity rate</v>
      </c>
      <c r="C23" s="467" t="str">
        <f t="array" ref="C23">IFERROR(IF(INDEX('Disaggregation Records'!$E$3:$E$56,MATCH(LEFT(L23,255),LEFT('Disaggregation Records'!$D$3:$D$56,255),0))=0,"",INDEX('Disaggregation Records'!$E$3:$E$56,MATCH(LEFT(L23,255),LEFT('Disaggregation Records'!$D$3:$D$56,255),0))),"")</f>
        <v/>
      </c>
      <c r="D23" s="467" t="str">
        <f t="array" ref="D23">IFERROR(IF(INDEX('Disaggregation Records'!$F$3:$F$56,MATCH(LEFT(L23,255),LEFT('Disaggregation Records'!$D$3:$D$56,255),0))=0,"",INDEX('Disaggregation Records'!$F$3:$F$56,MATCH(LEFT(L23,255),LEFT('Disaggregation Records'!$D$3:$D$56,255),0))),"")</f>
        <v/>
      </c>
      <c r="E23" s="370" t="str">
        <f t="array" ref="E23">IFERROR(IF(INDEX('Disaggregation Data'!$K$3:$K$154,MATCH(LEFT(M23,255),LEFT('Disaggregation Data'!$J$3:$J$154,255),0))=0,"",INDEX('Disaggregation Data'!$K$3:$K$154,MATCH(LEFT(M23,255),LEFT('Disaggregation Data'!$J$3:$J$154,255),0))),"")</f>
        <v/>
      </c>
      <c r="F23" s="370" t="str">
        <f t="array" ref="F23">IFERROR(IF(INDEX('Disaggregation Data'!$L$3:$L$154,MATCH(LEFT(M23,255),LEFT('Disaggregation Data'!$J$3:$J$154,255),0))=0,"",INDEX('Disaggregation Data'!$L$3:$L$154,MATCH(LEFT(M23,255),LEFT('Disaggregation Data'!$J$3:$J$154,255),0))),"")</f>
        <v/>
      </c>
      <c r="G23" s="370" t="str">
        <f t="array" ref="G23">IFERROR(IF(INDEX('Disaggregation Data'!$M$3:$M$154,MATCH(LEFT(M23,255),LEFT('Disaggregation Data'!$J$3:$J$154,255),0))=0,"",INDEX('Disaggregation Data'!$M$3:$M$154,MATCH(LEFT(M23,255),LEFT('Disaggregation Data'!$J$3:$J$154,255),0))),"")</f>
        <v/>
      </c>
      <c r="H23" s="369" t="str">
        <f t="array" ref="H23">IFERROR(IF(INDEX('Disaggregation Data'!$N$3:$N$154,MATCH(LEFT(M23,255),LEFT('Disaggregation Data'!$J$3:$J$154,255),0))=0,"",INDEX('Disaggregation Data'!$N$3:$N$154,MATCH(LEFT(M23,255),LEFT('Disaggregation Data'!$J$3:$J$154,255),0))),"")</f>
        <v/>
      </c>
      <c r="I23" s="464" t="str">
        <f t="array" ref="I23">IFERROR(IF(INDEX('Disaggregation Records'!$G$3:$G$56,MATCH(LEFT(L23,255),LEFT('Disaggregation Records'!$D$3:$D$56,255),0))=0,"",INDEX('Disaggregation Records'!$G$3:$G$56,MATCH(LEFT(L23,255),LEFT('Disaggregation Records'!$D$3:$D$56,255),0))),"")</f>
        <v/>
      </c>
      <c r="J23" s="464" t="s">
        <v>386</v>
      </c>
      <c r="K23" s="464">
        <f t="shared" si="0"/>
        <v>4</v>
      </c>
      <c r="L23" s="464" t="str">
        <f t="shared" si="1"/>
        <v>Malaria I-4: Malaria test positivity rate-4</v>
      </c>
      <c r="M23" s="464" t="str">
        <f t="shared" si="2"/>
        <v>Malaria I-4: Malaria test positivity rate</v>
      </c>
      <c r="N23" s="432" t="b">
        <f t="shared" si="3"/>
        <v>1</v>
      </c>
      <c r="O23" s="436" t="s">
        <v>1501</v>
      </c>
      <c r="P23" s="293"/>
      <c r="Q23" s="292"/>
    </row>
    <row r="24" spans="1:17" ht="37.5" customHeight="1" x14ac:dyDescent="0.3">
      <c r="A24" s="367">
        <v>2</v>
      </c>
      <c r="B24" s="384" t="str">
        <f>IFERROR(VLOOKUP(A24,'Impact Indicators - Section B'!$A$9:$S$27,19,FALSE),"")</f>
        <v>Malaria I-4: Malaria test positivity rate</v>
      </c>
      <c r="C24" s="467" t="str">
        <f t="array" ref="C24">IFERROR(IF(INDEX('Disaggregation Records'!$E$3:$E$56,MATCH(LEFT(L24,255),LEFT('Disaggregation Records'!$D$3:$D$56,255),0))=0,"",INDEX('Disaggregation Records'!$E$3:$E$56,MATCH(LEFT(L24,255),LEFT('Disaggregation Records'!$D$3:$D$56,255),0))),"")</f>
        <v/>
      </c>
      <c r="D24" s="467" t="str">
        <f t="array" ref="D24">IFERROR(IF(INDEX('Disaggregation Records'!$F$3:$F$56,MATCH(LEFT(L24,255),LEFT('Disaggregation Records'!$D$3:$D$56,255),0))=0,"",INDEX('Disaggregation Records'!$F$3:$F$56,MATCH(LEFT(L24,255),LEFT('Disaggregation Records'!$D$3:$D$56,255),0))),"")</f>
        <v/>
      </c>
      <c r="E24" s="370" t="str">
        <f t="array" ref="E24">IFERROR(IF(INDEX('Disaggregation Data'!$K$3:$K$154,MATCH(LEFT(M24,255),LEFT('Disaggregation Data'!$J$3:$J$154,255),0))=0,"",INDEX('Disaggregation Data'!$K$3:$K$154,MATCH(LEFT(M24,255),LEFT('Disaggregation Data'!$J$3:$J$154,255),0))),"")</f>
        <v/>
      </c>
      <c r="F24" s="370" t="str">
        <f t="array" ref="F24">IFERROR(IF(INDEX('Disaggregation Data'!$L$3:$L$154,MATCH(LEFT(M24,255),LEFT('Disaggregation Data'!$J$3:$J$154,255),0))=0,"",INDEX('Disaggregation Data'!$L$3:$L$154,MATCH(LEFT(M24,255),LEFT('Disaggregation Data'!$J$3:$J$154,255),0))),"")</f>
        <v/>
      </c>
      <c r="G24" s="370" t="str">
        <f t="array" ref="G24">IFERROR(IF(INDEX('Disaggregation Data'!$M$3:$M$154,MATCH(LEFT(M24,255),LEFT('Disaggregation Data'!$J$3:$J$154,255),0))=0,"",INDEX('Disaggregation Data'!$M$3:$M$154,MATCH(LEFT(M24,255),LEFT('Disaggregation Data'!$J$3:$J$154,255),0))),"")</f>
        <v/>
      </c>
      <c r="H24" s="369" t="str">
        <f t="array" ref="H24">IFERROR(IF(INDEX('Disaggregation Data'!$N$3:$N$154,MATCH(LEFT(M24,255),LEFT('Disaggregation Data'!$J$3:$J$154,255),0))=0,"",INDEX('Disaggregation Data'!$N$3:$N$154,MATCH(LEFT(M24,255),LEFT('Disaggregation Data'!$J$3:$J$154,255),0))),"")</f>
        <v/>
      </c>
      <c r="I24" s="464" t="str">
        <f t="array" ref="I24">IFERROR(IF(INDEX('Disaggregation Records'!$G$3:$G$56,MATCH(LEFT(L24,255),LEFT('Disaggregation Records'!$D$3:$D$56,255),0))=0,"",INDEX('Disaggregation Records'!$G$3:$G$56,MATCH(LEFT(L24,255),LEFT('Disaggregation Records'!$D$3:$D$56,255),0))),"")</f>
        <v/>
      </c>
      <c r="J24" s="464" t="s">
        <v>386</v>
      </c>
      <c r="K24" s="464">
        <f t="shared" si="0"/>
        <v>5</v>
      </c>
      <c r="L24" s="464" t="str">
        <f t="shared" si="1"/>
        <v>Malaria I-4: Malaria test positivity rate-5</v>
      </c>
      <c r="M24" s="464" t="str">
        <f t="shared" si="2"/>
        <v>Malaria I-4: Malaria test positivity rate</v>
      </c>
      <c r="N24" s="432" t="b">
        <f t="shared" si="3"/>
        <v>1</v>
      </c>
      <c r="O24" s="436" t="s">
        <v>1502</v>
      </c>
      <c r="P24" s="293"/>
      <c r="Q24" s="292"/>
    </row>
    <row r="25" spans="1:17" ht="37.5" customHeight="1" x14ac:dyDescent="0.3">
      <c r="A25" s="367">
        <v>2</v>
      </c>
      <c r="B25" s="384" t="str">
        <f>IFERROR(VLOOKUP(A25,'Impact Indicators - Section B'!$A$9:$S$27,19,FALSE),"")</f>
        <v>Malaria I-4: Malaria test positivity rate</v>
      </c>
      <c r="C25" s="467" t="str">
        <f t="array" ref="C25">IFERROR(IF(INDEX('Disaggregation Records'!$E$3:$E$56,MATCH(LEFT(L25,255),LEFT('Disaggregation Records'!$D$3:$D$56,255),0))=0,"",INDEX('Disaggregation Records'!$E$3:$E$56,MATCH(LEFT(L25,255),LEFT('Disaggregation Records'!$D$3:$D$56,255),0))),"")</f>
        <v/>
      </c>
      <c r="D25" s="467" t="str">
        <f t="array" ref="D25">IFERROR(IF(INDEX('Disaggregation Records'!$F$3:$F$56,MATCH(LEFT(L25,255),LEFT('Disaggregation Records'!$D$3:$D$56,255),0))=0,"",INDEX('Disaggregation Records'!$F$3:$F$56,MATCH(LEFT(L25,255),LEFT('Disaggregation Records'!$D$3:$D$56,255),0))),"")</f>
        <v/>
      </c>
      <c r="E25" s="370" t="str">
        <f t="array" ref="E25">IFERROR(IF(INDEX('Disaggregation Data'!$K$3:$K$154,MATCH(LEFT(M25,255),LEFT('Disaggregation Data'!$J$3:$J$154,255),0))=0,"",INDEX('Disaggregation Data'!$K$3:$K$154,MATCH(LEFT(M25,255),LEFT('Disaggregation Data'!$J$3:$J$154,255),0))),"")</f>
        <v/>
      </c>
      <c r="F25" s="370" t="str">
        <f t="array" ref="F25">IFERROR(IF(INDEX('Disaggregation Data'!$L$3:$L$154,MATCH(LEFT(M25,255),LEFT('Disaggregation Data'!$J$3:$J$154,255),0))=0,"",INDEX('Disaggregation Data'!$L$3:$L$154,MATCH(LEFT(M25,255),LEFT('Disaggregation Data'!$J$3:$J$154,255),0))),"")</f>
        <v/>
      </c>
      <c r="G25" s="370" t="str">
        <f t="array" ref="G25">IFERROR(IF(INDEX('Disaggregation Data'!$M$3:$M$154,MATCH(LEFT(M25,255),LEFT('Disaggregation Data'!$J$3:$J$154,255),0))=0,"",INDEX('Disaggregation Data'!$M$3:$M$154,MATCH(LEFT(M25,255),LEFT('Disaggregation Data'!$J$3:$J$154,255),0))),"")</f>
        <v/>
      </c>
      <c r="H25" s="369" t="str">
        <f t="array" ref="H25">IFERROR(IF(INDEX('Disaggregation Data'!$N$3:$N$154,MATCH(LEFT(M25,255),LEFT('Disaggregation Data'!$J$3:$J$154,255),0))=0,"",INDEX('Disaggregation Data'!$N$3:$N$154,MATCH(LEFT(M25,255),LEFT('Disaggregation Data'!$J$3:$J$154,255),0))),"")</f>
        <v/>
      </c>
      <c r="I25" s="464" t="str">
        <f t="array" ref="I25">IFERROR(IF(INDEX('Disaggregation Records'!$G$3:$G$56,MATCH(LEFT(L25,255),LEFT('Disaggregation Records'!$D$3:$D$56,255),0))=0,"",INDEX('Disaggregation Records'!$G$3:$G$56,MATCH(LEFT(L25,255),LEFT('Disaggregation Records'!$D$3:$D$56,255),0))),"")</f>
        <v/>
      </c>
      <c r="J25" s="464" t="s">
        <v>386</v>
      </c>
      <c r="K25" s="464">
        <f t="shared" si="0"/>
        <v>6</v>
      </c>
      <c r="L25" s="464" t="str">
        <f t="shared" si="1"/>
        <v>Malaria I-4: Malaria test positivity rate-6</v>
      </c>
      <c r="M25" s="464" t="str">
        <f t="shared" si="2"/>
        <v>Malaria I-4: Malaria test positivity rate</v>
      </c>
      <c r="N25" s="432" t="b">
        <f t="shared" si="3"/>
        <v>1</v>
      </c>
      <c r="O25" s="436" t="s">
        <v>1503</v>
      </c>
      <c r="P25" s="293"/>
      <c r="Q25" s="292"/>
    </row>
    <row r="26" spans="1:17" ht="37.5" customHeight="1" x14ac:dyDescent="0.3">
      <c r="A26" s="367">
        <v>2</v>
      </c>
      <c r="B26" s="384" t="str">
        <f>IFERROR(VLOOKUP(A26,'Impact Indicators - Section B'!$A$9:$S$27,19,FALSE),"")</f>
        <v>Malaria I-4: Malaria test positivity rate</v>
      </c>
      <c r="C26" s="467" t="str">
        <f t="array" ref="C26">IFERROR(IF(INDEX('Disaggregation Records'!$E$3:$E$56,MATCH(LEFT(L26,255),LEFT('Disaggregation Records'!$D$3:$D$56,255),0))=0,"",INDEX('Disaggregation Records'!$E$3:$E$56,MATCH(LEFT(L26,255),LEFT('Disaggregation Records'!$D$3:$D$56,255),0))),"")</f>
        <v/>
      </c>
      <c r="D26" s="467" t="str">
        <f t="array" ref="D26">IFERROR(IF(INDEX('Disaggregation Records'!$F$3:$F$56,MATCH(LEFT(L26,255),LEFT('Disaggregation Records'!$D$3:$D$56,255),0))=0,"",INDEX('Disaggregation Records'!$F$3:$F$56,MATCH(LEFT(L26,255),LEFT('Disaggregation Records'!$D$3:$D$56,255),0))),"")</f>
        <v/>
      </c>
      <c r="E26" s="370" t="str">
        <f t="array" ref="E26">IFERROR(IF(INDEX('Disaggregation Data'!$K$3:$K$154,MATCH(LEFT(M26,255),LEFT('Disaggregation Data'!$J$3:$J$154,255),0))=0,"",INDEX('Disaggregation Data'!$K$3:$K$154,MATCH(LEFT(M26,255),LEFT('Disaggregation Data'!$J$3:$J$154,255),0))),"")</f>
        <v/>
      </c>
      <c r="F26" s="370" t="str">
        <f t="array" ref="F26">IFERROR(IF(INDEX('Disaggregation Data'!$L$3:$L$154,MATCH(LEFT(M26,255),LEFT('Disaggregation Data'!$J$3:$J$154,255),0))=0,"",INDEX('Disaggregation Data'!$L$3:$L$154,MATCH(LEFT(M26,255),LEFT('Disaggregation Data'!$J$3:$J$154,255),0))),"")</f>
        <v/>
      </c>
      <c r="G26" s="370" t="str">
        <f t="array" ref="G26">IFERROR(IF(INDEX('Disaggregation Data'!$M$3:$M$154,MATCH(LEFT(M26,255),LEFT('Disaggregation Data'!$J$3:$J$154,255),0))=0,"",INDEX('Disaggregation Data'!$M$3:$M$154,MATCH(LEFT(M26,255),LEFT('Disaggregation Data'!$J$3:$J$154,255),0))),"")</f>
        <v/>
      </c>
      <c r="H26" s="369" t="str">
        <f t="array" ref="H26">IFERROR(IF(INDEX('Disaggregation Data'!$N$3:$N$154,MATCH(LEFT(M26,255),LEFT('Disaggregation Data'!$J$3:$J$154,255),0))=0,"",INDEX('Disaggregation Data'!$N$3:$N$154,MATCH(LEFT(M26,255),LEFT('Disaggregation Data'!$J$3:$J$154,255),0))),"")</f>
        <v/>
      </c>
      <c r="I26" s="464" t="str">
        <f t="array" ref="I26">IFERROR(IF(INDEX('Disaggregation Records'!$G$3:$G$56,MATCH(LEFT(L26,255),LEFT('Disaggregation Records'!$D$3:$D$56,255),0))=0,"",INDEX('Disaggregation Records'!$G$3:$G$56,MATCH(LEFT(L26,255),LEFT('Disaggregation Records'!$D$3:$D$56,255),0))),"")</f>
        <v/>
      </c>
      <c r="J26" s="464" t="s">
        <v>386</v>
      </c>
      <c r="K26" s="464">
        <f t="shared" si="0"/>
        <v>7</v>
      </c>
      <c r="L26" s="464" t="str">
        <f t="shared" si="1"/>
        <v>Malaria I-4: Malaria test positivity rate-7</v>
      </c>
      <c r="M26" s="464" t="str">
        <f t="shared" si="2"/>
        <v>Malaria I-4: Malaria test positivity rate</v>
      </c>
      <c r="N26" s="432" t="b">
        <f t="shared" si="3"/>
        <v>1</v>
      </c>
      <c r="O26" s="436" t="s">
        <v>1504</v>
      </c>
      <c r="P26" s="293"/>
      <c r="Q26" s="292"/>
    </row>
    <row r="27" spans="1:17" ht="37.5" customHeight="1" x14ac:dyDescent="0.3">
      <c r="A27" s="367">
        <v>2</v>
      </c>
      <c r="B27" s="384" t="str">
        <f>IFERROR(VLOOKUP(A27,'Impact Indicators - Section B'!$A$9:$S$27,19,FALSE),"")</f>
        <v>Malaria I-4: Malaria test positivity rate</v>
      </c>
      <c r="C27" s="467" t="str">
        <f t="array" ref="C27">IFERROR(IF(INDEX('Disaggregation Records'!$E$3:$E$56,MATCH(LEFT(L27,255),LEFT('Disaggregation Records'!$D$3:$D$56,255),0))=0,"",INDEX('Disaggregation Records'!$E$3:$E$56,MATCH(LEFT(L27,255),LEFT('Disaggregation Records'!$D$3:$D$56,255),0))),"")</f>
        <v/>
      </c>
      <c r="D27" s="467" t="str">
        <f t="array" ref="D27">IFERROR(IF(INDEX('Disaggregation Records'!$F$3:$F$56,MATCH(LEFT(L27,255),LEFT('Disaggregation Records'!$D$3:$D$56,255),0))=0,"",INDEX('Disaggregation Records'!$F$3:$F$56,MATCH(LEFT(L27,255),LEFT('Disaggregation Records'!$D$3:$D$56,255),0))),"")</f>
        <v/>
      </c>
      <c r="E27" s="370" t="str">
        <f t="array" ref="E27">IFERROR(IF(INDEX('Disaggregation Data'!$K$3:$K$154,MATCH(LEFT(M27,255),LEFT('Disaggregation Data'!$J$3:$J$154,255),0))=0,"",INDEX('Disaggregation Data'!$K$3:$K$154,MATCH(LEFT(M27,255),LEFT('Disaggregation Data'!$J$3:$J$154,255),0))),"")</f>
        <v/>
      </c>
      <c r="F27" s="370" t="str">
        <f t="array" ref="F27">IFERROR(IF(INDEX('Disaggregation Data'!$L$3:$L$154,MATCH(LEFT(M27,255),LEFT('Disaggregation Data'!$J$3:$J$154,255),0))=0,"",INDEX('Disaggregation Data'!$L$3:$L$154,MATCH(LEFT(M27,255),LEFT('Disaggregation Data'!$J$3:$J$154,255),0))),"")</f>
        <v/>
      </c>
      <c r="G27" s="370" t="str">
        <f t="array" ref="G27">IFERROR(IF(INDEX('Disaggregation Data'!$M$3:$M$154,MATCH(LEFT(M27,255),LEFT('Disaggregation Data'!$J$3:$J$154,255),0))=0,"",INDEX('Disaggregation Data'!$M$3:$M$154,MATCH(LEFT(M27,255),LEFT('Disaggregation Data'!$J$3:$J$154,255),0))),"")</f>
        <v/>
      </c>
      <c r="H27" s="369" t="str">
        <f t="array" ref="H27">IFERROR(IF(INDEX('Disaggregation Data'!$N$3:$N$154,MATCH(LEFT(M27,255),LEFT('Disaggregation Data'!$J$3:$J$154,255),0))=0,"",INDEX('Disaggregation Data'!$N$3:$N$154,MATCH(LEFT(M27,255),LEFT('Disaggregation Data'!$J$3:$J$154,255),0))),"")</f>
        <v/>
      </c>
      <c r="I27" s="464" t="str">
        <f t="array" ref="I27">IFERROR(IF(INDEX('Disaggregation Records'!$G$3:$G$56,MATCH(LEFT(L27,255),LEFT('Disaggregation Records'!$D$3:$D$56,255),0))=0,"",INDEX('Disaggregation Records'!$G$3:$G$56,MATCH(LEFT(L27,255),LEFT('Disaggregation Records'!$D$3:$D$56,255),0))),"")</f>
        <v/>
      </c>
      <c r="J27" s="464" t="s">
        <v>386</v>
      </c>
      <c r="K27" s="464">
        <f t="shared" si="0"/>
        <v>8</v>
      </c>
      <c r="L27" s="464" t="str">
        <f t="shared" si="1"/>
        <v>Malaria I-4: Malaria test positivity rate-8</v>
      </c>
      <c r="M27" s="464" t="str">
        <f t="shared" si="2"/>
        <v>Malaria I-4: Malaria test positivity rate</v>
      </c>
      <c r="N27" s="432" t="b">
        <f t="shared" si="3"/>
        <v>1</v>
      </c>
      <c r="O27" s="436" t="s">
        <v>1505</v>
      </c>
      <c r="P27" s="293"/>
      <c r="Q27" s="292"/>
    </row>
    <row r="28" spans="1:17" ht="37.5" customHeight="1" x14ac:dyDescent="0.3">
      <c r="A28" s="367">
        <v>2</v>
      </c>
      <c r="B28" s="384" t="str">
        <f>IFERROR(VLOOKUP(A28,'Impact Indicators - Section B'!$A$9:$S$27,19,FALSE),"")</f>
        <v>Malaria I-4: Malaria test positivity rate</v>
      </c>
      <c r="C28" s="467" t="str">
        <f t="array" ref="C28">IFERROR(IF(INDEX('Disaggregation Records'!$E$3:$E$56,MATCH(LEFT(L28,255),LEFT('Disaggregation Records'!$D$3:$D$56,255),0))=0,"",INDEX('Disaggregation Records'!$E$3:$E$56,MATCH(LEFT(L28,255),LEFT('Disaggregation Records'!$D$3:$D$56,255),0))),"")</f>
        <v/>
      </c>
      <c r="D28" s="467" t="str">
        <f t="array" ref="D28">IFERROR(IF(INDEX('Disaggregation Records'!$F$3:$F$56,MATCH(LEFT(L28,255),LEFT('Disaggregation Records'!$D$3:$D$56,255),0))=0,"",INDEX('Disaggregation Records'!$F$3:$F$56,MATCH(LEFT(L28,255),LEFT('Disaggregation Records'!$D$3:$D$56,255),0))),"")</f>
        <v/>
      </c>
      <c r="E28" s="370" t="str">
        <f t="array" ref="E28">IFERROR(IF(INDEX('Disaggregation Data'!$K$3:$K$154,MATCH(LEFT(M28,255),LEFT('Disaggregation Data'!$J$3:$J$154,255),0))=0,"",INDEX('Disaggregation Data'!$K$3:$K$154,MATCH(LEFT(M28,255),LEFT('Disaggregation Data'!$J$3:$J$154,255),0))),"")</f>
        <v/>
      </c>
      <c r="F28" s="370" t="str">
        <f t="array" ref="F28">IFERROR(IF(INDEX('Disaggregation Data'!$L$3:$L$154,MATCH(LEFT(M28,255),LEFT('Disaggregation Data'!$J$3:$J$154,255),0))=0,"",INDEX('Disaggregation Data'!$L$3:$L$154,MATCH(LEFT(M28,255),LEFT('Disaggregation Data'!$J$3:$J$154,255),0))),"")</f>
        <v/>
      </c>
      <c r="G28" s="370" t="str">
        <f t="array" ref="G28">IFERROR(IF(INDEX('Disaggregation Data'!$M$3:$M$154,MATCH(LEFT(M28,255),LEFT('Disaggregation Data'!$J$3:$J$154,255),0))=0,"",INDEX('Disaggregation Data'!$M$3:$M$154,MATCH(LEFT(M28,255),LEFT('Disaggregation Data'!$J$3:$J$154,255),0))),"")</f>
        <v/>
      </c>
      <c r="H28" s="369" t="str">
        <f t="array" ref="H28">IFERROR(IF(INDEX('Disaggregation Data'!$N$3:$N$154,MATCH(LEFT(M28,255),LEFT('Disaggregation Data'!$J$3:$J$154,255),0))=0,"",INDEX('Disaggregation Data'!$N$3:$N$154,MATCH(LEFT(M28,255),LEFT('Disaggregation Data'!$J$3:$J$154,255),0))),"")</f>
        <v/>
      </c>
      <c r="I28" s="464" t="str">
        <f t="array" ref="I28">IFERROR(IF(INDEX('Disaggregation Records'!$G$3:$G$56,MATCH(LEFT(L28,255),LEFT('Disaggregation Records'!$D$3:$D$56,255),0))=0,"",INDEX('Disaggregation Records'!$G$3:$G$56,MATCH(LEFT(L28,255),LEFT('Disaggregation Records'!$D$3:$D$56,255),0))),"")</f>
        <v/>
      </c>
      <c r="J28" s="464" t="s">
        <v>386</v>
      </c>
      <c r="K28" s="464">
        <f t="shared" si="0"/>
        <v>9</v>
      </c>
      <c r="L28" s="464" t="str">
        <f t="shared" si="1"/>
        <v>Malaria I-4: Malaria test positivity rate-9</v>
      </c>
      <c r="M28" s="464" t="str">
        <f t="shared" si="2"/>
        <v>Malaria I-4: Malaria test positivity rate</v>
      </c>
      <c r="N28" s="432" t="b">
        <f t="shared" si="3"/>
        <v>1</v>
      </c>
      <c r="O28" s="436" t="s">
        <v>1506</v>
      </c>
      <c r="P28" s="293"/>
      <c r="Q28" s="292"/>
    </row>
    <row r="29" spans="1:17" ht="37.5" customHeight="1" x14ac:dyDescent="0.3">
      <c r="A29" s="367">
        <v>3</v>
      </c>
      <c r="B29" s="384" t="str">
        <f>IFERROR(VLOOKUP(A29,'Impact Indicators - Section B'!$A$9:$S$27,19,FALSE),"")</f>
        <v>Malaria I-3.1(M): Inpatient malaria deaths per year: rate per 100,000 persons per year</v>
      </c>
      <c r="C29" s="467" t="str">
        <f t="array" ref="C29">IFERROR(IF(INDEX('Disaggregation Records'!$E$3:$E$56,MATCH(LEFT(L29,255),LEFT('Disaggregation Records'!$D$3:$D$56,255),0))=0,"",INDEX('Disaggregation Records'!$E$3:$E$56,MATCH(LEFT(L29,255),LEFT('Disaggregation Records'!$D$3:$D$56,255),0))),"")</f>
        <v>Age</v>
      </c>
      <c r="D29" s="467" t="str">
        <f t="array" ref="D29">IFERROR(IF(INDEX('Disaggregation Records'!$F$3:$F$56,MATCH(LEFT(L29,255),LEFT('Disaggregation Records'!$D$3:$D$56,255),0))=0,"",INDEX('Disaggregation Records'!$F$3:$F$56,MATCH(LEFT(L29,255),LEFT('Disaggregation Records'!$D$3:$D$56,255),0))),"")</f>
        <v>U5</v>
      </c>
      <c r="E29" s="370" t="str">
        <f t="array" ref="E29">IFERROR(IF(INDEX('Disaggregation Data'!$K$3:$K$154,MATCH(LEFT(M29,255),LEFT('Disaggregation Data'!$J$3:$J$154,255),0))=0,"",INDEX('Disaggregation Data'!$K$3:$K$154,MATCH(LEFT(M29,255),LEFT('Disaggregation Data'!$J$3:$J$154,255),0))),"")</f>
        <v>2.9</v>
      </c>
      <c r="F29" s="370" t="str">
        <f t="array" ref="F29">IFERROR(IF(INDEX('Disaggregation Data'!$L$3:$L$154,MATCH(LEFT(M29,255),LEFT('Disaggregation Data'!$J$3:$J$154,255),0))=0,"",INDEX('Disaggregation Data'!$L$3:$L$154,MATCH(LEFT(M29,255),LEFT('Disaggregation Data'!$J$3:$J$154,255),0))),"")</f>
        <v>2016</v>
      </c>
      <c r="G29" s="370" t="str">
        <f t="array" ref="G29">IFERROR(IF(INDEX('Disaggregation Data'!$M$3:$M$154,MATCH(LEFT(M29,255),LEFT('Disaggregation Data'!$J$3:$J$154,255),0))=0,"",INDEX('Disaggregation Data'!$M$3:$M$154,MATCH(LEFT(M29,255),LEFT('Disaggregation Data'!$J$3:$J$154,255),0))),"")</f>
        <v>HMIS</v>
      </c>
      <c r="H29" s="369" t="s">
        <v>3332</v>
      </c>
      <c r="I29" s="464" t="str">
        <f t="array" ref="I29">IFERROR(IF(INDEX('Disaggregation Records'!$G$3:$G$56,MATCH(LEFT(L29,255),LEFT('Disaggregation Records'!$D$3:$D$56,255),0))=0,"",INDEX('Disaggregation Records'!$G$3:$G$56,MATCH(LEFT(L29,255),LEFT('Disaggregation Records'!$D$3:$D$56,255),0))),"")</f>
        <v>a1L36000000zoLtEAI</v>
      </c>
      <c r="J29" s="464" t="s">
        <v>390</v>
      </c>
      <c r="K29" s="464">
        <f t="shared" si="0"/>
        <v>0</v>
      </c>
      <c r="L29" s="464" t="str">
        <f t="shared" si="1"/>
        <v>Malaria I-3.1(M): Inpatient malaria deaths per year: rate per 100,000 persons per year-0</v>
      </c>
      <c r="M29" s="464" t="str">
        <f t="shared" si="2"/>
        <v>Malaria I-3.1(M): Inpatient malaria deaths per year: rate per 100,000 persons per yearAgeU5</v>
      </c>
      <c r="N29" s="432" t="b">
        <f t="shared" si="3"/>
        <v>1</v>
      </c>
      <c r="O29" s="436" t="s">
        <v>1508</v>
      </c>
      <c r="P29" s="293"/>
      <c r="Q29" s="292"/>
    </row>
    <row r="30" spans="1:17" ht="37.5" customHeight="1" x14ac:dyDescent="0.3">
      <c r="A30" s="367">
        <v>3</v>
      </c>
      <c r="B30" s="384" t="str">
        <f>IFERROR(VLOOKUP(A30,'Impact Indicators - Section B'!$A$9:$S$27,19,FALSE),"")</f>
        <v>Malaria I-3.1(M): Inpatient malaria deaths per year: rate per 100,000 persons per year</v>
      </c>
      <c r="C30" s="467" t="str">
        <f t="array" ref="C30">IFERROR(IF(INDEX('Disaggregation Records'!$E$3:$E$56,MATCH(LEFT(L30,255),LEFT('Disaggregation Records'!$D$3:$D$56,255),0))=0,"",INDEX('Disaggregation Records'!$E$3:$E$56,MATCH(LEFT(L30,255),LEFT('Disaggregation Records'!$D$3:$D$56,255),0))),"")</f>
        <v>Age</v>
      </c>
      <c r="D30" s="467" t="str">
        <f t="array" ref="D30">IFERROR(IF(INDEX('Disaggregation Records'!$F$3:$F$56,MATCH(LEFT(L30,255),LEFT('Disaggregation Records'!$D$3:$D$56,255),0))=0,"",INDEX('Disaggregation Records'!$F$3:$F$56,MATCH(LEFT(L30,255),LEFT('Disaggregation Records'!$D$3:$D$56,255),0))),"")</f>
        <v>5+</v>
      </c>
      <c r="E30" s="370" t="str">
        <f t="array" ref="E30">IFERROR(IF(INDEX('Disaggregation Data'!$K$3:$K$154,MATCH(LEFT(M30,255),LEFT('Disaggregation Data'!$J$3:$J$154,255),0))=0,"",INDEX('Disaggregation Data'!$K$3:$K$154,MATCH(LEFT(M30,255),LEFT('Disaggregation Data'!$J$3:$J$154,255),0))),"")</f>
        <v>14.9</v>
      </c>
      <c r="F30" s="370" t="str">
        <f t="array" ref="F30">IFERROR(IF(INDEX('Disaggregation Data'!$L$3:$L$154,MATCH(LEFT(M30,255),LEFT('Disaggregation Data'!$J$3:$J$154,255),0))=0,"",INDEX('Disaggregation Data'!$L$3:$L$154,MATCH(LEFT(M30,255),LEFT('Disaggregation Data'!$J$3:$J$154,255),0))),"")</f>
        <v>2016</v>
      </c>
      <c r="G30" s="370" t="str">
        <f t="array" ref="G30">IFERROR(IF(INDEX('Disaggregation Data'!$M$3:$M$154,MATCH(LEFT(M30,255),LEFT('Disaggregation Data'!$J$3:$J$154,255),0))=0,"",INDEX('Disaggregation Data'!$M$3:$M$154,MATCH(LEFT(M30,255),LEFT('Disaggregation Data'!$J$3:$J$154,255),0))),"")</f>
        <v>HMIS</v>
      </c>
      <c r="H30" s="369" t="s">
        <v>3333</v>
      </c>
      <c r="I30" s="464" t="str">
        <f t="array" ref="I30">IFERROR(IF(INDEX('Disaggregation Records'!$G$3:$G$56,MATCH(LEFT(L30,255),LEFT('Disaggregation Records'!$D$3:$D$56,255),0))=0,"",INDEX('Disaggregation Records'!$G$3:$G$56,MATCH(LEFT(L30,255),LEFT('Disaggregation Records'!$D$3:$D$56,255),0))),"")</f>
        <v>a1L36000000zoLuEAI</v>
      </c>
      <c r="J30" s="464" t="s">
        <v>390</v>
      </c>
      <c r="K30" s="464">
        <f t="shared" si="0"/>
        <v>1</v>
      </c>
      <c r="L30" s="464" t="str">
        <f t="shared" si="1"/>
        <v>Malaria I-3.1(M): Inpatient malaria deaths per year: rate per 100,000 persons per year-1</v>
      </c>
      <c r="M30" s="464" t="str">
        <f t="shared" si="2"/>
        <v>Malaria I-3.1(M): Inpatient malaria deaths per year: rate per 100,000 persons per yearAge5+</v>
      </c>
      <c r="N30" s="432" t="b">
        <f t="shared" si="3"/>
        <v>1</v>
      </c>
      <c r="O30" s="436" t="s">
        <v>1510</v>
      </c>
      <c r="P30" s="293"/>
      <c r="Q30" s="292"/>
    </row>
    <row r="31" spans="1:17" ht="37.5" customHeight="1" x14ac:dyDescent="0.3">
      <c r="A31" s="367">
        <v>3</v>
      </c>
      <c r="B31" s="384" t="str">
        <f>IFERROR(VLOOKUP(A31,'Impact Indicators - Section B'!$A$9:$S$27,19,FALSE),"")</f>
        <v>Malaria I-3.1(M): Inpatient malaria deaths per year: rate per 100,000 persons per year</v>
      </c>
      <c r="C31" s="467" t="str">
        <f t="array" ref="C31">IFERROR(IF(INDEX('Disaggregation Records'!$E$3:$E$56,MATCH(LEFT(L31,255),LEFT('Disaggregation Records'!$D$3:$D$56,255),0))=0,"",INDEX('Disaggregation Records'!$E$3:$E$56,MATCH(LEFT(L31,255),LEFT('Disaggregation Records'!$D$3:$D$56,255),0))),"")</f>
        <v/>
      </c>
      <c r="D31" s="467" t="str">
        <f t="array" ref="D31">IFERROR(IF(INDEX('Disaggregation Records'!$F$3:$F$56,MATCH(LEFT(L31,255),LEFT('Disaggregation Records'!$D$3:$D$56,255),0))=0,"",INDEX('Disaggregation Records'!$F$3:$F$56,MATCH(LEFT(L31,255),LEFT('Disaggregation Records'!$D$3:$D$56,255),0))),"")</f>
        <v/>
      </c>
      <c r="E31" s="370" t="str">
        <f t="array" ref="E31">IFERROR(IF(INDEX('Disaggregation Data'!$K$3:$K$154,MATCH(LEFT(M31,255),LEFT('Disaggregation Data'!$J$3:$J$154,255),0))=0,"",INDEX('Disaggregation Data'!$K$3:$K$154,MATCH(LEFT(M31,255),LEFT('Disaggregation Data'!$J$3:$J$154,255),0))),"")</f>
        <v/>
      </c>
      <c r="F31" s="370" t="str">
        <f t="array" ref="F31">IFERROR(IF(INDEX('Disaggregation Data'!$L$3:$L$154,MATCH(LEFT(M31,255),LEFT('Disaggregation Data'!$J$3:$J$154,255),0))=0,"",INDEX('Disaggregation Data'!$L$3:$L$154,MATCH(LEFT(M31,255),LEFT('Disaggregation Data'!$J$3:$J$154,255),0))),"")</f>
        <v/>
      </c>
      <c r="G31" s="370" t="str">
        <f t="array" ref="G31">IFERROR(IF(INDEX('Disaggregation Data'!$M$3:$M$154,MATCH(LEFT(M31,255),LEFT('Disaggregation Data'!$J$3:$J$154,255),0))=0,"",INDEX('Disaggregation Data'!$M$3:$M$154,MATCH(LEFT(M31,255),LEFT('Disaggregation Data'!$J$3:$J$154,255),0))),"")</f>
        <v/>
      </c>
      <c r="H31" s="369" t="str">
        <f t="array" ref="H31">IFERROR(IF(INDEX('Disaggregation Data'!$N$3:$N$154,MATCH(LEFT(M31,255),LEFT('Disaggregation Data'!$J$3:$J$154,255),0))=0,"",INDEX('Disaggregation Data'!$N$3:$N$154,MATCH(LEFT(M31,255),LEFT('Disaggregation Data'!$J$3:$J$154,255),0))),"")</f>
        <v/>
      </c>
      <c r="I31" s="464" t="str">
        <f t="array" ref="I31">IFERROR(IF(INDEX('Disaggregation Records'!$G$3:$G$56,MATCH(LEFT(L31,255),LEFT('Disaggregation Records'!$D$3:$D$56,255),0))=0,"",INDEX('Disaggregation Records'!$G$3:$G$56,MATCH(LEFT(L31,255),LEFT('Disaggregation Records'!$D$3:$D$56,255),0))),"")</f>
        <v/>
      </c>
      <c r="J31" s="464" t="s">
        <v>390</v>
      </c>
      <c r="K31" s="464">
        <f t="shared" si="0"/>
        <v>2</v>
      </c>
      <c r="L31" s="464" t="str">
        <f t="shared" si="1"/>
        <v>Malaria I-3.1(M): Inpatient malaria deaths per year: rate per 100,000 persons per year-2</v>
      </c>
      <c r="M31" s="464" t="str">
        <f t="shared" si="2"/>
        <v>Malaria I-3.1(M): Inpatient malaria deaths per year: rate per 100,000 persons per year</v>
      </c>
      <c r="N31" s="432" t="b">
        <f t="shared" si="3"/>
        <v>1</v>
      </c>
      <c r="O31" s="436" t="s">
        <v>1511</v>
      </c>
      <c r="P31" s="293"/>
      <c r="Q31" s="292"/>
    </row>
    <row r="32" spans="1:17" ht="37.5" customHeight="1" x14ac:dyDescent="0.3">
      <c r="A32" s="367">
        <v>3</v>
      </c>
      <c r="B32" s="384" t="str">
        <f>IFERROR(VLOOKUP(A32,'Impact Indicators - Section B'!$A$9:$S$27,19,FALSE),"")</f>
        <v>Malaria I-3.1(M): Inpatient malaria deaths per year: rate per 100,000 persons per year</v>
      </c>
      <c r="C32" s="467" t="str">
        <f t="array" ref="C32">IFERROR(IF(INDEX('Disaggregation Records'!$E$3:$E$56,MATCH(LEFT(L32,255),LEFT('Disaggregation Records'!$D$3:$D$56,255),0))=0,"",INDEX('Disaggregation Records'!$E$3:$E$56,MATCH(LEFT(L32,255),LEFT('Disaggregation Records'!$D$3:$D$56,255),0))),"")</f>
        <v/>
      </c>
      <c r="D32" s="467" t="str">
        <f t="array" ref="D32">IFERROR(IF(INDEX('Disaggregation Records'!$F$3:$F$56,MATCH(LEFT(L32,255),LEFT('Disaggregation Records'!$D$3:$D$56,255),0))=0,"",INDEX('Disaggregation Records'!$F$3:$F$56,MATCH(LEFT(L32,255),LEFT('Disaggregation Records'!$D$3:$D$56,255),0))),"")</f>
        <v/>
      </c>
      <c r="E32" s="370" t="str">
        <f t="array" ref="E32">IFERROR(IF(INDEX('Disaggregation Data'!$K$3:$K$154,MATCH(LEFT(M32,255),LEFT('Disaggregation Data'!$J$3:$J$154,255),0))=0,"",INDEX('Disaggregation Data'!$K$3:$K$154,MATCH(LEFT(M32,255),LEFT('Disaggregation Data'!$J$3:$J$154,255),0))),"")</f>
        <v/>
      </c>
      <c r="F32" s="370" t="str">
        <f t="array" ref="F32">IFERROR(IF(INDEX('Disaggregation Data'!$L$3:$L$154,MATCH(LEFT(M32,255),LEFT('Disaggregation Data'!$J$3:$J$154,255),0))=0,"",INDEX('Disaggregation Data'!$L$3:$L$154,MATCH(LEFT(M32,255),LEFT('Disaggregation Data'!$J$3:$J$154,255),0))),"")</f>
        <v/>
      </c>
      <c r="G32" s="370" t="str">
        <f t="array" ref="G32">IFERROR(IF(INDEX('Disaggregation Data'!$M$3:$M$154,MATCH(LEFT(M32,255),LEFT('Disaggregation Data'!$J$3:$J$154,255),0))=0,"",INDEX('Disaggregation Data'!$M$3:$M$154,MATCH(LEFT(M32,255),LEFT('Disaggregation Data'!$J$3:$J$154,255),0))),"")</f>
        <v/>
      </c>
      <c r="H32" s="369" t="str">
        <f t="array" ref="H32">IFERROR(IF(INDEX('Disaggregation Data'!$N$3:$N$154,MATCH(LEFT(M32,255),LEFT('Disaggregation Data'!$J$3:$J$154,255),0))=0,"",INDEX('Disaggregation Data'!$N$3:$N$154,MATCH(LEFT(M32,255),LEFT('Disaggregation Data'!$J$3:$J$154,255),0))),"")</f>
        <v/>
      </c>
      <c r="I32" s="464" t="str">
        <f t="array" ref="I32">IFERROR(IF(INDEX('Disaggregation Records'!$G$3:$G$56,MATCH(LEFT(L32,255),LEFT('Disaggregation Records'!$D$3:$D$56,255),0))=0,"",INDEX('Disaggregation Records'!$G$3:$G$56,MATCH(LEFT(L32,255),LEFT('Disaggregation Records'!$D$3:$D$56,255),0))),"")</f>
        <v/>
      </c>
      <c r="J32" s="464" t="s">
        <v>390</v>
      </c>
      <c r="K32" s="464">
        <f t="shared" si="0"/>
        <v>3</v>
      </c>
      <c r="L32" s="464" t="str">
        <f t="shared" si="1"/>
        <v>Malaria I-3.1(M): Inpatient malaria deaths per year: rate per 100,000 persons per year-3</v>
      </c>
      <c r="M32" s="464" t="str">
        <f t="shared" si="2"/>
        <v>Malaria I-3.1(M): Inpatient malaria deaths per year: rate per 100,000 persons per year</v>
      </c>
      <c r="N32" s="432" t="b">
        <f t="shared" si="3"/>
        <v>1</v>
      </c>
      <c r="O32" s="436" t="s">
        <v>1512</v>
      </c>
      <c r="P32" s="293"/>
      <c r="Q32" s="292"/>
    </row>
    <row r="33" spans="1:17" ht="37.5" customHeight="1" x14ac:dyDescent="0.3">
      <c r="A33" s="367">
        <v>3</v>
      </c>
      <c r="B33" s="384" t="str">
        <f>IFERROR(VLOOKUP(A33,'Impact Indicators - Section B'!$A$9:$S$27,19,FALSE),"")</f>
        <v>Malaria I-3.1(M): Inpatient malaria deaths per year: rate per 100,000 persons per year</v>
      </c>
      <c r="C33" s="467" t="str">
        <f t="array" ref="C33">IFERROR(IF(INDEX('Disaggregation Records'!$E$3:$E$56,MATCH(LEFT(L33,255),LEFT('Disaggregation Records'!$D$3:$D$56,255),0))=0,"",INDEX('Disaggregation Records'!$E$3:$E$56,MATCH(LEFT(L33,255),LEFT('Disaggregation Records'!$D$3:$D$56,255),0))),"")</f>
        <v/>
      </c>
      <c r="D33" s="467" t="str">
        <f t="array" ref="D33">IFERROR(IF(INDEX('Disaggregation Records'!$F$3:$F$56,MATCH(LEFT(L33,255),LEFT('Disaggregation Records'!$D$3:$D$56,255),0))=0,"",INDEX('Disaggregation Records'!$F$3:$F$56,MATCH(LEFT(L33,255),LEFT('Disaggregation Records'!$D$3:$D$56,255),0))),"")</f>
        <v/>
      </c>
      <c r="E33" s="370" t="str">
        <f t="array" ref="E33">IFERROR(IF(INDEX('Disaggregation Data'!$K$3:$K$154,MATCH(LEFT(M33,255),LEFT('Disaggregation Data'!$J$3:$J$154,255),0))=0,"",INDEX('Disaggregation Data'!$K$3:$K$154,MATCH(LEFT(M33,255),LEFT('Disaggregation Data'!$J$3:$J$154,255),0))),"")</f>
        <v/>
      </c>
      <c r="F33" s="370" t="str">
        <f t="array" ref="F33">IFERROR(IF(INDEX('Disaggregation Data'!$L$3:$L$154,MATCH(LEFT(M33,255),LEFT('Disaggregation Data'!$J$3:$J$154,255),0))=0,"",INDEX('Disaggregation Data'!$L$3:$L$154,MATCH(LEFT(M33,255),LEFT('Disaggregation Data'!$J$3:$J$154,255),0))),"")</f>
        <v/>
      </c>
      <c r="G33" s="370" t="str">
        <f t="array" ref="G33">IFERROR(IF(INDEX('Disaggregation Data'!$M$3:$M$154,MATCH(LEFT(M33,255),LEFT('Disaggregation Data'!$J$3:$J$154,255),0))=0,"",INDEX('Disaggregation Data'!$M$3:$M$154,MATCH(LEFT(M33,255),LEFT('Disaggregation Data'!$J$3:$J$154,255),0))),"")</f>
        <v/>
      </c>
      <c r="H33" s="369" t="str">
        <f t="array" ref="H33">IFERROR(IF(INDEX('Disaggregation Data'!$N$3:$N$154,MATCH(LEFT(M33,255),LEFT('Disaggregation Data'!$J$3:$J$154,255),0))=0,"",INDEX('Disaggregation Data'!$N$3:$N$154,MATCH(LEFT(M33,255),LEFT('Disaggregation Data'!$J$3:$J$154,255),0))),"")</f>
        <v/>
      </c>
      <c r="I33" s="464" t="str">
        <f t="array" ref="I33">IFERROR(IF(INDEX('Disaggregation Records'!$G$3:$G$56,MATCH(LEFT(L33,255),LEFT('Disaggregation Records'!$D$3:$D$56,255),0))=0,"",INDEX('Disaggregation Records'!$G$3:$G$56,MATCH(LEFT(L33,255),LEFT('Disaggregation Records'!$D$3:$D$56,255),0))),"")</f>
        <v/>
      </c>
      <c r="J33" s="464" t="s">
        <v>390</v>
      </c>
      <c r="K33" s="464">
        <f t="shared" si="0"/>
        <v>4</v>
      </c>
      <c r="L33" s="464" t="str">
        <f t="shared" si="1"/>
        <v>Malaria I-3.1(M): Inpatient malaria deaths per year: rate per 100,000 persons per year-4</v>
      </c>
      <c r="M33" s="464" t="str">
        <f t="shared" si="2"/>
        <v>Malaria I-3.1(M): Inpatient malaria deaths per year: rate per 100,000 persons per year</v>
      </c>
      <c r="N33" s="432" t="b">
        <f t="shared" si="3"/>
        <v>1</v>
      </c>
      <c r="O33" s="436" t="s">
        <v>1513</v>
      </c>
      <c r="P33" s="293"/>
      <c r="Q33" s="292"/>
    </row>
    <row r="34" spans="1:17" ht="37.5" customHeight="1" x14ac:dyDescent="0.3">
      <c r="A34" s="367">
        <v>3</v>
      </c>
      <c r="B34" s="384" t="str">
        <f>IFERROR(VLOOKUP(A34,'Impact Indicators - Section B'!$A$9:$S$27,19,FALSE),"")</f>
        <v>Malaria I-3.1(M): Inpatient malaria deaths per year: rate per 100,000 persons per year</v>
      </c>
      <c r="C34" s="467" t="str">
        <f t="array" ref="C34">IFERROR(IF(INDEX('Disaggregation Records'!$E$3:$E$56,MATCH(LEFT(L34,255),LEFT('Disaggregation Records'!$D$3:$D$56,255),0))=0,"",INDEX('Disaggregation Records'!$E$3:$E$56,MATCH(LEFT(L34,255),LEFT('Disaggregation Records'!$D$3:$D$56,255),0))),"")</f>
        <v/>
      </c>
      <c r="D34" s="467" t="str">
        <f t="array" ref="D34">IFERROR(IF(INDEX('Disaggregation Records'!$F$3:$F$56,MATCH(LEFT(L34,255),LEFT('Disaggregation Records'!$D$3:$D$56,255),0))=0,"",INDEX('Disaggregation Records'!$F$3:$F$56,MATCH(LEFT(L34,255),LEFT('Disaggregation Records'!$D$3:$D$56,255),0))),"")</f>
        <v/>
      </c>
      <c r="E34" s="370" t="str">
        <f t="array" ref="E34">IFERROR(IF(INDEX('Disaggregation Data'!$K$3:$K$154,MATCH(LEFT(M34,255),LEFT('Disaggregation Data'!$J$3:$J$154,255),0))=0,"",INDEX('Disaggregation Data'!$K$3:$K$154,MATCH(LEFT(M34,255),LEFT('Disaggregation Data'!$J$3:$J$154,255),0))),"")</f>
        <v/>
      </c>
      <c r="F34" s="370" t="str">
        <f t="array" ref="F34">IFERROR(IF(INDEX('Disaggregation Data'!$L$3:$L$154,MATCH(LEFT(M34,255),LEFT('Disaggregation Data'!$J$3:$J$154,255),0))=0,"",INDEX('Disaggregation Data'!$L$3:$L$154,MATCH(LEFT(M34,255),LEFT('Disaggregation Data'!$J$3:$J$154,255),0))),"")</f>
        <v/>
      </c>
      <c r="G34" s="370" t="str">
        <f t="array" ref="G34">IFERROR(IF(INDEX('Disaggregation Data'!$M$3:$M$154,MATCH(LEFT(M34,255),LEFT('Disaggregation Data'!$J$3:$J$154,255),0))=0,"",INDEX('Disaggregation Data'!$M$3:$M$154,MATCH(LEFT(M34,255),LEFT('Disaggregation Data'!$J$3:$J$154,255),0))),"")</f>
        <v/>
      </c>
      <c r="H34" s="369" t="str">
        <f t="array" ref="H34">IFERROR(IF(INDEX('Disaggregation Data'!$N$3:$N$154,MATCH(LEFT(M34,255),LEFT('Disaggregation Data'!$J$3:$J$154,255),0))=0,"",INDEX('Disaggregation Data'!$N$3:$N$154,MATCH(LEFT(M34,255),LEFT('Disaggregation Data'!$J$3:$J$154,255),0))),"")</f>
        <v/>
      </c>
      <c r="I34" s="464" t="str">
        <f t="array" ref="I34">IFERROR(IF(INDEX('Disaggregation Records'!$G$3:$G$56,MATCH(LEFT(L34,255),LEFT('Disaggregation Records'!$D$3:$D$56,255),0))=0,"",INDEX('Disaggregation Records'!$G$3:$G$56,MATCH(LEFT(L34,255),LEFT('Disaggregation Records'!$D$3:$D$56,255),0))),"")</f>
        <v/>
      </c>
      <c r="J34" s="464" t="s">
        <v>390</v>
      </c>
      <c r="K34" s="464">
        <f t="shared" si="0"/>
        <v>5</v>
      </c>
      <c r="L34" s="464" t="str">
        <f t="shared" si="1"/>
        <v>Malaria I-3.1(M): Inpatient malaria deaths per year: rate per 100,000 persons per year-5</v>
      </c>
      <c r="M34" s="464" t="str">
        <f t="shared" si="2"/>
        <v>Malaria I-3.1(M): Inpatient malaria deaths per year: rate per 100,000 persons per year</v>
      </c>
      <c r="N34" s="432" t="b">
        <f t="shared" si="3"/>
        <v>1</v>
      </c>
      <c r="O34" s="436" t="s">
        <v>1514</v>
      </c>
      <c r="P34" s="293"/>
      <c r="Q34" s="292"/>
    </row>
    <row r="35" spans="1:17" ht="37.5" customHeight="1" x14ac:dyDescent="0.3">
      <c r="A35" s="367">
        <v>3</v>
      </c>
      <c r="B35" s="384" t="str">
        <f>IFERROR(VLOOKUP(A35,'Impact Indicators - Section B'!$A$9:$S$27,19,FALSE),"")</f>
        <v>Malaria I-3.1(M): Inpatient malaria deaths per year: rate per 100,000 persons per year</v>
      </c>
      <c r="C35" s="467" t="str">
        <f t="array" ref="C35">IFERROR(IF(INDEX('Disaggregation Records'!$E$3:$E$56,MATCH(LEFT(L35,255),LEFT('Disaggregation Records'!$D$3:$D$56,255),0))=0,"",INDEX('Disaggregation Records'!$E$3:$E$56,MATCH(LEFT(L35,255),LEFT('Disaggregation Records'!$D$3:$D$56,255),0))),"")</f>
        <v/>
      </c>
      <c r="D35" s="467" t="str">
        <f t="array" ref="D35">IFERROR(IF(INDEX('Disaggregation Records'!$F$3:$F$56,MATCH(LEFT(L35,255),LEFT('Disaggregation Records'!$D$3:$D$56,255),0))=0,"",INDEX('Disaggregation Records'!$F$3:$F$56,MATCH(LEFT(L35,255),LEFT('Disaggregation Records'!$D$3:$D$56,255),0))),"")</f>
        <v/>
      </c>
      <c r="E35" s="370" t="str">
        <f t="array" ref="E35">IFERROR(IF(INDEX('Disaggregation Data'!$K$3:$K$154,MATCH(LEFT(M35,255),LEFT('Disaggregation Data'!$J$3:$J$154,255),0))=0,"",INDEX('Disaggregation Data'!$K$3:$K$154,MATCH(LEFT(M35,255),LEFT('Disaggregation Data'!$J$3:$J$154,255),0))),"")</f>
        <v/>
      </c>
      <c r="F35" s="370" t="str">
        <f t="array" ref="F35">IFERROR(IF(INDEX('Disaggregation Data'!$L$3:$L$154,MATCH(LEFT(M35,255),LEFT('Disaggregation Data'!$J$3:$J$154,255),0))=0,"",INDEX('Disaggregation Data'!$L$3:$L$154,MATCH(LEFT(M35,255),LEFT('Disaggregation Data'!$J$3:$J$154,255),0))),"")</f>
        <v/>
      </c>
      <c r="G35" s="370" t="str">
        <f t="array" ref="G35">IFERROR(IF(INDEX('Disaggregation Data'!$M$3:$M$154,MATCH(LEFT(M35,255),LEFT('Disaggregation Data'!$J$3:$J$154,255),0))=0,"",INDEX('Disaggregation Data'!$M$3:$M$154,MATCH(LEFT(M35,255),LEFT('Disaggregation Data'!$J$3:$J$154,255),0))),"")</f>
        <v/>
      </c>
      <c r="H35" s="369" t="str">
        <f t="array" ref="H35">IFERROR(IF(INDEX('Disaggregation Data'!$N$3:$N$154,MATCH(LEFT(M35,255),LEFT('Disaggregation Data'!$J$3:$J$154,255),0))=0,"",INDEX('Disaggregation Data'!$N$3:$N$154,MATCH(LEFT(M35,255),LEFT('Disaggregation Data'!$J$3:$J$154,255),0))),"")</f>
        <v/>
      </c>
      <c r="I35" s="464" t="str">
        <f t="array" ref="I35">IFERROR(IF(INDEX('Disaggregation Records'!$G$3:$G$56,MATCH(LEFT(L35,255),LEFT('Disaggregation Records'!$D$3:$D$56,255),0))=0,"",INDEX('Disaggregation Records'!$G$3:$G$56,MATCH(LEFT(L35,255),LEFT('Disaggregation Records'!$D$3:$D$56,255),0))),"")</f>
        <v/>
      </c>
      <c r="J35" s="464" t="s">
        <v>390</v>
      </c>
      <c r="K35" s="464">
        <f t="shared" si="0"/>
        <v>6</v>
      </c>
      <c r="L35" s="464" t="str">
        <f t="shared" si="1"/>
        <v>Malaria I-3.1(M): Inpatient malaria deaths per year: rate per 100,000 persons per year-6</v>
      </c>
      <c r="M35" s="464" t="str">
        <f t="shared" si="2"/>
        <v>Malaria I-3.1(M): Inpatient malaria deaths per year: rate per 100,000 persons per year</v>
      </c>
      <c r="N35" s="432" t="b">
        <f t="shared" si="3"/>
        <v>1</v>
      </c>
      <c r="O35" s="436" t="s">
        <v>1515</v>
      </c>
      <c r="P35" s="293"/>
      <c r="Q35" s="292"/>
    </row>
    <row r="36" spans="1:17" ht="37.5" customHeight="1" x14ac:dyDescent="0.3">
      <c r="A36" s="367">
        <v>3</v>
      </c>
      <c r="B36" s="384" t="str">
        <f>IFERROR(VLOOKUP(A36,'Impact Indicators - Section B'!$A$9:$S$27,19,FALSE),"")</f>
        <v>Malaria I-3.1(M): Inpatient malaria deaths per year: rate per 100,000 persons per year</v>
      </c>
      <c r="C36" s="467" t="str">
        <f t="array" ref="C36">IFERROR(IF(INDEX('Disaggregation Records'!$E$3:$E$56,MATCH(LEFT(L36,255),LEFT('Disaggregation Records'!$D$3:$D$56,255),0))=0,"",INDEX('Disaggregation Records'!$E$3:$E$56,MATCH(LEFT(L36,255),LEFT('Disaggregation Records'!$D$3:$D$56,255),0))),"")</f>
        <v/>
      </c>
      <c r="D36" s="467" t="str">
        <f t="array" ref="D36">IFERROR(IF(INDEX('Disaggregation Records'!$F$3:$F$56,MATCH(LEFT(L36,255),LEFT('Disaggregation Records'!$D$3:$D$56,255),0))=0,"",INDEX('Disaggregation Records'!$F$3:$F$56,MATCH(LEFT(L36,255),LEFT('Disaggregation Records'!$D$3:$D$56,255),0))),"")</f>
        <v/>
      </c>
      <c r="E36" s="370" t="str">
        <f t="array" ref="E36">IFERROR(IF(INDEX('Disaggregation Data'!$K$3:$K$154,MATCH(LEFT(M36,255),LEFT('Disaggregation Data'!$J$3:$J$154,255),0))=0,"",INDEX('Disaggregation Data'!$K$3:$K$154,MATCH(LEFT(M36,255),LEFT('Disaggregation Data'!$J$3:$J$154,255),0))),"")</f>
        <v/>
      </c>
      <c r="F36" s="370" t="str">
        <f t="array" ref="F36">IFERROR(IF(INDEX('Disaggregation Data'!$L$3:$L$154,MATCH(LEFT(M36,255),LEFT('Disaggregation Data'!$J$3:$J$154,255),0))=0,"",INDEX('Disaggregation Data'!$L$3:$L$154,MATCH(LEFT(M36,255),LEFT('Disaggregation Data'!$J$3:$J$154,255),0))),"")</f>
        <v/>
      </c>
      <c r="G36" s="370" t="str">
        <f t="array" ref="G36">IFERROR(IF(INDEX('Disaggregation Data'!$M$3:$M$154,MATCH(LEFT(M36,255),LEFT('Disaggregation Data'!$J$3:$J$154,255),0))=0,"",INDEX('Disaggregation Data'!$M$3:$M$154,MATCH(LEFT(M36,255),LEFT('Disaggregation Data'!$J$3:$J$154,255),0))),"")</f>
        <v/>
      </c>
      <c r="H36" s="369" t="str">
        <f t="array" ref="H36">IFERROR(IF(INDEX('Disaggregation Data'!$N$3:$N$154,MATCH(LEFT(M36,255),LEFT('Disaggregation Data'!$J$3:$J$154,255),0))=0,"",INDEX('Disaggregation Data'!$N$3:$N$154,MATCH(LEFT(M36,255),LEFT('Disaggregation Data'!$J$3:$J$154,255),0))),"")</f>
        <v/>
      </c>
      <c r="I36" s="464" t="str">
        <f t="array" ref="I36">IFERROR(IF(INDEX('Disaggregation Records'!$G$3:$G$56,MATCH(LEFT(L36,255),LEFT('Disaggregation Records'!$D$3:$D$56,255),0))=0,"",INDEX('Disaggregation Records'!$G$3:$G$56,MATCH(LEFT(L36,255),LEFT('Disaggregation Records'!$D$3:$D$56,255),0))),"")</f>
        <v/>
      </c>
      <c r="J36" s="464" t="s">
        <v>390</v>
      </c>
      <c r="K36" s="464">
        <f t="shared" si="0"/>
        <v>7</v>
      </c>
      <c r="L36" s="464" t="str">
        <f t="shared" si="1"/>
        <v>Malaria I-3.1(M): Inpatient malaria deaths per year: rate per 100,000 persons per year-7</v>
      </c>
      <c r="M36" s="464" t="str">
        <f t="shared" si="2"/>
        <v>Malaria I-3.1(M): Inpatient malaria deaths per year: rate per 100,000 persons per year</v>
      </c>
      <c r="N36" s="432" t="b">
        <f t="shared" si="3"/>
        <v>1</v>
      </c>
      <c r="O36" s="436" t="s">
        <v>1516</v>
      </c>
      <c r="P36" s="293"/>
      <c r="Q36" s="292"/>
    </row>
    <row r="37" spans="1:17" ht="37.5" customHeight="1" x14ac:dyDescent="0.3">
      <c r="A37" s="367">
        <v>3</v>
      </c>
      <c r="B37" s="384" t="str">
        <f>IFERROR(VLOOKUP(A37,'Impact Indicators - Section B'!$A$9:$S$27,19,FALSE),"")</f>
        <v>Malaria I-3.1(M): Inpatient malaria deaths per year: rate per 100,000 persons per year</v>
      </c>
      <c r="C37" s="467" t="str">
        <f t="array" ref="C37">IFERROR(IF(INDEX('Disaggregation Records'!$E$3:$E$56,MATCH(LEFT(L37,255),LEFT('Disaggregation Records'!$D$3:$D$56,255),0))=0,"",INDEX('Disaggregation Records'!$E$3:$E$56,MATCH(LEFT(L37,255),LEFT('Disaggregation Records'!$D$3:$D$56,255),0))),"")</f>
        <v/>
      </c>
      <c r="D37" s="467" t="str">
        <f t="array" ref="D37">IFERROR(IF(INDEX('Disaggregation Records'!$F$3:$F$56,MATCH(LEFT(L37,255),LEFT('Disaggregation Records'!$D$3:$D$56,255),0))=0,"",INDEX('Disaggregation Records'!$F$3:$F$56,MATCH(LEFT(L37,255),LEFT('Disaggregation Records'!$D$3:$D$56,255),0))),"")</f>
        <v/>
      </c>
      <c r="E37" s="370" t="str">
        <f t="array" ref="E37">IFERROR(IF(INDEX('Disaggregation Data'!$K$3:$K$154,MATCH(LEFT(M37,255),LEFT('Disaggregation Data'!$J$3:$J$154,255),0))=0,"",INDEX('Disaggregation Data'!$K$3:$K$154,MATCH(LEFT(M37,255),LEFT('Disaggregation Data'!$J$3:$J$154,255),0))),"")</f>
        <v/>
      </c>
      <c r="F37" s="370" t="str">
        <f t="array" ref="F37">IFERROR(IF(INDEX('Disaggregation Data'!$L$3:$L$154,MATCH(LEFT(M37,255),LEFT('Disaggregation Data'!$J$3:$J$154,255),0))=0,"",INDEX('Disaggregation Data'!$L$3:$L$154,MATCH(LEFT(M37,255),LEFT('Disaggregation Data'!$J$3:$J$154,255),0))),"")</f>
        <v/>
      </c>
      <c r="G37" s="370" t="str">
        <f t="array" ref="G37">IFERROR(IF(INDEX('Disaggregation Data'!$M$3:$M$154,MATCH(LEFT(M37,255),LEFT('Disaggregation Data'!$J$3:$J$154,255),0))=0,"",INDEX('Disaggregation Data'!$M$3:$M$154,MATCH(LEFT(M37,255),LEFT('Disaggregation Data'!$J$3:$J$154,255),0))),"")</f>
        <v/>
      </c>
      <c r="H37" s="369" t="str">
        <f t="array" ref="H37">IFERROR(IF(INDEX('Disaggregation Data'!$N$3:$N$154,MATCH(LEFT(M37,255),LEFT('Disaggregation Data'!$J$3:$J$154,255),0))=0,"",INDEX('Disaggregation Data'!$N$3:$N$154,MATCH(LEFT(M37,255),LEFT('Disaggregation Data'!$J$3:$J$154,255),0))),"")</f>
        <v/>
      </c>
      <c r="I37" s="464" t="str">
        <f t="array" ref="I37">IFERROR(IF(INDEX('Disaggregation Records'!$G$3:$G$56,MATCH(LEFT(L37,255),LEFT('Disaggregation Records'!$D$3:$D$56,255),0))=0,"",INDEX('Disaggregation Records'!$G$3:$G$56,MATCH(LEFT(L37,255),LEFT('Disaggregation Records'!$D$3:$D$56,255),0))),"")</f>
        <v/>
      </c>
      <c r="J37" s="464" t="s">
        <v>390</v>
      </c>
      <c r="K37" s="464">
        <f t="shared" si="0"/>
        <v>8</v>
      </c>
      <c r="L37" s="464" t="str">
        <f t="shared" si="1"/>
        <v>Malaria I-3.1(M): Inpatient malaria deaths per year: rate per 100,000 persons per year-8</v>
      </c>
      <c r="M37" s="464" t="str">
        <f t="shared" si="2"/>
        <v>Malaria I-3.1(M): Inpatient malaria deaths per year: rate per 100,000 persons per year</v>
      </c>
      <c r="N37" s="432" t="b">
        <f t="shared" si="3"/>
        <v>1</v>
      </c>
      <c r="O37" s="436" t="s">
        <v>1517</v>
      </c>
      <c r="P37" s="293"/>
      <c r="Q37" s="292"/>
    </row>
    <row r="38" spans="1:17" ht="37.5" customHeight="1" x14ac:dyDescent="0.3">
      <c r="A38" s="367">
        <v>3</v>
      </c>
      <c r="B38" s="384" t="str">
        <f>IFERROR(VLOOKUP(A38,'Impact Indicators - Section B'!$A$9:$S$27,19,FALSE),"")</f>
        <v>Malaria I-3.1(M): Inpatient malaria deaths per year: rate per 100,000 persons per year</v>
      </c>
      <c r="C38" s="467" t="str">
        <f t="array" ref="C38">IFERROR(IF(INDEX('Disaggregation Records'!$E$3:$E$56,MATCH(LEFT(L38,255),LEFT('Disaggregation Records'!$D$3:$D$56,255),0))=0,"",INDEX('Disaggregation Records'!$E$3:$E$56,MATCH(LEFT(L38,255),LEFT('Disaggregation Records'!$D$3:$D$56,255),0))),"")</f>
        <v/>
      </c>
      <c r="D38" s="467" t="str">
        <f t="array" ref="D38">IFERROR(IF(INDEX('Disaggregation Records'!$F$3:$F$56,MATCH(LEFT(L38,255),LEFT('Disaggregation Records'!$D$3:$D$56,255),0))=0,"",INDEX('Disaggregation Records'!$F$3:$F$56,MATCH(LEFT(L38,255),LEFT('Disaggregation Records'!$D$3:$D$56,255),0))),"")</f>
        <v/>
      </c>
      <c r="E38" s="370" t="str">
        <f t="array" ref="E38">IFERROR(IF(INDEX('Disaggregation Data'!$K$3:$K$154,MATCH(LEFT(M38,255),LEFT('Disaggregation Data'!$J$3:$J$154,255),0))=0,"",INDEX('Disaggregation Data'!$K$3:$K$154,MATCH(LEFT(M38,255),LEFT('Disaggregation Data'!$J$3:$J$154,255),0))),"")</f>
        <v/>
      </c>
      <c r="F38" s="370" t="str">
        <f t="array" ref="F38">IFERROR(IF(INDEX('Disaggregation Data'!$L$3:$L$154,MATCH(LEFT(M38,255),LEFT('Disaggregation Data'!$J$3:$J$154,255),0))=0,"",INDEX('Disaggregation Data'!$L$3:$L$154,MATCH(LEFT(M38,255),LEFT('Disaggregation Data'!$J$3:$J$154,255),0))),"")</f>
        <v/>
      </c>
      <c r="G38" s="370" t="str">
        <f t="array" ref="G38">IFERROR(IF(INDEX('Disaggregation Data'!$M$3:$M$154,MATCH(LEFT(M38,255),LEFT('Disaggregation Data'!$J$3:$J$154,255),0))=0,"",INDEX('Disaggregation Data'!$M$3:$M$154,MATCH(LEFT(M38,255),LEFT('Disaggregation Data'!$J$3:$J$154,255),0))),"")</f>
        <v/>
      </c>
      <c r="H38" s="369" t="str">
        <f t="array" ref="H38">IFERROR(IF(INDEX('Disaggregation Data'!$N$3:$N$154,MATCH(LEFT(M38,255),LEFT('Disaggregation Data'!$J$3:$J$154,255),0))=0,"",INDEX('Disaggregation Data'!$N$3:$N$154,MATCH(LEFT(M38,255),LEFT('Disaggregation Data'!$J$3:$J$154,255),0))),"")</f>
        <v/>
      </c>
      <c r="I38" s="464" t="str">
        <f t="array" ref="I38">IFERROR(IF(INDEX('Disaggregation Records'!$G$3:$G$56,MATCH(LEFT(L38,255),LEFT('Disaggregation Records'!$D$3:$D$56,255),0))=0,"",INDEX('Disaggregation Records'!$G$3:$G$56,MATCH(LEFT(L38,255),LEFT('Disaggregation Records'!$D$3:$D$56,255),0))),"")</f>
        <v/>
      </c>
      <c r="J38" s="464" t="s">
        <v>390</v>
      </c>
      <c r="K38" s="464">
        <f t="shared" si="0"/>
        <v>9</v>
      </c>
      <c r="L38" s="464" t="str">
        <f t="shared" si="1"/>
        <v>Malaria I-3.1(M): Inpatient malaria deaths per year: rate per 100,000 persons per year-9</v>
      </c>
      <c r="M38" s="464" t="str">
        <f t="shared" si="2"/>
        <v>Malaria I-3.1(M): Inpatient malaria deaths per year: rate per 100,000 persons per year</v>
      </c>
      <c r="N38" s="432" t="b">
        <f t="shared" si="3"/>
        <v>1</v>
      </c>
      <c r="O38" s="436" t="s">
        <v>1518</v>
      </c>
      <c r="P38" s="293"/>
      <c r="Q38" s="292"/>
    </row>
    <row r="39" spans="1:17" ht="37.5" customHeight="1" x14ac:dyDescent="0.3">
      <c r="A39" s="367">
        <v>4</v>
      </c>
      <c r="B39" s="384" t="str">
        <f>IFERROR(VLOOKUP(A39,'Impact Indicators - Section B'!$A$9:$S$27,19,FALSE),"")</f>
        <v/>
      </c>
      <c r="C39" s="467" t="str">
        <f t="array" ref="C39">IFERROR(IF(INDEX('Disaggregation Records'!$E$3:$E$56,MATCH(LEFT(L39,255),LEFT('Disaggregation Records'!$D$3:$D$56,255),0))=0,"",INDEX('Disaggregation Records'!$E$3:$E$56,MATCH(LEFT(L39,255),LEFT('Disaggregation Records'!$D$3:$D$56,255),0))),"")</f>
        <v/>
      </c>
      <c r="D39" s="467" t="str">
        <f t="array" ref="D39">IFERROR(IF(INDEX('Disaggregation Records'!$F$3:$F$56,MATCH(LEFT(L39,255),LEFT('Disaggregation Records'!$D$3:$D$56,255),0))=0,"",INDEX('Disaggregation Records'!$F$3:$F$56,MATCH(LEFT(L39,255),LEFT('Disaggregation Records'!$D$3:$D$56,255),0))),"")</f>
        <v/>
      </c>
      <c r="E39" s="370" t="str">
        <f t="array" ref="E39">IFERROR(IF(INDEX('Disaggregation Data'!$K$3:$K$154,MATCH(LEFT(M39,255),LEFT('Disaggregation Data'!$J$3:$J$154,255),0))=0,"",INDEX('Disaggregation Data'!$K$3:$K$154,MATCH(LEFT(M39,255),LEFT('Disaggregation Data'!$J$3:$J$154,255),0))),"")</f>
        <v/>
      </c>
      <c r="F39" s="370" t="str">
        <f t="array" ref="F39">IFERROR(IF(INDEX('Disaggregation Data'!$L$3:$L$154,MATCH(LEFT(M39,255),LEFT('Disaggregation Data'!$J$3:$J$154,255),0))=0,"",INDEX('Disaggregation Data'!$L$3:$L$154,MATCH(LEFT(M39,255),LEFT('Disaggregation Data'!$J$3:$J$154,255),0))),"")</f>
        <v/>
      </c>
      <c r="G39" s="370" t="str">
        <f t="array" ref="G39">IFERROR(IF(INDEX('Disaggregation Data'!$M$3:$M$154,MATCH(LEFT(M39,255),LEFT('Disaggregation Data'!$J$3:$J$154,255),0))=0,"",INDEX('Disaggregation Data'!$M$3:$M$154,MATCH(LEFT(M39,255),LEFT('Disaggregation Data'!$J$3:$J$154,255),0))),"")</f>
        <v/>
      </c>
      <c r="H39" s="369" t="str">
        <f t="array" ref="H39">IFERROR(IF(INDEX('Disaggregation Data'!$N$3:$N$154,MATCH(LEFT(M39,255),LEFT('Disaggregation Data'!$J$3:$J$154,255),0))=0,"",INDEX('Disaggregation Data'!$N$3:$N$154,MATCH(LEFT(M39,255),LEFT('Disaggregation Data'!$J$3:$J$154,255),0))),"")</f>
        <v/>
      </c>
      <c r="I39" s="464" t="str">
        <f t="array" ref="I39">IFERROR(IF(INDEX('Disaggregation Records'!$G$3:$G$56,MATCH(LEFT(L39,255),LEFT('Disaggregation Records'!$D$3:$D$56,255),0))=0,"",INDEX('Disaggregation Records'!$G$3:$G$56,MATCH(LEFT(L39,255),LEFT('Disaggregation Records'!$D$3:$D$56,255),0))),"")</f>
        <v/>
      </c>
      <c r="J39" s="464" t="s">
        <v>394</v>
      </c>
      <c r="K39" s="464">
        <f t="shared" si="0"/>
        <v>0</v>
      </c>
      <c r="L39" s="464" t="str">
        <f t="shared" si="1"/>
        <v/>
      </c>
      <c r="M39" s="464" t="str">
        <f t="shared" si="2"/>
        <v/>
      </c>
      <c r="N39" s="432" t="b">
        <f t="shared" si="3"/>
        <v>0</v>
      </c>
      <c r="O39" s="436" t="s">
        <v>1519</v>
      </c>
      <c r="P39" s="293"/>
      <c r="Q39" s="292"/>
    </row>
    <row r="40" spans="1:17" ht="37.5" customHeight="1" x14ac:dyDescent="0.3">
      <c r="A40" s="367">
        <v>4</v>
      </c>
      <c r="B40" s="384" t="str">
        <f>IFERROR(VLOOKUP(A40,'Impact Indicators - Section B'!$A$9:$S$27,19,FALSE),"")</f>
        <v/>
      </c>
      <c r="C40" s="467" t="str">
        <f t="array" ref="C40">IFERROR(IF(INDEX('Disaggregation Records'!$E$3:$E$56,MATCH(LEFT(L40,255),LEFT('Disaggregation Records'!$D$3:$D$56,255),0))=0,"",INDEX('Disaggregation Records'!$E$3:$E$56,MATCH(LEFT(L40,255),LEFT('Disaggregation Records'!$D$3:$D$56,255),0))),"")</f>
        <v/>
      </c>
      <c r="D40" s="467" t="str">
        <f t="array" ref="D40">IFERROR(IF(INDEX('Disaggregation Records'!$F$3:$F$56,MATCH(LEFT(L40,255),LEFT('Disaggregation Records'!$D$3:$D$56,255),0))=0,"",INDEX('Disaggregation Records'!$F$3:$F$56,MATCH(LEFT(L40,255),LEFT('Disaggregation Records'!$D$3:$D$56,255),0))),"")</f>
        <v/>
      </c>
      <c r="E40" s="370" t="str">
        <f t="array" ref="E40">IFERROR(IF(INDEX('Disaggregation Data'!$K$3:$K$154,MATCH(LEFT(M40,255),LEFT('Disaggregation Data'!$J$3:$J$154,255),0))=0,"",INDEX('Disaggregation Data'!$K$3:$K$154,MATCH(LEFT(M40,255),LEFT('Disaggregation Data'!$J$3:$J$154,255),0))),"")</f>
        <v/>
      </c>
      <c r="F40" s="370" t="str">
        <f t="array" ref="F40">IFERROR(IF(INDEX('Disaggregation Data'!$L$3:$L$154,MATCH(LEFT(M40,255),LEFT('Disaggregation Data'!$J$3:$J$154,255),0))=0,"",INDEX('Disaggregation Data'!$L$3:$L$154,MATCH(LEFT(M40,255),LEFT('Disaggregation Data'!$J$3:$J$154,255),0))),"")</f>
        <v/>
      </c>
      <c r="G40" s="370" t="str">
        <f t="array" ref="G40">IFERROR(IF(INDEX('Disaggregation Data'!$M$3:$M$154,MATCH(LEFT(M40,255),LEFT('Disaggregation Data'!$J$3:$J$154,255),0))=0,"",INDEX('Disaggregation Data'!$M$3:$M$154,MATCH(LEFT(M40,255),LEFT('Disaggregation Data'!$J$3:$J$154,255),0))),"")</f>
        <v/>
      </c>
      <c r="H40" s="369" t="str">
        <f t="array" ref="H40">IFERROR(IF(INDEX('Disaggregation Data'!$N$3:$N$154,MATCH(LEFT(M40,255),LEFT('Disaggregation Data'!$J$3:$J$154,255),0))=0,"",INDEX('Disaggregation Data'!$N$3:$N$154,MATCH(LEFT(M40,255),LEFT('Disaggregation Data'!$J$3:$J$154,255),0))),"")</f>
        <v/>
      </c>
      <c r="I40" s="464" t="str">
        <f t="array" ref="I40">IFERROR(IF(INDEX('Disaggregation Records'!$G$3:$G$56,MATCH(LEFT(L40,255),LEFT('Disaggregation Records'!$D$3:$D$56,255),0))=0,"",INDEX('Disaggregation Records'!$G$3:$G$56,MATCH(LEFT(L40,255),LEFT('Disaggregation Records'!$D$3:$D$56,255),0))),"")</f>
        <v/>
      </c>
      <c r="J40" s="464" t="s">
        <v>394</v>
      </c>
      <c r="K40" s="464">
        <f t="shared" si="0"/>
        <v>1</v>
      </c>
      <c r="L40" s="464" t="str">
        <f t="shared" si="1"/>
        <v/>
      </c>
      <c r="M40" s="464" t="str">
        <f t="shared" si="2"/>
        <v/>
      </c>
      <c r="N40" s="432" t="b">
        <f t="shared" si="3"/>
        <v>0</v>
      </c>
      <c r="O40" s="436" t="s">
        <v>1520</v>
      </c>
      <c r="P40" s="293"/>
      <c r="Q40" s="292"/>
    </row>
    <row r="41" spans="1:17" ht="37.5" customHeight="1" x14ac:dyDescent="0.3">
      <c r="A41" s="367">
        <v>4</v>
      </c>
      <c r="B41" s="384" t="str">
        <f>IFERROR(VLOOKUP(A41,'Impact Indicators - Section B'!$A$9:$S$27,19,FALSE),"")</f>
        <v/>
      </c>
      <c r="C41" s="467" t="str">
        <f t="array" ref="C41">IFERROR(IF(INDEX('Disaggregation Records'!$E$3:$E$56,MATCH(LEFT(L41,255),LEFT('Disaggregation Records'!$D$3:$D$56,255),0))=0,"",INDEX('Disaggregation Records'!$E$3:$E$56,MATCH(LEFT(L41,255),LEFT('Disaggregation Records'!$D$3:$D$56,255),0))),"")</f>
        <v/>
      </c>
      <c r="D41" s="467" t="str">
        <f t="array" ref="D41">IFERROR(IF(INDEX('Disaggregation Records'!$F$3:$F$56,MATCH(LEFT(L41,255),LEFT('Disaggregation Records'!$D$3:$D$56,255),0))=0,"",INDEX('Disaggregation Records'!$F$3:$F$56,MATCH(LEFT(L41,255),LEFT('Disaggregation Records'!$D$3:$D$56,255),0))),"")</f>
        <v/>
      </c>
      <c r="E41" s="370" t="str">
        <f t="array" ref="E41">IFERROR(IF(INDEX('Disaggregation Data'!$K$3:$K$154,MATCH(LEFT(M41,255),LEFT('Disaggregation Data'!$J$3:$J$154,255),0))=0,"",INDEX('Disaggregation Data'!$K$3:$K$154,MATCH(LEFT(M41,255),LEFT('Disaggregation Data'!$J$3:$J$154,255),0))),"")</f>
        <v/>
      </c>
      <c r="F41" s="370" t="str">
        <f t="array" ref="F41">IFERROR(IF(INDEX('Disaggregation Data'!$L$3:$L$154,MATCH(LEFT(M41,255),LEFT('Disaggregation Data'!$J$3:$J$154,255),0))=0,"",INDEX('Disaggregation Data'!$L$3:$L$154,MATCH(LEFT(M41,255),LEFT('Disaggregation Data'!$J$3:$J$154,255),0))),"")</f>
        <v/>
      </c>
      <c r="G41" s="370" t="str">
        <f t="array" ref="G41">IFERROR(IF(INDEX('Disaggregation Data'!$M$3:$M$154,MATCH(LEFT(M41,255),LEFT('Disaggregation Data'!$J$3:$J$154,255),0))=0,"",INDEX('Disaggregation Data'!$M$3:$M$154,MATCH(LEFT(M41,255),LEFT('Disaggregation Data'!$J$3:$J$154,255),0))),"")</f>
        <v/>
      </c>
      <c r="H41" s="369" t="str">
        <f t="array" ref="H41">IFERROR(IF(INDEX('Disaggregation Data'!$N$3:$N$154,MATCH(LEFT(M41,255),LEFT('Disaggregation Data'!$J$3:$J$154,255),0))=0,"",INDEX('Disaggregation Data'!$N$3:$N$154,MATCH(LEFT(M41,255),LEFT('Disaggregation Data'!$J$3:$J$154,255),0))),"")</f>
        <v/>
      </c>
      <c r="I41" s="464" t="str">
        <f t="array" ref="I41">IFERROR(IF(INDEX('Disaggregation Records'!$G$3:$G$56,MATCH(LEFT(L41,255),LEFT('Disaggregation Records'!$D$3:$D$56,255),0))=0,"",INDEX('Disaggregation Records'!$G$3:$G$56,MATCH(LEFT(L41,255),LEFT('Disaggregation Records'!$D$3:$D$56,255),0))),"")</f>
        <v/>
      </c>
      <c r="J41" s="464" t="s">
        <v>394</v>
      </c>
      <c r="K41" s="464">
        <f t="shared" si="0"/>
        <v>2</v>
      </c>
      <c r="L41" s="464" t="str">
        <f t="shared" si="1"/>
        <v/>
      </c>
      <c r="M41" s="464" t="str">
        <f t="shared" si="2"/>
        <v/>
      </c>
      <c r="N41" s="432" t="b">
        <f t="shared" si="3"/>
        <v>0</v>
      </c>
      <c r="O41" s="436" t="s">
        <v>1521</v>
      </c>
      <c r="P41" s="293"/>
      <c r="Q41" s="292"/>
    </row>
    <row r="42" spans="1:17" ht="37.5" customHeight="1" x14ac:dyDescent="0.3">
      <c r="A42" s="367">
        <v>4</v>
      </c>
      <c r="B42" s="384" t="str">
        <f>IFERROR(VLOOKUP(A42,'Impact Indicators - Section B'!$A$9:$S$27,19,FALSE),"")</f>
        <v/>
      </c>
      <c r="C42" s="467" t="str">
        <f t="array" ref="C42">IFERROR(IF(INDEX('Disaggregation Records'!$E$3:$E$56,MATCH(LEFT(L42,255),LEFT('Disaggregation Records'!$D$3:$D$56,255),0))=0,"",INDEX('Disaggregation Records'!$E$3:$E$56,MATCH(LEFT(L42,255),LEFT('Disaggregation Records'!$D$3:$D$56,255),0))),"")</f>
        <v/>
      </c>
      <c r="D42" s="467" t="str">
        <f t="array" ref="D42">IFERROR(IF(INDEX('Disaggregation Records'!$F$3:$F$56,MATCH(LEFT(L42,255),LEFT('Disaggregation Records'!$D$3:$D$56,255),0))=0,"",INDEX('Disaggregation Records'!$F$3:$F$56,MATCH(LEFT(L42,255),LEFT('Disaggregation Records'!$D$3:$D$56,255),0))),"")</f>
        <v/>
      </c>
      <c r="E42" s="370" t="str">
        <f t="array" ref="E42">IFERROR(IF(INDEX('Disaggregation Data'!$K$3:$K$154,MATCH(LEFT(M42,255),LEFT('Disaggregation Data'!$J$3:$J$154,255),0))=0,"",INDEX('Disaggregation Data'!$K$3:$K$154,MATCH(LEFT(M42,255),LEFT('Disaggregation Data'!$J$3:$J$154,255),0))),"")</f>
        <v/>
      </c>
      <c r="F42" s="370" t="str">
        <f t="array" ref="F42">IFERROR(IF(INDEX('Disaggregation Data'!$L$3:$L$154,MATCH(LEFT(M42,255),LEFT('Disaggregation Data'!$J$3:$J$154,255),0))=0,"",INDEX('Disaggregation Data'!$L$3:$L$154,MATCH(LEFT(M42,255),LEFT('Disaggregation Data'!$J$3:$J$154,255),0))),"")</f>
        <v/>
      </c>
      <c r="G42" s="370" t="str">
        <f t="array" ref="G42">IFERROR(IF(INDEX('Disaggregation Data'!$M$3:$M$154,MATCH(LEFT(M42,255),LEFT('Disaggregation Data'!$J$3:$J$154,255),0))=0,"",INDEX('Disaggregation Data'!$M$3:$M$154,MATCH(LEFT(M42,255),LEFT('Disaggregation Data'!$J$3:$J$154,255),0))),"")</f>
        <v/>
      </c>
      <c r="H42" s="369" t="str">
        <f t="array" ref="H42">IFERROR(IF(INDEX('Disaggregation Data'!$N$3:$N$154,MATCH(LEFT(M42,255),LEFT('Disaggregation Data'!$J$3:$J$154,255),0))=0,"",INDEX('Disaggregation Data'!$N$3:$N$154,MATCH(LEFT(M42,255),LEFT('Disaggregation Data'!$J$3:$J$154,255),0))),"")</f>
        <v/>
      </c>
      <c r="I42" s="464" t="str">
        <f t="array" ref="I42">IFERROR(IF(INDEX('Disaggregation Records'!$G$3:$G$56,MATCH(LEFT(L42,255),LEFT('Disaggregation Records'!$D$3:$D$56,255),0))=0,"",INDEX('Disaggregation Records'!$G$3:$G$56,MATCH(LEFT(L42,255),LEFT('Disaggregation Records'!$D$3:$D$56,255),0))),"")</f>
        <v/>
      </c>
      <c r="J42" s="464" t="s">
        <v>394</v>
      </c>
      <c r="K42" s="464">
        <f t="shared" si="0"/>
        <v>3</v>
      </c>
      <c r="L42" s="464" t="str">
        <f t="shared" si="1"/>
        <v/>
      </c>
      <c r="M42" s="464" t="str">
        <f t="shared" si="2"/>
        <v/>
      </c>
      <c r="N42" s="432" t="b">
        <f t="shared" si="3"/>
        <v>0</v>
      </c>
      <c r="O42" s="436" t="s">
        <v>1522</v>
      </c>
      <c r="P42" s="293"/>
      <c r="Q42" s="292"/>
    </row>
    <row r="43" spans="1:17" ht="37.5" customHeight="1" x14ac:dyDescent="0.3">
      <c r="A43" s="367">
        <v>4</v>
      </c>
      <c r="B43" s="384" t="str">
        <f>IFERROR(VLOOKUP(A43,'Impact Indicators - Section B'!$A$9:$S$27,19,FALSE),"")</f>
        <v/>
      </c>
      <c r="C43" s="467" t="str">
        <f t="array" ref="C43">IFERROR(IF(INDEX('Disaggregation Records'!$E$3:$E$56,MATCH(LEFT(L43,255),LEFT('Disaggregation Records'!$D$3:$D$56,255),0))=0,"",INDEX('Disaggregation Records'!$E$3:$E$56,MATCH(LEFT(L43,255),LEFT('Disaggregation Records'!$D$3:$D$56,255),0))),"")</f>
        <v/>
      </c>
      <c r="D43" s="467" t="str">
        <f t="array" ref="D43">IFERROR(IF(INDEX('Disaggregation Records'!$F$3:$F$56,MATCH(LEFT(L43,255),LEFT('Disaggregation Records'!$D$3:$D$56,255),0))=0,"",INDEX('Disaggregation Records'!$F$3:$F$56,MATCH(LEFT(L43,255),LEFT('Disaggregation Records'!$D$3:$D$56,255),0))),"")</f>
        <v/>
      </c>
      <c r="E43" s="370" t="str">
        <f t="array" ref="E43">IFERROR(IF(INDEX('Disaggregation Data'!$K$3:$K$154,MATCH(LEFT(M43,255),LEFT('Disaggregation Data'!$J$3:$J$154,255),0))=0,"",INDEX('Disaggregation Data'!$K$3:$K$154,MATCH(LEFT(M43,255),LEFT('Disaggregation Data'!$J$3:$J$154,255),0))),"")</f>
        <v/>
      </c>
      <c r="F43" s="370" t="str">
        <f t="array" ref="F43">IFERROR(IF(INDEX('Disaggregation Data'!$L$3:$L$154,MATCH(LEFT(M43,255),LEFT('Disaggregation Data'!$J$3:$J$154,255),0))=0,"",INDEX('Disaggregation Data'!$L$3:$L$154,MATCH(LEFT(M43,255),LEFT('Disaggregation Data'!$J$3:$J$154,255),0))),"")</f>
        <v/>
      </c>
      <c r="G43" s="370" t="str">
        <f t="array" ref="G43">IFERROR(IF(INDEX('Disaggregation Data'!$M$3:$M$154,MATCH(LEFT(M43,255),LEFT('Disaggregation Data'!$J$3:$J$154,255),0))=0,"",INDEX('Disaggregation Data'!$M$3:$M$154,MATCH(LEFT(M43,255),LEFT('Disaggregation Data'!$J$3:$J$154,255),0))),"")</f>
        <v/>
      </c>
      <c r="H43" s="369" t="str">
        <f t="array" ref="H43">IFERROR(IF(INDEX('Disaggregation Data'!$N$3:$N$154,MATCH(LEFT(M43,255),LEFT('Disaggregation Data'!$J$3:$J$154,255),0))=0,"",INDEX('Disaggregation Data'!$N$3:$N$154,MATCH(LEFT(M43,255),LEFT('Disaggregation Data'!$J$3:$J$154,255),0))),"")</f>
        <v/>
      </c>
      <c r="I43" s="464" t="str">
        <f t="array" ref="I43">IFERROR(IF(INDEX('Disaggregation Records'!$G$3:$G$56,MATCH(LEFT(L43,255),LEFT('Disaggregation Records'!$D$3:$D$56,255),0))=0,"",INDEX('Disaggregation Records'!$G$3:$G$56,MATCH(LEFT(L43,255),LEFT('Disaggregation Records'!$D$3:$D$56,255),0))),"")</f>
        <v/>
      </c>
      <c r="J43" s="464" t="s">
        <v>394</v>
      </c>
      <c r="K43" s="464">
        <f t="shared" si="0"/>
        <v>4</v>
      </c>
      <c r="L43" s="464" t="str">
        <f t="shared" si="1"/>
        <v/>
      </c>
      <c r="M43" s="464" t="str">
        <f t="shared" si="2"/>
        <v/>
      </c>
      <c r="N43" s="432" t="b">
        <f t="shared" si="3"/>
        <v>0</v>
      </c>
      <c r="O43" s="436" t="s">
        <v>1523</v>
      </c>
      <c r="P43" s="293"/>
      <c r="Q43" s="292"/>
    </row>
    <row r="44" spans="1:17" ht="37.5" customHeight="1" x14ac:dyDescent="0.3">
      <c r="A44" s="367">
        <v>4</v>
      </c>
      <c r="B44" s="384" t="str">
        <f>IFERROR(VLOOKUP(A44,'Impact Indicators - Section B'!$A$9:$S$27,19,FALSE),"")</f>
        <v/>
      </c>
      <c r="C44" s="467" t="str">
        <f t="array" ref="C44">IFERROR(IF(INDEX('Disaggregation Records'!$E$3:$E$56,MATCH(LEFT(L44,255),LEFT('Disaggregation Records'!$D$3:$D$56,255),0))=0,"",INDEX('Disaggregation Records'!$E$3:$E$56,MATCH(LEFT(L44,255),LEFT('Disaggregation Records'!$D$3:$D$56,255),0))),"")</f>
        <v/>
      </c>
      <c r="D44" s="467" t="str">
        <f t="array" ref="D44">IFERROR(IF(INDEX('Disaggregation Records'!$F$3:$F$56,MATCH(LEFT(L44,255),LEFT('Disaggregation Records'!$D$3:$D$56,255),0))=0,"",INDEX('Disaggregation Records'!$F$3:$F$56,MATCH(LEFT(L44,255),LEFT('Disaggregation Records'!$D$3:$D$56,255),0))),"")</f>
        <v/>
      </c>
      <c r="E44" s="370" t="str">
        <f t="array" ref="E44">IFERROR(IF(INDEX('Disaggregation Data'!$K$3:$K$154,MATCH(LEFT(M44,255),LEFT('Disaggregation Data'!$J$3:$J$154,255),0))=0,"",INDEX('Disaggregation Data'!$K$3:$K$154,MATCH(LEFT(M44,255),LEFT('Disaggregation Data'!$J$3:$J$154,255),0))),"")</f>
        <v/>
      </c>
      <c r="F44" s="370" t="str">
        <f t="array" ref="F44">IFERROR(IF(INDEX('Disaggregation Data'!$L$3:$L$154,MATCH(LEFT(M44,255),LEFT('Disaggregation Data'!$J$3:$J$154,255),0))=0,"",INDEX('Disaggregation Data'!$L$3:$L$154,MATCH(LEFT(M44,255),LEFT('Disaggregation Data'!$J$3:$J$154,255),0))),"")</f>
        <v/>
      </c>
      <c r="G44" s="370" t="str">
        <f t="array" ref="G44">IFERROR(IF(INDEX('Disaggregation Data'!$M$3:$M$154,MATCH(LEFT(M44,255),LEFT('Disaggregation Data'!$J$3:$J$154,255),0))=0,"",INDEX('Disaggregation Data'!$M$3:$M$154,MATCH(LEFT(M44,255),LEFT('Disaggregation Data'!$J$3:$J$154,255),0))),"")</f>
        <v/>
      </c>
      <c r="H44" s="369" t="str">
        <f t="array" ref="H44">IFERROR(IF(INDEX('Disaggregation Data'!$N$3:$N$154,MATCH(LEFT(M44,255),LEFT('Disaggregation Data'!$J$3:$J$154,255),0))=0,"",INDEX('Disaggregation Data'!$N$3:$N$154,MATCH(LEFT(M44,255),LEFT('Disaggregation Data'!$J$3:$J$154,255),0))),"")</f>
        <v/>
      </c>
      <c r="I44" s="464" t="str">
        <f t="array" ref="I44">IFERROR(IF(INDEX('Disaggregation Records'!$G$3:$G$56,MATCH(LEFT(L44,255),LEFT('Disaggregation Records'!$D$3:$D$56,255),0))=0,"",INDEX('Disaggregation Records'!$G$3:$G$56,MATCH(LEFT(L44,255),LEFT('Disaggregation Records'!$D$3:$D$56,255),0))),"")</f>
        <v/>
      </c>
      <c r="J44" s="464" t="s">
        <v>394</v>
      </c>
      <c r="K44" s="464">
        <f t="shared" si="0"/>
        <v>5</v>
      </c>
      <c r="L44" s="464" t="str">
        <f t="shared" si="1"/>
        <v/>
      </c>
      <c r="M44" s="464" t="str">
        <f t="shared" si="2"/>
        <v/>
      </c>
      <c r="N44" s="432" t="b">
        <f t="shared" si="3"/>
        <v>0</v>
      </c>
      <c r="O44" s="436" t="s">
        <v>1524</v>
      </c>
      <c r="P44" s="293"/>
      <c r="Q44" s="292"/>
    </row>
    <row r="45" spans="1:17" ht="37.5" customHeight="1" x14ac:dyDescent="0.3">
      <c r="A45" s="367">
        <v>4</v>
      </c>
      <c r="B45" s="384" t="str">
        <f>IFERROR(VLOOKUP(A45,'Impact Indicators - Section B'!$A$9:$S$27,19,FALSE),"")</f>
        <v/>
      </c>
      <c r="C45" s="467" t="str">
        <f t="array" ref="C45">IFERROR(IF(INDEX('Disaggregation Records'!$E$3:$E$56,MATCH(LEFT(L45,255),LEFT('Disaggregation Records'!$D$3:$D$56,255),0))=0,"",INDEX('Disaggregation Records'!$E$3:$E$56,MATCH(LEFT(L45,255),LEFT('Disaggregation Records'!$D$3:$D$56,255),0))),"")</f>
        <v/>
      </c>
      <c r="D45" s="467" t="str">
        <f t="array" ref="D45">IFERROR(IF(INDEX('Disaggregation Records'!$F$3:$F$56,MATCH(LEFT(L45,255),LEFT('Disaggregation Records'!$D$3:$D$56,255),0))=0,"",INDEX('Disaggregation Records'!$F$3:$F$56,MATCH(LEFT(L45,255),LEFT('Disaggregation Records'!$D$3:$D$56,255),0))),"")</f>
        <v/>
      </c>
      <c r="E45" s="370" t="str">
        <f t="array" ref="E45">IFERROR(IF(INDEX('Disaggregation Data'!$K$3:$K$154,MATCH(LEFT(M45,255),LEFT('Disaggregation Data'!$J$3:$J$154,255),0))=0,"",INDEX('Disaggregation Data'!$K$3:$K$154,MATCH(LEFT(M45,255),LEFT('Disaggregation Data'!$J$3:$J$154,255),0))),"")</f>
        <v/>
      </c>
      <c r="F45" s="370" t="str">
        <f t="array" ref="F45">IFERROR(IF(INDEX('Disaggregation Data'!$L$3:$L$154,MATCH(LEFT(M45,255),LEFT('Disaggregation Data'!$J$3:$J$154,255),0))=0,"",INDEX('Disaggregation Data'!$L$3:$L$154,MATCH(LEFT(M45,255),LEFT('Disaggregation Data'!$J$3:$J$154,255),0))),"")</f>
        <v/>
      </c>
      <c r="G45" s="370" t="str">
        <f t="array" ref="G45">IFERROR(IF(INDEX('Disaggregation Data'!$M$3:$M$154,MATCH(LEFT(M45,255),LEFT('Disaggregation Data'!$J$3:$J$154,255),0))=0,"",INDEX('Disaggregation Data'!$M$3:$M$154,MATCH(LEFT(M45,255),LEFT('Disaggregation Data'!$J$3:$J$154,255),0))),"")</f>
        <v/>
      </c>
      <c r="H45" s="369" t="str">
        <f t="array" ref="H45">IFERROR(IF(INDEX('Disaggregation Data'!$N$3:$N$154,MATCH(LEFT(M45,255),LEFT('Disaggregation Data'!$J$3:$J$154,255),0))=0,"",INDEX('Disaggregation Data'!$N$3:$N$154,MATCH(LEFT(M45,255),LEFT('Disaggregation Data'!$J$3:$J$154,255),0))),"")</f>
        <v/>
      </c>
      <c r="I45" s="464" t="str">
        <f t="array" ref="I45">IFERROR(IF(INDEX('Disaggregation Records'!$G$3:$G$56,MATCH(LEFT(L45,255),LEFT('Disaggregation Records'!$D$3:$D$56,255),0))=0,"",INDEX('Disaggregation Records'!$G$3:$G$56,MATCH(LEFT(L45,255),LEFT('Disaggregation Records'!$D$3:$D$56,255),0))),"")</f>
        <v/>
      </c>
      <c r="J45" s="464" t="s">
        <v>394</v>
      </c>
      <c r="K45" s="464">
        <f t="shared" si="0"/>
        <v>6</v>
      </c>
      <c r="L45" s="464" t="str">
        <f t="shared" si="1"/>
        <v/>
      </c>
      <c r="M45" s="464" t="str">
        <f t="shared" si="2"/>
        <v/>
      </c>
      <c r="N45" s="432" t="b">
        <f t="shared" si="3"/>
        <v>0</v>
      </c>
      <c r="O45" s="436" t="s">
        <v>1525</v>
      </c>
      <c r="P45" s="293"/>
      <c r="Q45" s="292"/>
    </row>
    <row r="46" spans="1:17" ht="37.5" customHeight="1" x14ac:dyDescent="0.3">
      <c r="A46" s="367">
        <v>4</v>
      </c>
      <c r="B46" s="384" t="str">
        <f>IFERROR(VLOOKUP(A46,'Impact Indicators - Section B'!$A$9:$S$27,19,FALSE),"")</f>
        <v/>
      </c>
      <c r="C46" s="467" t="str">
        <f t="array" ref="C46">IFERROR(IF(INDEX('Disaggregation Records'!$E$3:$E$56,MATCH(LEFT(L46,255),LEFT('Disaggregation Records'!$D$3:$D$56,255),0))=0,"",INDEX('Disaggregation Records'!$E$3:$E$56,MATCH(LEFT(L46,255),LEFT('Disaggregation Records'!$D$3:$D$56,255),0))),"")</f>
        <v/>
      </c>
      <c r="D46" s="467" t="str">
        <f t="array" ref="D46">IFERROR(IF(INDEX('Disaggregation Records'!$F$3:$F$56,MATCH(LEFT(L46,255),LEFT('Disaggregation Records'!$D$3:$D$56,255),0))=0,"",INDEX('Disaggregation Records'!$F$3:$F$56,MATCH(LEFT(L46,255),LEFT('Disaggregation Records'!$D$3:$D$56,255),0))),"")</f>
        <v/>
      </c>
      <c r="E46" s="370" t="str">
        <f t="array" ref="E46">IFERROR(IF(INDEX('Disaggregation Data'!$K$3:$K$154,MATCH(LEFT(M46,255),LEFT('Disaggregation Data'!$J$3:$J$154,255),0))=0,"",INDEX('Disaggregation Data'!$K$3:$K$154,MATCH(LEFT(M46,255),LEFT('Disaggregation Data'!$J$3:$J$154,255),0))),"")</f>
        <v/>
      </c>
      <c r="F46" s="370" t="str">
        <f t="array" ref="F46">IFERROR(IF(INDEX('Disaggregation Data'!$L$3:$L$154,MATCH(LEFT(M46,255),LEFT('Disaggregation Data'!$J$3:$J$154,255),0))=0,"",INDEX('Disaggregation Data'!$L$3:$L$154,MATCH(LEFT(M46,255),LEFT('Disaggregation Data'!$J$3:$J$154,255),0))),"")</f>
        <v/>
      </c>
      <c r="G46" s="370" t="str">
        <f t="array" ref="G46">IFERROR(IF(INDEX('Disaggregation Data'!$M$3:$M$154,MATCH(LEFT(M46,255),LEFT('Disaggregation Data'!$J$3:$J$154,255),0))=0,"",INDEX('Disaggregation Data'!$M$3:$M$154,MATCH(LEFT(M46,255),LEFT('Disaggregation Data'!$J$3:$J$154,255),0))),"")</f>
        <v/>
      </c>
      <c r="H46" s="369" t="str">
        <f t="array" ref="H46">IFERROR(IF(INDEX('Disaggregation Data'!$N$3:$N$154,MATCH(LEFT(M46,255),LEFT('Disaggregation Data'!$J$3:$J$154,255),0))=0,"",INDEX('Disaggregation Data'!$N$3:$N$154,MATCH(LEFT(M46,255),LEFT('Disaggregation Data'!$J$3:$J$154,255),0))),"")</f>
        <v/>
      </c>
      <c r="I46" s="464" t="str">
        <f t="array" ref="I46">IFERROR(IF(INDEX('Disaggregation Records'!$G$3:$G$56,MATCH(LEFT(L46,255),LEFT('Disaggregation Records'!$D$3:$D$56,255),0))=0,"",INDEX('Disaggregation Records'!$G$3:$G$56,MATCH(LEFT(L46,255),LEFT('Disaggregation Records'!$D$3:$D$56,255),0))),"")</f>
        <v/>
      </c>
      <c r="J46" s="464" t="s">
        <v>394</v>
      </c>
      <c r="K46" s="464">
        <f t="shared" si="0"/>
        <v>7</v>
      </c>
      <c r="L46" s="464" t="str">
        <f t="shared" si="1"/>
        <v/>
      </c>
      <c r="M46" s="464" t="str">
        <f t="shared" si="2"/>
        <v/>
      </c>
      <c r="N46" s="432" t="b">
        <f t="shared" si="3"/>
        <v>0</v>
      </c>
      <c r="O46" s="436" t="s">
        <v>1526</v>
      </c>
      <c r="P46" s="293"/>
      <c r="Q46" s="292"/>
    </row>
    <row r="47" spans="1:17" ht="37.5" customHeight="1" x14ac:dyDescent="0.3">
      <c r="A47" s="367">
        <v>4</v>
      </c>
      <c r="B47" s="384" t="str">
        <f>IFERROR(VLOOKUP(A47,'Impact Indicators - Section B'!$A$9:$S$27,19,FALSE),"")</f>
        <v/>
      </c>
      <c r="C47" s="467" t="str">
        <f t="array" ref="C47">IFERROR(IF(INDEX('Disaggregation Records'!$E$3:$E$56,MATCH(LEFT(L47,255),LEFT('Disaggregation Records'!$D$3:$D$56,255),0))=0,"",INDEX('Disaggregation Records'!$E$3:$E$56,MATCH(LEFT(L47,255),LEFT('Disaggregation Records'!$D$3:$D$56,255),0))),"")</f>
        <v/>
      </c>
      <c r="D47" s="467" t="str">
        <f t="array" ref="D47">IFERROR(IF(INDEX('Disaggregation Records'!$F$3:$F$56,MATCH(LEFT(L47,255),LEFT('Disaggregation Records'!$D$3:$D$56,255),0))=0,"",INDEX('Disaggregation Records'!$F$3:$F$56,MATCH(LEFT(L47,255),LEFT('Disaggregation Records'!$D$3:$D$56,255),0))),"")</f>
        <v/>
      </c>
      <c r="E47" s="370" t="str">
        <f t="array" ref="E47">IFERROR(IF(INDEX('Disaggregation Data'!$K$3:$K$154,MATCH(LEFT(M47,255),LEFT('Disaggregation Data'!$J$3:$J$154,255),0))=0,"",INDEX('Disaggregation Data'!$K$3:$K$154,MATCH(LEFT(M47,255),LEFT('Disaggregation Data'!$J$3:$J$154,255),0))),"")</f>
        <v/>
      </c>
      <c r="F47" s="370" t="str">
        <f t="array" ref="F47">IFERROR(IF(INDEX('Disaggregation Data'!$L$3:$L$154,MATCH(LEFT(M47,255),LEFT('Disaggregation Data'!$J$3:$J$154,255),0))=0,"",INDEX('Disaggregation Data'!$L$3:$L$154,MATCH(LEFT(M47,255),LEFT('Disaggregation Data'!$J$3:$J$154,255),0))),"")</f>
        <v/>
      </c>
      <c r="G47" s="370" t="str">
        <f t="array" ref="G47">IFERROR(IF(INDEX('Disaggregation Data'!$M$3:$M$154,MATCH(LEFT(M47,255),LEFT('Disaggregation Data'!$J$3:$J$154,255),0))=0,"",INDEX('Disaggregation Data'!$M$3:$M$154,MATCH(LEFT(M47,255),LEFT('Disaggregation Data'!$J$3:$J$154,255),0))),"")</f>
        <v/>
      </c>
      <c r="H47" s="369" t="str">
        <f t="array" ref="H47">IFERROR(IF(INDEX('Disaggregation Data'!$N$3:$N$154,MATCH(LEFT(M47,255),LEFT('Disaggregation Data'!$J$3:$J$154,255),0))=0,"",INDEX('Disaggregation Data'!$N$3:$N$154,MATCH(LEFT(M47,255),LEFT('Disaggregation Data'!$J$3:$J$154,255),0))),"")</f>
        <v/>
      </c>
      <c r="I47" s="464" t="str">
        <f t="array" ref="I47">IFERROR(IF(INDEX('Disaggregation Records'!$G$3:$G$56,MATCH(LEFT(L47,255),LEFT('Disaggregation Records'!$D$3:$D$56,255),0))=0,"",INDEX('Disaggregation Records'!$G$3:$G$56,MATCH(LEFT(L47,255),LEFT('Disaggregation Records'!$D$3:$D$56,255),0))),"")</f>
        <v/>
      </c>
      <c r="J47" s="464" t="s">
        <v>394</v>
      </c>
      <c r="K47" s="464">
        <f t="shared" si="0"/>
        <v>8</v>
      </c>
      <c r="L47" s="464" t="str">
        <f t="shared" si="1"/>
        <v/>
      </c>
      <c r="M47" s="464" t="str">
        <f t="shared" si="2"/>
        <v/>
      </c>
      <c r="N47" s="432" t="b">
        <f t="shared" si="3"/>
        <v>0</v>
      </c>
      <c r="O47" s="436" t="s">
        <v>1527</v>
      </c>
      <c r="P47" s="293"/>
      <c r="Q47" s="292"/>
    </row>
    <row r="48" spans="1:17" ht="37.5" customHeight="1" x14ac:dyDescent="0.3">
      <c r="A48" s="367">
        <v>4</v>
      </c>
      <c r="B48" s="384" t="str">
        <f>IFERROR(VLOOKUP(A48,'Impact Indicators - Section B'!$A$9:$S$27,19,FALSE),"")</f>
        <v/>
      </c>
      <c r="C48" s="467" t="str">
        <f t="array" ref="C48">IFERROR(IF(INDEX('Disaggregation Records'!$E$3:$E$56,MATCH(LEFT(L48,255),LEFT('Disaggregation Records'!$D$3:$D$56,255),0))=0,"",INDEX('Disaggregation Records'!$E$3:$E$56,MATCH(LEFT(L48,255),LEFT('Disaggregation Records'!$D$3:$D$56,255),0))),"")</f>
        <v/>
      </c>
      <c r="D48" s="467" t="str">
        <f t="array" ref="D48">IFERROR(IF(INDEX('Disaggregation Records'!$F$3:$F$56,MATCH(LEFT(L48,255),LEFT('Disaggregation Records'!$D$3:$D$56,255),0))=0,"",INDEX('Disaggregation Records'!$F$3:$F$56,MATCH(LEFT(L48,255),LEFT('Disaggregation Records'!$D$3:$D$56,255),0))),"")</f>
        <v/>
      </c>
      <c r="E48" s="370" t="str">
        <f t="array" ref="E48">IFERROR(IF(INDEX('Disaggregation Data'!$K$3:$K$154,MATCH(LEFT(M48,255),LEFT('Disaggregation Data'!$J$3:$J$154,255),0))=0,"",INDEX('Disaggregation Data'!$K$3:$K$154,MATCH(LEFT(M48,255),LEFT('Disaggregation Data'!$J$3:$J$154,255),0))),"")</f>
        <v/>
      </c>
      <c r="F48" s="370" t="str">
        <f t="array" ref="F48">IFERROR(IF(INDEX('Disaggregation Data'!$L$3:$L$154,MATCH(LEFT(M48,255),LEFT('Disaggregation Data'!$J$3:$J$154,255),0))=0,"",INDEX('Disaggregation Data'!$L$3:$L$154,MATCH(LEFT(M48,255),LEFT('Disaggregation Data'!$J$3:$J$154,255),0))),"")</f>
        <v/>
      </c>
      <c r="G48" s="370" t="str">
        <f t="array" ref="G48">IFERROR(IF(INDEX('Disaggregation Data'!$M$3:$M$154,MATCH(LEFT(M48,255),LEFT('Disaggregation Data'!$J$3:$J$154,255),0))=0,"",INDEX('Disaggregation Data'!$M$3:$M$154,MATCH(LEFT(M48,255),LEFT('Disaggregation Data'!$J$3:$J$154,255),0))),"")</f>
        <v/>
      </c>
      <c r="H48" s="369" t="str">
        <f t="array" ref="H48">IFERROR(IF(INDEX('Disaggregation Data'!$N$3:$N$154,MATCH(LEFT(M48,255),LEFT('Disaggregation Data'!$J$3:$J$154,255),0))=0,"",INDEX('Disaggregation Data'!$N$3:$N$154,MATCH(LEFT(M48,255),LEFT('Disaggregation Data'!$J$3:$J$154,255),0))),"")</f>
        <v/>
      </c>
      <c r="I48" s="464" t="str">
        <f t="array" ref="I48">IFERROR(IF(INDEX('Disaggregation Records'!$G$3:$G$56,MATCH(LEFT(L48,255),LEFT('Disaggregation Records'!$D$3:$D$56,255),0))=0,"",INDEX('Disaggregation Records'!$G$3:$G$56,MATCH(LEFT(L48,255),LEFT('Disaggregation Records'!$D$3:$D$56,255),0))),"")</f>
        <v/>
      </c>
      <c r="J48" s="464" t="s">
        <v>394</v>
      </c>
      <c r="K48" s="464">
        <f t="shared" si="0"/>
        <v>9</v>
      </c>
      <c r="L48" s="464" t="str">
        <f t="shared" si="1"/>
        <v/>
      </c>
      <c r="M48" s="464" t="str">
        <f t="shared" si="2"/>
        <v/>
      </c>
      <c r="N48" s="432" t="b">
        <f t="shared" si="3"/>
        <v>0</v>
      </c>
      <c r="O48" s="436" t="s">
        <v>1528</v>
      </c>
      <c r="P48" s="293"/>
      <c r="Q48" s="292"/>
    </row>
    <row r="49" spans="1:17" ht="37.5" customHeight="1" x14ac:dyDescent="0.3">
      <c r="A49" s="367">
        <v>5</v>
      </c>
      <c r="B49" s="384" t="str">
        <f>IFERROR(VLOOKUP(A49,'Impact Indicators - Section B'!$A$9:$S$27,19,FALSE),"")</f>
        <v/>
      </c>
      <c r="C49" s="467" t="str">
        <f t="array" ref="C49">IFERROR(IF(INDEX('Disaggregation Records'!$E$3:$E$56,MATCH(LEFT(L49,255),LEFT('Disaggregation Records'!$D$3:$D$56,255),0))=0,"",INDEX('Disaggregation Records'!$E$3:$E$56,MATCH(LEFT(L49,255),LEFT('Disaggregation Records'!$D$3:$D$56,255),0))),"")</f>
        <v/>
      </c>
      <c r="D49" s="467" t="str">
        <f t="array" ref="D49">IFERROR(IF(INDEX('Disaggregation Records'!$F$3:$F$56,MATCH(LEFT(L49,255),LEFT('Disaggregation Records'!$D$3:$D$56,255),0))=0,"",INDEX('Disaggregation Records'!$F$3:$F$56,MATCH(LEFT(L49,255),LEFT('Disaggregation Records'!$D$3:$D$56,255),0))),"")</f>
        <v/>
      </c>
      <c r="E49" s="370" t="str">
        <f t="array" ref="E49">IFERROR(IF(INDEX('Disaggregation Data'!$K$3:$K$154,MATCH(LEFT(M49,255),LEFT('Disaggregation Data'!$J$3:$J$154,255),0))=0,"",INDEX('Disaggregation Data'!$K$3:$K$154,MATCH(LEFT(M49,255),LEFT('Disaggregation Data'!$J$3:$J$154,255),0))),"")</f>
        <v/>
      </c>
      <c r="F49" s="370" t="str">
        <f t="array" ref="F49">IFERROR(IF(INDEX('Disaggregation Data'!$L$3:$L$154,MATCH(LEFT(M49,255),LEFT('Disaggregation Data'!$J$3:$J$154,255),0))=0,"",INDEX('Disaggregation Data'!$L$3:$L$154,MATCH(LEFT(M49,255),LEFT('Disaggregation Data'!$J$3:$J$154,255),0))),"")</f>
        <v/>
      </c>
      <c r="G49" s="370" t="str">
        <f t="array" ref="G49">IFERROR(IF(INDEX('Disaggregation Data'!$M$3:$M$154,MATCH(LEFT(M49,255),LEFT('Disaggregation Data'!$J$3:$J$154,255),0))=0,"",INDEX('Disaggregation Data'!$M$3:$M$154,MATCH(LEFT(M49,255),LEFT('Disaggregation Data'!$J$3:$J$154,255),0))),"")</f>
        <v/>
      </c>
      <c r="H49" s="369" t="str">
        <f t="array" ref="H49">IFERROR(IF(INDEX('Disaggregation Data'!$N$3:$N$154,MATCH(LEFT(M49,255),LEFT('Disaggregation Data'!$J$3:$J$154,255),0))=0,"",INDEX('Disaggregation Data'!$N$3:$N$154,MATCH(LEFT(M49,255),LEFT('Disaggregation Data'!$J$3:$J$154,255),0))),"")</f>
        <v/>
      </c>
      <c r="I49" s="464" t="str">
        <f t="array" ref="I49">IFERROR(IF(INDEX('Disaggregation Records'!$G$3:$G$56,MATCH(LEFT(L49,255),LEFT('Disaggregation Records'!$D$3:$D$56,255),0))=0,"",INDEX('Disaggregation Records'!$G$3:$G$56,MATCH(LEFT(L49,255),LEFT('Disaggregation Records'!$D$3:$D$56,255),0))),"")</f>
        <v/>
      </c>
      <c r="J49" s="464" t="s">
        <v>397</v>
      </c>
      <c r="K49" s="464">
        <f t="shared" si="0"/>
        <v>10</v>
      </c>
      <c r="L49" s="464" t="str">
        <f t="shared" si="1"/>
        <v/>
      </c>
      <c r="M49" s="464" t="str">
        <f t="shared" si="2"/>
        <v/>
      </c>
      <c r="N49" s="432" t="b">
        <f t="shared" si="3"/>
        <v>0</v>
      </c>
      <c r="O49" s="436" t="s">
        <v>1529</v>
      </c>
      <c r="P49" s="293"/>
      <c r="Q49" s="292"/>
    </row>
    <row r="50" spans="1:17" ht="37.5" customHeight="1" x14ac:dyDescent="0.3">
      <c r="A50" s="367">
        <v>5</v>
      </c>
      <c r="B50" s="384" t="str">
        <f>IFERROR(VLOOKUP(A50,'Impact Indicators - Section B'!$A$9:$S$27,19,FALSE),"")</f>
        <v/>
      </c>
      <c r="C50" s="467" t="str">
        <f t="array" ref="C50">IFERROR(IF(INDEX('Disaggregation Records'!$E$3:$E$56,MATCH(LEFT(L50,255),LEFT('Disaggregation Records'!$D$3:$D$56,255),0))=0,"",INDEX('Disaggregation Records'!$E$3:$E$56,MATCH(LEFT(L50,255),LEFT('Disaggregation Records'!$D$3:$D$56,255),0))),"")</f>
        <v/>
      </c>
      <c r="D50" s="467" t="str">
        <f t="array" ref="D50">IFERROR(IF(INDEX('Disaggregation Records'!$F$3:$F$56,MATCH(LEFT(L50,255),LEFT('Disaggregation Records'!$D$3:$D$56,255),0))=0,"",INDEX('Disaggregation Records'!$F$3:$F$56,MATCH(LEFT(L50,255),LEFT('Disaggregation Records'!$D$3:$D$56,255),0))),"")</f>
        <v/>
      </c>
      <c r="E50" s="370" t="str">
        <f t="array" ref="E50">IFERROR(IF(INDEX('Disaggregation Data'!$K$3:$K$154,MATCH(LEFT(M50,255),LEFT('Disaggregation Data'!$J$3:$J$154,255),0))=0,"",INDEX('Disaggregation Data'!$K$3:$K$154,MATCH(LEFT(M50,255),LEFT('Disaggregation Data'!$J$3:$J$154,255),0))),"")</f>
        <v/>
      </c>
      <c r="F50" s="370" t="str">
        <f t="array" ref="F50">IFERROR(IF(INDEX('Disaggregation Data'!$L$3:$L$154,MATCH(LEFT(M50,255),LEFT('Disaggregation Data'!$J$3:$J$154,255),0))=0,"",INDEX('Disaggregation Data'!$L$3:$L$154,MATCH(LEFT(M50,255),LEFT('Disaggregation Data'!$J$3:$J$154,255),0))),"")</f>
        <v/>
      </c>
      <c r="G50" s="370" t="str">
        <f t="array" ref="G50">IFERROR(IF(INDEX('Disaggregation Data'!$M$3:$M$154,MATCH(LEFT(M50,255),LEFT('Disaggregation Data'!$J$3:$J$154,255),0))=0,"",INDEX('Disaggregation Data'!$M$3:$M$154,MATCH(LEFT(M50,255),LEFT('Disaggregation Data'!$J$3:$J$154,255),0))),"")</f>
        <v/>
      </c>
      <c r="H50" s="369" t="str">
        <f t="array" ref="H50">IFERROR(IF(INDEX('Disaggregation Data'!$N$3:$N$154,MATCH(LEFT(M50,255),LEFT('Disaggregation Data'!$J$3:$J$154,255),0))=0,"",INDEX('Disaggregation Data'!$N$3:$N$154,MATCH(LEFT(M50,255),LEFT('Disaggregation Data'!$J$3:$J$154,255),0))),"")</f>
        <v/>
      </c>
      <c r="I50" s="464" t="str">
        <f t="array" ref="I50">IFERROR(IF(INDEX('Disaggregation Records'!$G$3:$G$56,MATCH(LEFT(L50,255),LEFT('Disaggregation Records'!$D$3:$D$56,255),0))=0,"",INDEX('Disaggregation Records'!$G$3:$G$56,MATCH(LEFT(L50,255),LEFT('Disaggregation Records'!$D$3:$D$56,255),0))),"")</f>
        <v/>
      </c>
      <c r="J50" s="464" t="s">
        <v>397</v>
      </c>
      <c r="K50" s="464">
        <f t="shared" si="0"/>
        <v>11</v>
      </c>
      <c r="L50" s="464" t="str">
        <f t="shared" si="1"/>
        <v/>
      </c>
      <c r="M50" s="464" t="str">
        <f t="shared" si="2"/>
        <v/>
      </c>
      <c r="N50" s="432" t="b">
        <f t="shared" si="3"/>
        <v>0</v>
      </c>
      <c r="O50" s="436" t="s">
        <v>1530</v>
      </c>
      <c r="P50" s="293"/>
      <c r="Q50" s="292"/>
    </row>
    <row r="51" spans="1:17" ht="37.5" customHeight="1" x14ac:dyDescent="0.3">
      <c r="A51" s="367">
        <v>5</v>
      </c>
      <c r="B51" s="384" t="str">
        <f>IFERROR(VLOOKUP(A51,'Impact Indicators - Section B'!$A$9:$S$27,19,FALSE),"")</f>
        <v/>
      </c>
      <c r="C51" s="467" t="str">
        <f t="array" ref="C51">IFERROR(IF(INDEX('Disaggregation Records'!$E$3:$E$56,MATCH(LEFT(L51,255),LEFT('Disaggregation Records'!$D$3:$D$56,255),0))=0,"",INDEX('Disaggregation Records'!$E$3:$E$56,MATCH(LEFT(L51,255),LEFT('Disaggregation Records'!$D$3:$D$56,255),0))),"")</f>
        <v/>
      </c>
      <c r="D51" s="467" t="str">
        <f t="array" ref="D51">IFERROR(IF(INDEX('Disaggregation Records'!$F$3:$F$56,MATCH(LEFT(L51,255),LEFT('Disaggregation Records'!$D$3:$D$56,255),0))=0,"",INDEX('Disaggregation Records'!$F$3:$F$56,MATCH(LEFT(L51,255),LEFT('Disaggregation Records'!$D$3:$D$56,255),0))),"")</f>
        <v/>
      </c>
      <c r="E51" s="370" t="str">
        <f t="array" ref="E51">IFERROR(IF(INDEX('Disaggregation Data'!$K$3:$K$154,MATCH(LEFT(M51,255),LEFT('Disaggregation Data'!$J$3:$J$154,255),0))=0,"",INDEX('Disaggregation Data'!$K$3:$K$154,MATCH(LEFT(M51,255),LEFT('Disaggregation Data'!$J$3:$J$154,255),0))),"")</f>
        <v/>
      </c>
      <c r="F51" s="370" t="str">
        <f t="array" ref="F51">IFERROR(IF(INDEX('Disaggregation Data'!$L$3:$L$154,MATCH(LEFT(M51,255),LEFT('Disaggregation Data'!$J$3:$J$154,255),0))=0,"",INDEX('Disaggregation Data'!$L$3:$L$154,MATCH(LEFT(M51,255),LEFT('Disaggregation Data'!$J$3:$J$154,255),0))),"")</f>
        <v/>
      </c>
      <c r="G51" s="370" t="str">
        <f t="array" ref="G51">IFERROR(IF(INDEX('Disaggregation Data'!$M$3:$M$154,MATCH(LEFT(M51,255),LEFT('Disaggregation Data'!$J$3:$J$154,255),0))=0,"",INDEX('Disaggregation Data'!$M$3:$M$154,MATCH(LEFT(M51,255),LEFT('Disaggregation Data'!$J$3:$J$154,255),0))),"")</f>
        <v/>
      </c>
      <c r="H51" s="369" t="str">
        <f t="array" ref="H51">IFERROR(IF(INDEX('Disaggregation Data'!$N$3:$N$154,MATCH(LEFT(M51,255),LEFT('Disaggregation Data'!$J$3:$J$154,255),0))=0,"",INDEX('Disaggregation Data'!$N$3:$N$154,MATCH(LEFT(M51,255),LEFT('Disaggregation Data'!$J$3:$J$154,255),0))),"")</f>
        <v/>
      </c>
      <c r="I51" s="464" t="str">
        <f t="array" ref="I51">IFERROR(IF(INDEX('Disaggregation Records'!$G$3:$G$56,MATCH(LEFT(L51,255),LEFT('Disaggregation Records'!$D$3:$D$56,255),0))=0,"",INDEX('Disaggregation Records'!$G$3:$G$56,MATCH(LEFT(L51,255),LEFT('Disaggregation Records'!$D$3:$D$56,255),0))),"")</f>
        <v/>
      </c>
      <c r="J51" s="464" t="s">
        <v>397</v>
      </c>
      <c r="K51" s="464">
        <f t="shared" si="0"/>
        <v>12</v>
      </c>
      <c r="L51" s="464" t="str">
        <f t="shared" si="1"/>
        <v/>
      </c>
      <c r="M51" s="464" t="str">
        <f t="shared" si="2"/>
        <v/>
      </c>
      <c r="N51" s="432" t="b">
        <f t="shared" si="3"/>
        <v>0</v>
      </c>
      <c r="O51" s="436" t="s">
        <v>1531</v>
      </c>
      <c r="P51" s="293"/>
      <c r="Q51" s="292"/>
    </row>
    <row r="52" spans="1:17" ht="37.5" customHeight="1" x14ac:dyDescent="0.3">
      <c r="A52" s="367">
        <v>5</v>
      </c>
      <c r="B52" s="384" t="str">
        <f>IFERROR(VLOOKUP(A52,'Impact Indicators - Section B'!$A$9:$S$27,19,FALSE),"")</f>
        <v/>
      </c>
      <c r="C52" s="467" t="str">
        <f t="array" ref="C52">IFERROR(IF(INDEX('Disaggregation Records'!$E$3:$E$56,MATCH(LEFT(L52,255),LEFT('Disaggregation Records'!$D$3:$D$56,255),0))=0,"",INDEX('Disaggregation Records'!$E$3:$E$56,MATCH(LEFT(L52,255),LEFT('Disaggregation Records'!$D$3:$D$56,255),0))),"")</f>
        <v/>
      </c>
      <c r="D52" s="467" t="str">
        <f t="array" ref="D52">IFERROR(IF(INDEX('Disaggregation Records'!$F$3:$F$56,MATCH(LEFT(L52,255),LEFT('Disaggregation Records'!$D$3:$D$56,255),0))=0,"",INDEX('Disaggregation Records'!$F$3:$F$56,MATCH(LEFT(L52,255),LEFT('Disaggregation Records'!$D$3:$D$56,255),0))),"")</f>
        <v/>
      </c>
      <c r="E52" s="370" t="str">
        <f t="array" ref="E52">IFERROR(IF(INDEX('Disaggregation Data'!$K$3:$K$154,MATCH(LEFT(M52,255),LEFT('Disaggregation Data'!$J$3:$J$154,255),0))=0,"",INDEX('Disaggregation Data'!$K$3:$K$154,MATCH(LEFT(M52,255),LEFT('Disaggregation Data'!$J$3:$J$154,255),0))),"")</f>
        <v/>
      </c>
      <c r="F52" s="370" t="str">
        <f t="array" ref="F52">IFERROR(IF(INDEX('Disaggregation Data'!$L$3:$L$154,MATCH(LEFT(M52,255),LEFT('Disaggregation Data'!$J$3:$J$154,255),0))=0,"",INDEX('Disaggregation Data'!$L$3:$L$154,MATCH(LEFT(M52,255),LEFT('Disaggregation Data'!$J$3:$J$154,255),0))),"")</f>
        <v/>
      </c>
      <c r="G52" s="370" t="str">
        <f t="array" ref="G52">IFERROR(IF(INDEX('Disaggregation Data'!$M$3:$M$154,MATCH(LEFT(M52,255),LEFT('Disaggregation Data'!$J$3:$J$154,255),0))=0,"",INDEX('Disaggregation Data'!$M$3:$M$154,MATCH(LEFT(M52,255),LEFT('Disaggregation Data'!$J$3:$J$154,255),0))),"")</f>
        <v/>
      </c>
      <c r="H52" s="369" t="str">
        <f t="array" ref="H52">IFERROR(IF(INDEX('Disaggregation Data'!$N$3:$N$154,MATCH(LEFT(M52,255),LEFT('Disaggregation Data'!$J$3:$J$154,255),0))=0,"",INDEX('Disaggregation Data'!$N$3:$N$154,MATCH(LEFT(M52,255),LEFT('Disaggregation Data'!$J$3:$J$154,255),0))),"")</f>
        <v/>
      </c>
      <c r="I52" s="464" t="str">
        <f t="array" ref="I52">IFERROR(IF(INDEX('Disaggregation Records'!$G$3:$G$56,MATCH(LEFT(L52,255),LEFT('Disaggregation Records'!$D$3:$D$56,255),0))=0,"",INDEX('Disaggregation Records'!$G$3:$G$56,MATCH(LEFT(L52,255),LEFT('Disaggregation Records'!$D$3:$D$56,255),0))),"")</f>
        <v/>
      </c>
      <c r="J52" s="464" t="s">
        <v>397</v>
      </c>
      <c r="K52" s="464">
        <f t="shared" si="0"/>
        <v>13</v>
      </c>
      <c r="L52" s="464" t="str">
        <f t="shared" si="1"/>
        <v/>
      </c>
      <c r="M52" s="464" t="str">
        <f t="shared" si="2"/>
        <v/>
      </c>
      <c r="N52" s="432" t="b">
        <f t="shared" si="3"/>
        <v>0</v>
      </c>
      <c r="O52" s="436" t="s">
        <v>1532</v>
      </c>
      <c r="P52" s="293"/>
      <c r="Q52" s="292"/>
    </row>
    <row r="53" spans="1:17" ht="37.5" customHeight="1" x14ac:dyDescent="0.3">
      <c r="A53" s="367">
        <v>5</v>
      </c>
      <c r="B53" s="384" t="str">
        <f>IFERROR(VLOOKUP(A53,'Impact Indicators - Section B'!$A$9:$S$27,19,FALSE),"")</f>
        <v/>
      </c>
      <c r="C53" s="467" t="str">
        <f t="array" ref="C53">IFERROR(IF(INDEX('Disaggregation Records'!$E$3:$E$56,MATCH(LEFT(L53,255),LEFT('Disaggregation Records'!$D$3:$D$56,255),0))=0,"",INDEX('Disaggregation Records'!$E$3:$E$56,MATCH(LEFT(L53,255),LEFT('Disaggregation Records'!$D$3:$D$56,255),0))),"")</f>
        <v/>
      </c>
      <c r="D53" s="467" t="str">
        <f t="array" ref="D53">IFERROR(IF(INDEX('Disaggregation Records'!$F$3:$F$56,MATCH(LEFT(L53,255),LEFT('Disaggregation Records'!$D$3:$D$56,255),0))=0,"",INDEX('Disaggregation Records'!$F$3:$F$56,MATCH(LEFT(L53,255),LEFT('Disaggregation Records'!$D$3:$D$56,255),0))),"")</f>
        <v/>
      </c>
      <c r="E53" s="370" t="str">
        <f t="array" ref="E53">IFERROR(IF(INDEX('Disaggregation Data'!$K$3:$K$154,MATCH(LEFT(M53,255),LEFT('Disaggregation Data'!$J$3:$J$154,255),0))=0,"",INDEX('Disaggregation Data'!$K$3:$K$154,MATCH(LEFT(M53,255),LEFT('Disaggregation Data'!$J$3:$J$154,255),0))),"")</f>
        <v/>
      </c>
      <c r="F53" s="370" t="str">
        <f t="array" ref="F53">IFERROR(IF(INDEX('Disaggregation Data'!$L$3:$L$154,MATCH(LEFT(M53,255),LEFT('Disaggregation Data'!$J$3:$J$154,255),0))=0,"",INDEX('Disaggregation Data'!$L$3:$L$154,MATCH(LEFT(M53,255),LEFT('Disaggregation Data'!$J$3:$J$154,255),0))),"")</f>
        <v/>
      </c>
      <c r="G53" s="370" t="str">
        <f t="array" ref="G53">IFERROR(IF(INDEX('Disaggregation Data'!$M$3:$M$154,MATCH(LEFT(M53,255),LEFT('Disaggregation Data'!$J$3:$J$154,255),0))=0,"",INDEX('Disaggregation Data'!$M$3:$M$154,MATCH(LEFT(M53,255),LEFT('Disaggregation Data'!$J$3:$J$154,255),0))),"")</f>
        <v/>
      </c>
      <c r="H53" s="369" t="str">
        <f t="array" ref="H53">IFERROR(IF(INDEX('Disaggregation Data'!$N$3:$N$154,MATCH(LEFT(M53,255),LEFT('Disaggregation Data'!$J$3:$J$154,255),0))=0,"",INDEX('Disaggregation Data'!$N$3:$N$154,MATCH(LEFT(M53,255),LEFT('Disaggregation Data'!$J$3:$J$154,255),0))),"")</f>
        <v/>
      </c>
      <c r="I53" s="464" t="str">
        <f t="array" ref="I53">IFERROR(IF(INDEX('Disaggregation Records'!$G$3:$G$56,MATCH(LEFT(L53,255),LEFT('Disaggregation Records'!$D$3:$D$56,255),0))=0,"",INDEX('Disaggregation Records'!$G$3:$G$56,MATCH(LEFT(L53,255),LEFT('Disaggregation Records'!$D$3:$D$56,255),0))),"")</f>
        <v/>
      </c>
      <c r="J53" s="464" t="s">
        <v>397</v>
      </c>
      <c r="K53" s="464">
        <f t="shared" si="0"/>
        <v>14</v>
      </c>
      <c r="L53" s="464" t="str">
        <f t="shared" si="1"/>
        <v/>
      </c>
      <c r="M53" s="464" t="str">
        <f t="shared" si="2"/>
        <v/>
      </c>
      <c r="N53" s="432" t="b">
        <f t="shared" si="3"/>
        <v>0</v>
      </c>
      <c r="O53" s="436" t="s">
        <v>1533</v>
      </c>
      <c r="P53" s="293"/>
      <c r="Q53" s="292"/>
    </row>
    <row r="54" spans="1:17" ht="37.5" customHeight="1" x14ac:dyDescent="0.3">
      <c r="A54" s="367">
        <v>5</v>
      </c>
      <c r="B54" s="384" t="str">
        <f>IFERROR(VLOOKUP(A54,'Impact Indicators - Section B'!$A$9:$S$27,19,FALSE),"")</f>
        <v/>
      </c>
      <c r="C54" s="467" t="str">
        <f t="array" ref="C54">IFERROR(IF(INDEX('Disaggregation Records'!$E$3:$E$56,MATCH(LEFT(L54,255),LEFT('Disaggregation Records'!$D$3:$D$56,255),0))=0,"",INDEX('Disaggregation Records'!$E$3:$E$56,MATCH(LEFT(L54,255),LEFT('Disaggregation Records'!$D$3:$D$56,255),0))),"")</f>
        <v/>
      </c>
      <c r="D54" s="467" t="str">
        <f t="array" ref="D54">IFERROR(IF(INDEX('Disaggregation Records'!$F$3:$F$56,MATCH(LEFT(L54,255),LEFT('Disaggregation Records'!$D$3:$D$56,255),0))=0,"",INDEX('Disaggregation Records'!$F$3:$F$56,MATCH(LEFT(L54,255),LEFT('Disaggregation Records'!$D$3:$D$56,255),0))),"")</f>
        <v/>
      </c>
      <c r="E54" s="370" t="str">
        <f t="array" ref="E54">IFERROR(IF(INDEX('Disaggregation Data'!$K$3:$K$154,MATCH(LEFT(M54,255),LEFT('Disaggregation Data'!$J$3:$J$154,255),0))=0,"",INDEX('Disaggregation Data'!$K$3:$K$154,MATCH(LEFT(M54,255),LEFT('Disaggregation Data'!$J$3:$J$154,255),0))),"")</f>
        <v/>
      </c>
      <c r="F54" s="370" t="str">
        <f t="array" ref="F54">IFERROR(IF(INDEX('Disaggregation Data'!$L$3:$L$154,MATCH(LEFT(M54,255),LEFT('Disaggregation Data'!$J$3:$J$154,255),0))=0,"",INDEX('Disaggregation Data'!$L$3:$L$154,MATCH(LEFT(M54,255),LEFT('Disaggregation Data'!$J$3:$J$154,255),0))),"")</f>
        <v/>
      </c>
      <c r="G54" s="370" t="str">
        <f t="array" ref="G54">IFERROR(IF(INDEX('Disaggregation Data'!$M$3:$M$154,MATCH(LEFT(M54,255),LEFT('Disaggregation Data'!$J$3:$J$154,255),0))=0,"",INDEX('Disaggregation Data'!$M$3:$M$154,MATCH(LEFT(M54,255),LEFT('Disaggregation Data'!$J$3:$J$154,255),0))),"")</f>
        <v/>
      </c>
      <c r="H54" s="369" t="str">
        <f t="array" ref="H54">IFERROR(IF(INDEX('Disaggregation Data'!$N$3:$N$154,MATCH(LEFT(M54,255),LEFT('Disaggregation Data'!$J$3:$J$154,255),0))=0,"",INDEX('Disaggregation Data'!$N$3:$N$154,MATCH(LEFT(M54,255),LEFT('Disaggregation Data'!$J$3:$J$154,255),0))),"")</f>
        <v/>
      </c>
      <c r="I54" s="464" t="str">
        <f t="array" ref="I54">IFERROR(IF(INDEX('Disaggregation Records'!$G$3:$G$56,MATCH(LEFT(L54,255),LEFT('Disaggregation Records'!$D$3:$D$56,255),0))=0,"",INDEX('Disaggregation Records'!$G$3:$G$56,MATCH(LEFT(L54,255),LEFT('Disaggregation Records'!$D$3:$D$56,255),0))),"")</f>
        <v/>
      </c>
      <c r="J54" s="464" t="s">
        <v>397</v>
      </c>
      <c r="K54" s="464">
        <f t="shared" si="0"/>
        <v>15</v>
      </c>
      <c r="L54" s="464" t="str">
        <f t="shared" si="1"/>
        <v/>
      </c>
      <c r="M54" s="464" t="str">
        <f t="shared" si="2"/>
        <v/>
      </c>
      <c r="N54" s="432" t="b">
        <f t="shared" si="3"/>
        <v>0</v>
      </c>
      <c r="O54" s="436" t="s">
        <v>1534</v>
      </c>
      <c r="P54" s="293"/>
      <c r="Q54" s="292"/>
    </row>
    <row r="55" spans="1:17" ht="37.5" customHeight="1" x14ac:dyDescent="0.3">
      <c r="A55" s="367">
        <v>5</v>
      </c>
      <c r="B55" s="384" t="str">
        <f>IFERROR(VLOOKUP(A55,'Impact Indicators - Section B'!$A$9:$S$27,19,FALSE),"")</f>
        <v/>
      </c>
      <c r="C55" s="467" t="str">
        <f t="array" ref="C55">IFERROR(IF(INDEX('Disaggregation Records'!$E$3:$E$56,MATCH(LEFT(L55,255),LEFT('Disaggregation Records'!$D$3:$D$56,255),0))=0,"",INDEX('Disaggregation Records'!$E$3:$E$56,MATCH(LEFT(L55,255),LEFT('Disaggregation Records'!$D$3:$D$56,255),0))),"")</f>
        <v/>
      </c>
      <c r="D55" s="467" t="str">
        <f t="array" ref="D55">IFERROR(IF(INDEX('Disaggregation Records'!$F$3:$F$56,MATCH(LEFT(L55,255),LEFT('Disaggregation Records'!$D$3:$D$56,255),0))=0,"",INDEX('Disaggregation Records'!$F$3:$F$56,MATCH(LEFT(L55,255),LEFT('Disaggregation Records'!$D$3:$D$56,255),0))),"")</f>
        <v/>
      </c>
      <c r="E55" s="370" t="str">
        <f t="array" ref="E55">IFERROR(IF(INDEX('Disaggregation Data'!$K$3:$K$154,MATCH(LEFT(M55,255),LEFT('Disaggregation Data'!$J$3:$J$154,255),0))=0,"",INDEX('Disaggregation Data'!$K$3:$K$154,MATCH(LEFT(M55,255),LEFT('Disaggregation Data'!$J$3:$J$154,255),0))),"")</f>
        <v/>
      </c>
      <c r="F55" s="370" t="str">
        <f t="array" ref="F55">IFERROR(IF(INDEX('Disaggregation Data'!$L$3:$L$154,MATCH(LEFT(M55,255),LEFT('Disaggregation Data'!$J$3:$J$154,255),0))=0,"",INDEX('Disaggregation Data'!$L$3:$L$154,MATCH(LEFT(M55,255),LEFT('Disaggregation Data'!$J$3:$J$154,255),0))),"")</f>
        <v/>
      </c>
      <c r="G55" s="370" t="str">
        <f t="array" ref="G55">IFERROR(IF(INDEX('Disaggregation Data'!$M$3:$M$154,MATCH(LEFT(M55,255),LEFT('Disaggregation Data'!$J$3:$J$154,255),0))=0,"",INDEX('Disaggregation Data'!$M$3:$M$154,MATCH(LEFT(M55,255),LEFT('Disaggregation Data'!$J$3:$J$154,255),0))),"")</f>
        <v/>
      </c>
      <c r="H55" s="369" t="str">
        <f t="array" ref="H55">IFERROR(IF(INDEX('Disaggregation Data'!$N$3:$N$154,MATCH(LEFT(M55,255),LEFT('Disaggregation Data'!$J$3:$J$154,255),0))=0,"",INDEX('Disaggregation Data'!$N$3:$N$154,MATCH(LEFT(M55,255),LEFT('Disaggregation Data'!$J$3:$J$154,255),0))),"")</f>
        <v/>
      </c>
      <c r="I55" s="464" t="str">
        <f t="array" ref="I55">IFERROR(IF(INDEX('Disaggregation Records'!$G$3:$G$56,MATCH(LEFT(L55,255),LEFT('Disaggregation Records'!$D$3:$D$56,255),0))=0,"",INDEX('Disaggregation Records'!$G$3:$G$56,MATCH(LEFT(L55,255),LEFT('Disaggregation Records'!$D$3:$D$56,255),0))),"")</f>
        <v/>
      </c>
      <c r="J55" s="464" t="s">
        <v>397</v>
      </c>
      <c r="K55" s="464">
        <f t="shared" si="0"/>
        <v>16</v>
      </c>
      <c r="L55" s="464" t="str">
        <f t="shared" si="1"/>
        <v/>
      </c>
      <c r="M55" s="464" t="str">
        <f t="shared" si="2"/>
        <v/>
      </c>
      <c r="N55" s="432" t="b">
        <f t="shared" si="3"/>
        <v>0</v>
      </c>
      <c r="O55" s="436" t="s">
        <v>1535</v>
      </c>
      <c r="P55" s="293"/>
      <c r="Q55" s="292"/>
    </row>
    <row r="56" spans="1:17" ht="37.5" customHeight="1" x14ac:dyDescent="0.3">
      <c r="A56" s="367">
        <v>5</v>
      </c>
      <c r="B56" s="384" t="str">
        <f>IFERROR(VLOOKUP(A56,'Impact Indicators - Section B'!$A$9:$S$27,19,FALSE),"")</f>
        <v/>
      </c>
      <c r="C56" s="467" t="str">
        <f t="array" ref="C56">IFERROR(IF(INDEX('Disaggregation Records'!$E$3:$E$56,MATCH(LEFT(L56,255),LEFT('Disaggregation Records'!$D$3:$D$56,255),0))=0,"",INDEX('Disaggregation Records'!$E$3:$E$56,MATCH(LEFT(L56,255),LEFT('Disaggregation Records'!$D$3:$D$56,255),0))),"")</f>
        <v/>
      </c>
      <c r="D56" s="467" t="str">
        <f t="array" ref="D56">IFERROR(IF(INDEX('Disaggregation Records'!$F$3:$F$56,MATCH(LEFT(L56,255),LEFT('Disaggregation Records'!$D$3:$D$56,255),0))=0,"",INDEX('Disaggregation Records'!$F$3:$F$56,MATCH(LEFT(L56,255),LEFT('Disaggregation Records'!$D$3:$D$56,255),0))),"")</f>
        <v/>
      </c>
      <c r="E56" s="370" t="str">
        <f t="array" ref="E56">IFERROR(IF(INDEX('Disaggregation Data'!$K$3:$K$154,MATCH(LEFT(M56,255),LEFT('Disaggregation Data'!$J$3:$J$154,255),0))=0,"",INDEX('Disaggregation Data'!$K$3:$K$154,MATCH(LEFT(M56,255),LEFT('Disaggregation Data'!$J$3:$J$154,255),0))),"")</f>
        <v/>
      </c>
      <c r="F56" s="370" t="str">
        <f t="array" ref="F56">IFERROR(IF(INDEX('Disaggregation Data'!$L$3:$L$154,MATCH(LEFT(M56,255),LEFT('Disaggregation Data'!$J$3:$J$154,255),0))=0,"",INDEX('Disaggregation Data'!$L$3:$L$154,MATCH(LEFT(M56,255),LEFT('Disaggregation Data'!$J$3:$J$154,255),0))),"")</f>
        <v/>
      </c>
      <c r="G56" s="370" t="str">
        <f t="array" ref="G56">IFERROR(IF(INDEX('Disaggregation Data'!$M$3:$M$154,MATCH(LEFT(M56,255),LEFT('Disaggregation Data'!$J$3:$J$154,255),0))=0,"",INDEX('Disaggregation Data'!$M$3:$M$154,MATCH(LEFT(M56,255),LEFT('Disaggregation Data'!$J$3:$J$154,255),0))),"")</f>
        <v/>
      </c>
      <c r="H56" s="369" t="str">
        <f t="array" ref="H56">IFERROR(IF(INDEX('Disaggregation Data'!$N$3:$N$154,MATCH(LEFT(M56,255),LEFT('Disaggregation Data'!$J$3:$J$154,255),0))=0,"",INDEX('Disaggregation Data'!$N$3:$N$154,MATCH(LEFT(M56,255),LEFT('Disaggregation Data'!$J$3:$J$154,255),0))),"")</f>
        <v/>
      </c>
      <c r="I56" s="464" t="str">
        <f t="array" ref="I56">IFERROR(IF(INDEX('Disaggregation Records'!$G$3:$G$56,MATCH(LEFT(L56,255),LEFT('Disaggregation Records'!$D$3:$D$56,255),0))=0,"",INDEX('Disaggregation Records'!$G$3:$G$56,MATCH(LEFT(L56,255),LEFT('Disaggregation Records'!$D$3:$D$56,255),0))),"")</f>
        <v/>
      </c>
      <c r="J56" s="464" t="s">
        <v>397</v>
      </c>
      <c r="K56" s="464">
        <f t="shared" si="0"/>
        <v>17</v>
      </c>
      <c r="L56" s="464" t="str">
        <f t="shared" si="1"/>
        <v/>
      </c>
      <c r="M56" s="464" t="str">
        <f t="shared" si="2"/>
        <v/>
      </c>
      <c r="N56" s="432" t="b">
        <f t="shared" si="3"/>
        <v>0</v>
      </c>
      <c r="O56" s="436" t="s">
        <v>1536</v>
      </c>
      <c r="P56" s="293"/>
      <c r="Q56" s="292"/>
    </row>
    <row r="57" spans="1:17" ht="37.5" customHeight="1" x14ac:dyDescent="0.3">
      <c r="A57" s="367">
        <v>5</v>
      </c>
      <c r="B57" s="384" t="str">
        <f>IFERROR(VLOOKUP(A57,'Impact Indicators - Section B'!$A$9:$S$27,19,FALSE),"")</f>
        <v/>
      </c>
      <c r="C57" s="467" t="str">
        <f t="array" ref="C57">IFERROR(IF(INDEX('Disaggregation Records'!$E$3:$E$56,MATCH(LEFT(L57,255),LEFT('Disaggregation Records'!$D$3:$D$56,255),0))=0,"",INDEX('Disaggregation Records'!$E$3:$E$56,MATCH(LEFT(L57,255),LEFT('Disaggregation Records'!$D$3:$D$56,255),0))),"")</f>
        <v/>
      </c>
      <c r="D57" s="467" t="str">
        <f t="array" ref="D57">IFERROR(IF(INDEX('Disaggregation Records'!$F$3:$F$56,MATCH(LEFT(L57,255),LEFT('Disaggregation Records'!$D$3:$D$56,255),0))=0,"",INDEX('Disaggregation Records'!$F$3:$F$56,MATCH(LEFT(L57,255),LEFT('Disaggregation Records'!$D$3:$D$56,255),0))),"")</f>
        <v/>
      </c>
      <c r="E57" s="370" t="str">
        <f t="array" ref="E57">IFERROR(IF(INDEX('Disaggregation Data'!$K$3:$K$154,MATCH(LEFT(M57,255),LEFT('Disaggregation Data'!$J$3:$J$154,255),0))=0,"",INDEX('Disaggregation Data'!$K$3:$K$154,MATCH(LEFT(M57,255),LEFT('Disaggregation Data'!$J$3:$J$154,255),0))),"")</f>
        <v/>
      </c>
      <c r="F57" s="370" t="str">
        <f t="array" ref="F57">IFERROR(IF(INDEX('Disaggregation Data'!$L$3:$L$154,MATCH(LEFT(M57,255),LEFT('Disaggregation Data'!$J$3:$J$154,255),0))=0,"",INDEX('Disaggregation Data'!$L$3:$L$154,MATCH(LEFT(M57,255),LEFT('Disaggregation Data'!$J$3:$J$154,255),0))),"")</f>
        <v/>
      </c>
      <c r="G57" s="370" t="str">
        <f t="array" ref="G57">IFERROR(IF(INDEX('Disaggregation Data'!$M$3:$M$154,MATCH(LEFT(M57,255),LEFT('Disaggregation Data'!$J$3:$J$154,255),0))=0,"",INDEX('Disaggregation Data'!$M$3:$M$154,MATCH(LEFT(M57,255),LEFT('Disaggregation Data'!$J$3:$J$154,255),0))),"")</f>
        <v/>
      </c>
      <c r="H57" s="369" t="str">
        <f t="array" ref="H57">IFERROR(IF(INDEX('Disaggregation Data'!$N$3:$N$154,MATCH(LEFT(M57,255),LEFT('Disaggregation Data'!$J$3:$J$154,255),0))=0,"",INDEX('Disaggregation Data'!$N$3:$N$154,MATCH(LEFT(M57,255),LEFT('Disaggregation Data'!$J$3:$J$154,255),0))),"")</f>
        <v/>
      </c>
      <c r="I57" s="464" t="str">
        <f t="array" ref="I57">IFERROR(IF(INDEX('Disaggregation Records'!$G$3:$G$56,MATCH(LEFT(L57,255),LEFT('Disaggregation Records'!$D$3:$D$56,255),0))=0,"",INDEX('Disaggregation Records'!$G$3:$G$56,MATCH(LEFT(L57,255),LEFT('Disaggregation Records'!$D$3:$D$56,255),0))),"")</f>
        <v/>
      </c>
      <c r="J57" s="464" t="s">
        <v>397</v>
      </c>
      <c r="K57" s="464">
        <f t="shared" si="0"/>
        <v>18</v>
      </c>
      <c r="L57" s="464" t="str">
        <f t="shared" si="1"/>
        <v/>
      </c>
      <c r="M57" s="464" t="str">
        <f t="shared" si="2"/>
        <v/>
      </c>
      <c r="N57" s="432" t="b">
        <f t="shared" si="3"/>
        <v>0</v>
      </c>
      <c r="O57" s="436" t="s">
        <v>1537</v>
      </c>
      <c r="P57" s="293"/>
      <c r="Q57" s="292"/>
    </row>
    <row r="58" spans="1:17" ht="37.5" customHeight="1" x14ac:dyDescent="0.3">
      <c r="A58" s="367">
        <v>5</v>
      </c>
      <c r="B58" s="384" t="str">
        <f>IFERROR(VLOOKUP(A58,'Impact Indicators - Section B'!$A$9:$S$27,19,FALSE),"")</f>
        <v/>
      </c>
      <c r="C58" s="467" t="str">
        <f t="array" ref="C58">IFERROR(IF(INDEX('Disaggregation Records'!$E$3:$E$56,MATCH(LEFT(L58,255),LEFT('Disaggregation Records'!$D$3:$D$56,255),0))=0,"",INDEX('Disaggregation Records'!$E$3:$E$56,MATCH(LEFT(L58,255),LEFT('Disaggregation Records'!$D$3:$D$56,255),0))),"")</f>
        <v/>
      </c>
      <c r="D58" s="467" t="str">
        <f t="array" ref="D58">IFERROR(IF(INDEX('Disaggregation Records'!$F$3:$F$56,MATCH(LEFT(L58,255),LEFT('Disaggregation Records'!$D$3:$D$56,255),0))=0,"",INDEX('Disaggregation Records'!$F$3:$F$56,MATCH(LEFT(L58,255),LEFT('Disaggregation Records'!$D$3:$D$56,255),0))),"")</f>
        <v/>
      </c>
      <c r="E58" s="370" t="str">
        <f t="array" ref="E58">IFERROR(IF(INDEX('Disaggregation Data'!$K$3:$K$154,MATCH(LEFT(M58,255),LEFT('Disaggregation Data'!$J$3:$J$154,255),0))=0,"",INDEX('Disaggregation Data'!$K$3:$K$154,MATCH(LEFT(M58,255),LEFT('Disaggregation Data'!$J$3:$J$154,255),0))),"")</f>
        <v/>
      </c>
      <c r="F58" s="370" t="str">
        <f t="array" ref="F58">IFERROR(IF(INDEX('Disaggregation Data'!$L$3:$L$154,MATCH(LEFT(M58,255),LEFT('Disaggregation Data'!$J$3:$J$154,255),0))=0,"",INDEX('Disaggregation Data'!$L$3:$L$154,MATCH(LEFT(M58,255),LEFT('Disaggregation Data'!$J$3:$J$154,255),0))),"")</f>
        <v/>
      </c>
      <c r="G58" s="370" t="str">
        <f t="array" ref="G58">IFERROR(IF(INDEX('Disaggregation Data'!$M$3:$M$154,MATCH(LEFT(M58,255),LEFT('Disaggregation Data'!$J$3:$J$154,255),0))=0,"",INDEX('Disaggregation Data'!$M$3:$M$154,MATCH(LEFT(M58,255),LEFT('Disaggregation Data'!$J$3:$J$154,255),0))),"")</f>
        <v/>
      </c>
      <c r="H58" s="369" t="str">
        <f t="array" ref="H58">IFERROR(IF(INDEX('Disaggregation Data'!$N$3:$N$154,MATCH(LEFT(M58,255),LEFT('Disaggregation Data'!$J$3:$J$154,255),0))=0,"",INDEX('Disaggregation Data'!$N$3:$N$154,MATCH(LEFT(M58,255),LEFT('Disaggregation Data'!$J$3:$J$154,255),0))),"")</f>
        <v/>
      </c>
      <c r="I58" s="464" t="str">
        <f t="array" ref="I58">IFERROR(IF(INDEX('Disaggregation Records'!$G$3:$G$56,MATCH(LEFT(L58,255),LEFT('Disaggregation Records'!$D$3:$D$56,255),0))=0,"",INDEX('Disaggregation Records'!$G$3:$G$56,MATCH(LEFT(L58,255),LEFT('Disaggregation Records'!$D$3:$D$56,255),0))),"")</f>
        <v/>
      </c>
      <c r="J58" s="464" t="s">
        <v>397</v>
      </c>
      <c r="K58" s="464">
        <f t="shared" si="0"/>
        <v>19</v>
      </c>
      <c r="L58" s="464" t="str">
        <f t="shared" si="1"/>
        <v/>
      </c>
      <c r="M58" s="464" t="str">
        <f t="shared" si="2"/>
        <v/>
      </c>
      <c r="N58" s="432" t="b">
        <f t="shared" si="3"/>
        <v>0</v>
      </c>
      <c r="O58" s="436" t="s">
        <v>1538</v>
      </c>
      <c r="P58" s="293"/>
      <c r="Q58" s="292"/>
    </row>
    <row r="59" spans="1:17" ht="37.5" customHeight="1" x14ac:dyDescent="0.3">
      <c r="A59" s="367">
        <v>6</v>
      </c>
      <c r="B59" s="384" t="str">
        <f>IFERROR(VLOOKUP(A59,'Impact Indicators - Section B'!$A$9:$S$27,19,FALSE),"")</f>
        <v/>
      </c>
      <c r="C59" s="467" t="str">
        <f t="array" ref="C59">IFERROR(IF(INDEX('Disaggregation Records'!$E$3:$E$56,MATCH(LEFT(L59,255),LEFT('Disaggregation Records'!$D$3:$D$56,255),0))=0,"",INDEX('Disaggregation Records'!$E$3:$E$56,MATCH(LEFT(L59,255),LEFT('Disaggregation Records'!$D$3:$D$56,255),0))),"")</f>
        <v/>
      </c>
      <c r="D59" s="467" t="str">
        <f t="array" ref="D59">IFERROR(IF(INDEX('Disaggregation Records'!$F$3:$F$56,MATCH(LEFT(L59,255),LEFT('Disaggregation Records'!$D$3:$D$56,255),0))=0,"",INDEX('Disaggregation Records'!$F$3:$F$56,MATCH(LEFT(L59,255),LEFT('Disaggregation Records'!$D$3:$D$56,255),0))),"")</f>
        <v/>
      </c>
      <c r="E59" s="370" t="str">
        <f t="array" ref="E59">IFERROR(IF(INDEX('Disaggregation Data'!$K$3:$K$154,MATCH(LEFT(M59,255),LEFT('Disaggregation Data'!$J$3:$J$154,255),0))=0,"",INDEX('Disaggregation Data'!$K$3:$K$154,MATCH(LEFT(M59,255),LEFT('Disaggregation Data'!$J$3:$J$154,255),0))),"")</f>
        <v/>
      </c>
      <c r="F59" s="370" t="str">
        <f t="array" ref="F59">IFERROR(IF(INDEX('Disaggregation Data'!$L$3:$L$154,MATCH(LEFT(M59,255),LEFT('Disaggregation Data'!$J$3:$J$154,255),0))=0,"",INDEX('Disaggregation Data'!$L$3:$L$154,MATCH(LEFT(M59,255),LEFT('Disaggregation Data'!$J$3:$J$154,255),0))),"")</f>
        <v/>
      </c>
      <c r="G59" s="370" t="str">
        <f t="array" ref="G59">IFERROR(IF(INDEX('Disaggregation Data'!$M$3:$M$154,MATCH(LEFT(M59,255),LEFT('Disaggregation Data'!$J$3:$J$154,255),0))=0,"",INDEX('Disaggregation Data'!$M$3:$M$154,MATCH(LEFT(M59,255),LEFT('Disaggregation Data'!$J$3:$J$154,255),0))),"")</f>
        <v/>
      </c>
      <c r="H59" s="369" t="str">
        <f t="array" ref="H59">IFERROR(IF(INDEX('Disaggregation Data'!$N$3:$N$154,MATCH(LEFT(M59,255),LEFT('Disaggregation Data'!$J$3:$J$154,255),0))=0,"",INDEX('Disaggregation Data'!$N$3:$N$154,MATCH(LEFT(M59,255),LEFT('Disaggregation Data'!$J$3:$J$154,255),0))),"")</f>
        <v/>
      </c>
      <c r="I59" s="464" t="str">
        <f t="array" ref="I59">IFERROR(IF(INDEX('Disaggregation Records'!$G$3:$G$56,MATCH(LEFT(L59,255),LEFT('Disaggregation Records'!$D$3:$D$56,255),0))=0,"",INDEX('Disaggregation Records'!$G$3:$G$56,MATCH(LEFT(L59,255),LEFT('Disaggregation Records'!$D$3:$D$56,255),0))),"")</f>
        <v/>
      </c>
      <c r="J59" s="464" t="s">
        <v>400</v>
      </c>
      <c r="K59" s="464">
        <f t="shared" si="0"/>
        <v>20</v>
      </c>
      <c r="L59" s="464" t="str">
        <f t="shared" si="1"/>
        <v/>
      </c>
      <c r="M59" s="464" t="str">
        <f t="shared" si="2"/>
        <v/>
      </c>
      <c r="N59" s="432" t="b">
        <f t="shared" si="3"/>
        <v>0</v>
      </c>
      <c r="O59" s="436" t="s">
        <v>1539</v>
      </c>
      <c r="P59" s="293"/>
      <c r="Q59" s="292"/>
    </row>
    <row r="60" spans="1:17" ht="37.5" customHeight="1" x14ac:dyDescent="0.3">
      <c r="A60" s="367">
        <v>6</v>
      </c>
      <c r="B60" s="384" t="str">
        <f>IFERROR(VLOOKUP(A60,'Impact Indicators - Section B'!$A$9:$S$27,19,FALSE),"")</f>
        <v/>
      </c>
      <c r="C60" s="467" t="str">
        <f t="array" ref="C60">IFERROR(IF(INDEX('Disaggregation Records'!$E$3:$E$56,MATCH(LEFT(L60,255),LEFT('Disaggregation Records'!$D$3:$D$56,255),0))=0,"",INDEX('Disaggregation Records'!$E$3:$E$56,MATCH(LEFT(L60,255),LEFT('Disaggregation Records'!$D$3:$D$56,255),0))),"")</f>
        <v/>
      </c>
      <c r="D60" s="467" t="str">
        <f t="array" ref="D60">IFERROR(IF(INDEX('Disaggregation Records'!$F$3:$F$56,MATCH(LEFT(L60,255),LEFT('Disaggregation Records'!$D$3:$D$56,255),0))=0,"",INDEX('Disaggregation Records'!$F$3:$F$56,MATCH(LEFT(L60,255),LEFT('Disaggregation Records'!$D$3:$D$56,255),0))),"")</f>
        <v/>
      </c>
      <c r="E60" s="370" t="str">
        <f t="array" ref="E60">IFERROR(IF(INDEX('Disaggregation Data'!$K$3:$K$154,MATCH(LEFT(M60,255),LEFT('Disaggregation Data'!$J$3:$J$154,255),0))=0,"",INDEX('Disaggregation Data'!$K$3:$K$154,MATCH(LEFT(M60,255),LEFT('Disaggregation Data'!$J$3:$J$154,255),0))),"")</f>
        <v/>
      </c>
      <c r="F60" s="370" t="str">
        <f t="array" ref="F60">IFERROR(IF(INDEX('Disaggregation Data'!$L$3:$L$154,MATCH(LEFT(M60,255),LEFT('Disaggregation Data'!$J$3:$J$154,255),0))=0,"",INDEX('Disaggregation Data'!$L$3:$L$154,MATCH(LEFT(M60,255),LEFT('Disaggregation Data'!$J$3:$J$154,255),0))),"")</f>
        <v/>
      </c>
      <c r="G60" s="370" t="str">
        <f t="array" ref="G60">IFERROR(IF(INDEX('Disaggregation Data'!$M$3:$M$154,MATCH(LEFT(M60,255),LEFT('Disaggregation Data'!$J$3:$J$154,255),0))=0,"",INDEX('Disaggregation Data'!$M$3:$M$154,MATCH(LEFT(M60,255),LEFT('Disaggregation Data'!$J$3:$J$154,255),0))),"")</f>
        <v/>
      </c>
      <c r="H60" s="369" t="str">
        <f t="array" ref="H60">IFERROR(IF(INDEX('Disaggregation Data'!$N$3:$N$154,MATCH(LEFT(M60,255),LEFT('Disaggregation Data'!$J$3:$J$154,255),0))=0,"",INDEX('Disaggregation Data'!$N$3:$N$154,MATCH(LEFT(M60,255),LEFT('Disaggregation Data'!$J$3:$J$154,255),0))),"")</f>
        <v/>
      </c>
      <c r="I60" s="464" t="str">
        <f t="array" ref="I60">IFERROR(IF(INDEX('Disaggregation Records'!$G$3:$G$56,MATCH(LEFT(L60,255),LEFT('Disaggregation Records'!$D$3:$D$56,255),0))=0,"",INDEX('Disaggregation Records'!$G$3:$G$56,MATCH(LEFT(L60,255),LEFT('Disaggregation Records'!$D$3:$D$56,255),0))),"")</f>
        <v/>
      </c>
      <c r="J60" s="464" t="s">
        <v>400</v>
      </c>
      <c r="K60" s="464">
        <f t="shared" si="0"/>
        <v>21</v>
      </c>
      <c r="L60" s="464" t="str">
        <f t="shared" si="1"/>
        <v/>
      </c>
      <c r="M60" s="464" t="str">
        <f t="shared" si="2"/>
        <v/>
      </c>
      <c r="N60" s="432" t="b">
        <f t="shared" si="3"/>
        <v>0</v>
      </c>
      <c r="O60" s="436" t="s">
        <v>1540</v>
      </c>
      <c r="P60" s="293"/>
      <c r="Q60" s="292"/>
    </row>
    <row r="61" spans="1:17" ht="37.5" customHeight="1" x14ac:dyDescent="0.3">
      <c r="A61" s="367">
        <v>6</v>
      </c>
      <c r="B61" s="384" t="str">
        <f>IFERROR(VLOOKUP(A61,'Impact Indicators - Section B'!$A$9:$S$27,19,FALSE),"")</f>
        <v/>
      </c>
      <c r="C61" s="467" t="str">
        <f t="array" ref="C61">IFERROR(IF(INDEX('Disaggregation Records'!$E$3:$E$56,MATCH(LEFT(L61,255),LEFT('Disaggregation Records'!$D$3:$D$56,255),0))=0,"",INDEX('Disaggregation Records'!$E$3:$E$56,MATCH(LEFT(L61,255),LEFT('Disaggregation Records'!$D$3:$D$56,255),0))),"")</f>
        <v/>
      </c>
      <c r="D61" s="467" t="str">
        <f t="array" ref="D61">IFERROR(IF(INDEX('Disaggregation Records'!$F$3:$F$56,MATCH(LEFT(L61,255),LEFT('Disaggregation Records'!$D$3:$D$56,255),0))=0,"",INDEX('Disaggregation Records'!$F$3:$F$56,MATCH(LEFT(L61,255),LEFT('Disaggregation Records'!$D$3:$D$56,255),0))),"")</f>
        <v/>
      </c>
      <c r="E61" s="370" t="str">
        <f t="array" ref="E61">IFERROR(IF(INDEX('Disaggregation Data'!$K$3:$K$154,MATCH(LEFT(M61,255),LEFT('Disaggregation Data'!$J$3:$J$154,255),0))=0,"",INDEX('Disaggregation Data'!$K$3:$K$154,MATCH(LEFT(M61,255),LEFT('Disaggregation Data'!$J$3:$J$154,255),0))),"")</f>
        <v/>
      </c>
      <c r="F61" s="370" t="str">
        <f t="array" ref="F61">IFERROR(IF(INDEX('Disaggregation Data'!$L$3:$L$154,MATCH(LEFT(M61,255),LEFT('Disaggregation Data'!$J$3:$J$154,255),0))=0,"",INDEX('Disaggregation Data'!$L$3:$L$154,MATCH(LEFT(M61,255),LEFT('Disaggregation Data'!$J$3:$J$154,255),0))),"")</f>
        <v/>
      </c>
      <c r="G61" s="370" t="str">
        <f t="array" ref="G61">IFERROR(IF(INDEX('Disaggregation Data'!$M$3:$M$154,MATCH(LEFT(M61,255),LEFT('Disaggregation Data'!$J$3:$J$154,255),0))=0,"",INDEX('Disaggregation Data'!$M$3:$M$154,MATCH(LEFT(M61,255),LEFT('Disaggregation Data'!$J$3:$J$154,255),0))),"")</f>
        <v/>
      </c>
      <c r="H61" s="369" t="str">
        <f t="array" ref="H61">IFERROR(IF(INDEX('Disaggregation Data'!$N$3:$N$154,MATCH(LEFT(M61,255),LEFT('Disaggregation Data'!$J$3:$J$154,255),0))=0,"",INDEX('Disaggregation Data'!$N$3:$N$154,MATCH(LEFT(M61,255),LEFT('Disaggregation Data'!$J$3:$J$154,255),0))),"")</f>
        <v/>
      </c>
      <c r="I61" s="464" t="str">
        <f t="array" ref="I61">IFERROR(IF(INDEX('Disaggregation Records'!$G$3:$G$56,MATCH(LEFT(L61,255),LEFT('Disaggregation Records'!$D$3:$D$56,255),0))=0,"",INDEX('Disaggregation Records'!$G$3:$G$56,MATCH(LEFT(L61,255),LEFT('Disaggregation Records'!$D$3:$D$56,255),0))),"")</f>
        <v/>
      </c>
      <c r="J61" s="464" t="s">
        <v>400</v>
      </c>
      <c r="K61" s="464">
        <f t="shared" si="0"/>
        <v>22</v>
      </c>
      <c r="L61" s="464" t="str">
        <f t="shared" si="1"/>
        <v/>
      </c>
      <c r="M61" s="464" t="str">
        <f t="shared" si="2"/>
        <v/>
      </c>
      <c r="N61" s="432" t="b">
        <f t="shared" si="3"/>
        <v>0</v>
      </c>
      <c r="O61" s="436" t="s">
        <v>1541</v>
      </c>
      <c r="P61" s="293"/>
      <c r="Q61" s="292"/>
    </row>
    <row r="62" spans="1:17" ht="37.5" customHeight="1" x14ac:dyDescent="0.3">
      <c r="A62" s="367">
        <v>6</v>
      </c>
      <c r="B62" s="384" t="str">
        <f>IFERROR(VLOOKUP(A62,'Impact Indicators - Section B'!$A$9:$S$27,19,FALSE),"")</f>
        <v/>
      </c>
      <c r="C62" s="467" t="str">
        <f t="array" ref="C62">IFERROR(IF(INDEX('Disaggregation Records'!$E$3:$E$56,MATCH(LEFT(L62,255),LEFT('Disaggregation Records'!$D$3:$D$56,255),0))=0,"",INDEX('Disaggregation Records'!$E$3:$E$56,MATCH(LEFT(L62,255),LEFT('Disaggregation Records'!$D$3:$D$56,255),0))),"")</f>
        <v/>
      </c>
      <c r="D62" s="467" t="str">
        <f t="array" ref="D62">IFERROR(IF(INDEX('Disaggregation Records'!$F$3:$F$56,MATCH(LEFT(L62,255),LEFT('Disaggregation Records'!$D$3:$D$56,255),0))=0,"",INDEX('Disaggregation Records'!$F$3:$F$56,MATCH(LEFT(L62,255),LEFT('Disaggregation Records'!$D$3:$D$56,255),0))),"")</f>
        <v/>
      </c>
      <c r="E62" s="370" t="str">
        <f t="array" ref="E62">IFERROR(IF(INDEX('Disaggregation Data'!$K$3:$K$154,MATCH(LEFT(M62,255),LEFT('Disaggregation Data'!$J$3:$J$154,255),0))=0,"",INDEX('Disaggregation Data'!$K$3:$K$154,MATCH(LEFT(M62,255),LEFT('Disaggregation Data'!$J$3:$J$154,255),0))),"")</f>
        <v/>
      </c>
      <c r="F62" s="370" t="str">
        <f t="array" ref="F62">IFERROR(IF(INDEX('Disaggregation Data'!$L$3:$L$154,MATCH(LEFT(M62,255),LEFT('Disaggregation Data'!$J$3:$J$154,255),0))=0,"",INDEX('Disaggregation Data'!$L$3:$L$154,MATCH(LEFT(M62,255),LEFT('Disaggregation Data'!$J$3:$J$154,255),0))),"")</f>
        <v/>
      </c>
      <c r="G62" s="370" t="str">
        <f t="array" ref="G62">IFERROR(IF(INDEX('Disaggregation Data'!$M$3:$M$154,MATCH(LEFT(M62,255),LEFT('Disaggregation Data'!$J$3:$J$154,255),0))=0,"",INDEX('Disaggregation Data'!$M$3:$M$154,MATCH(LEFT(M62,255),LEFT('Disaggregation Data'!$J$3:$J$154,255),0))),"")</f>
        <v/>
      </c>
      <c r="H62" s="369" t="str">
        <f t="array" ref="H62">IFERROR(IF(INDEX('Disaggregation Data'!$N$3:$N$154,MATCH(LEFT(M62,255),LEFT('Disaggregation Data'!$J$3:$J$154,255),0))=0,"",INDEX('Disaggregation Data'!$N$3:$N$154,MATCH(LEFT(M62,255),LEFT('Disaggregation Data'!$J$3:$J$154,255),0))),"")</f>
        <v/>
      </c>
      <c r="I62" s="464" t="str">
        <f t="array" ref="I62">IFERROR(IF(INDEX('Disaggregation Records'!$G$3:$G$56,MATCH(LEFT(L62,255),LEFT('Disaggregation Records'!$D$3:$D$56,255),0))=0,"",INDEX('Disaggregation Records'!$G$3:$G$56,MATCH(LEFT(L62,255),LEFT('Disaggregation Records'!$D$3:$D$56,255),0))),"")</f>
        <v/>
      </c>
      <c r="J62" s="464" t="s">
        <v>400</v>
      </c>
      <c r="K62" s="464">
        <f t="shared" si="0"/>
        <v>23</v>
      </c>
      <c r="L62" s="464" t="str">
        <f t="shared" si="1"/>
        <v/>
      </c>
      <c r="M62" s="464" t="str">
        <f t="shared" si="2"/>
        <v/>
      </c>
      <c r="N62" s="432" t="b">
        <f t="shared" si="3"/>
        <v>0</v>
      </c>
      <c r="O62" s="436" t="s">
        <v>1542</v>
      </c>
      <c r="P62" s="293"/>
      <c r="Q62" s="292"/>
    </row>
    <row r="63" spans="1:17" ht="37.5" customHeight="1" x14ac:dyDescent="0.3">
      <c r="A63" s="367">
        <v>6</v>
      </c>
      <c r="B63" s="384" t="str">
        <f>IFERROR(VLOOKUP(A63,'Impact Indicators - Section B'!$A$9:$S$27,19,FALSE),"")</f>
        <v/>
      </c>
      <c r="C63" s="467" t="str">
        <f t="array" ref="C63">IFERROR(IF(INDEX('Disaggregation Records'!$E$3:$E$56,MATCH(LEFT(L63,255),LEFT('Disaggregation Records'!$D$3:$D$56,255),0))=0,"",INDEX('Disaggregation Records'!$E$3:$E$56,MATCH(LEFT(L63,255),LEFT('Disaggregation Records'!$D$3:$D$56,255),0))),"")</f>
        <v/>
      </c>
      <c r="D63" s="467" t="str">
        <f t="array" ref="D63">IFERROR(IF(INDEX('Disaggregation Records'!$F$3:$F$56,MATCH(LEFT(L63,255),LEFT('Disaggregation Records'!$D$3:$D$56,255),0))=0,"",INDEX('Disaggregation Records'!$F$3:$F$56,MATCH(LEFT(L63,255),LEFT('Disaggregation Records'!$D$3:$D$56,255),0))),"")</f>
        <v/>
      </c>
      <c r="E63" s="370" t="str">
        <f t="array" ref="E63">IFERROR(IF(INDEX('Disaggregation Data'!$K$3:$K$154,MATCH(LEFT(M63,255),LEFT('Disaggregation Data'!$J$3:$J$154,255),0))=0,"",INDEX('Disaggregation Data'!$K$3:$K$154,MATCH(LEFT(M63,255),LEFT('Disaggregation Data'!$J$3:$J$154,255),0))),"")</f>
        <v/>
      </c>
      <c r="F63" s="370" t="str">
        <f t="array" ref="F63">IFERROR(IF(INDEX('Disaggregation Data'!$L$3:$L$154,MATCH(LEFT(M63,255),LEFT('Disaggregation Data'!$J$3:$J$154,255),0))=0,"",INDEX('Disaggregation Data'!$L$3:$L$154,MATCH(LEFT(M63,255),LEFT('Disaggregation Data'!$J$3:$J$154,255),0))),"")</f>
        <v/>
      </c>
      <c r="G63" s="370" t="str">
        <f t="array" ref="G63">IFERROR(IF(INDEX('Disaggregation Data'!$M$3:$M$154,MATCH(LEFT(M63,255),LEFT('Disaggregation Data'!$J$3:$J$154,255),0))=0,"",INDEX('Disaggregation Data'!$M$3:$M$154,MATCH(LEFT(M63,255),LEFT('Disaggregation Data'!$J$3:$J$154,255),0))),"")</f>
        <v/>
      </c>
      <c r="H63" s="369" t="str">
        <f t="array" ref="H63">IFERROR(IF(INDEX('Disaggregation Data'!$N$3:$N$154,MATCH(LEFT(M63,255),LEFT('Disaggregation Data'!$J$3:$J$154,255),0))=0,"",INDEX('Disaggregation Data'!$N$3:$N$154,MATCH(LEFT(M63,255),LEFT('Disaggregation Data'!$J$3:$J$154,255),0))),"")</f>
        <v/>
      </c>
      <c r="I63" s="464" t="str">
        <f t="array" ref="I63">IFERROR(IF(INDEX('Disaggregation Records'!$G$3:$G$56,MATCH(LEFT(L63,255),LEFT('Disaggregation Records'!$D$3:$D$56,255),0))=0,"",INDEX('Disaggregation Records'!$G$3:$G$56,MATCH(LEFT(L63,255),LEFT('Disaggregation Records'!$D$3:$D$56,255),0))),"")</f>
        <v/>
      </c>
      <c r="J63" s="464" t="s">
        <v>400</v>
      </c>
      <c r="K63" s="464">
        <f t="shared" si="0"/>
        <v>24</v>
      </c>
      <c r="L63" s="464" t="str">
        <f t="shared" si="1"/>
        <v/>
      </c>
      <c r="M63" s="464" t="str">
        <f t="shared" si="2"/>
        <v/>
      </c>
      <c r="N63" s="432" t="b">
        <f t="shared" si="3"/>
        <v>0</v>
      </c>
      <c r="O63" s="436" t="s">
        <v>1543</v>
      </c>
      <c r="P63" s="293"/>
      <c r="Q63" s="292"/>
    </row>
    <row r="64" spans="1:17" ht="37.5" customHeight="1" x14ac:dyDescent="0.3">
      <c r="A64" s="367">
        <v>6</v>
      </c>
      <c r="B64" s="384" t="str">
        <f>IFERROR(VLOOKUP(A64,'Impact Indicators - Section B'!$A$9:$S$27,19,FALSE),"")</f>
        <v/>
      </c>
      <c r="C64" s="467" t="str">
        <f t="array" ref="C64">IFERROR(IF(INDEX('Disaggregation Records'!$E$3:$E$56,MATCH(LEFT(L64,255),LEFT('Disaggregation Records'!$D$3:$D$56,255),0))=0,"",INDEX('Disaggregation Records'!$E$3:$E$56,MATCH(LEFT(L64,255),LEFT('Disaggregation Records'!$D$3:$D$56,255),0))),"")</f>
        <v/>
      </c>
      <c r="D64" s="467" t="str">
        <f t="array" ref="D64">IFERROR(IF(INDEX('Disaggregation Records'!$F$3:$F$56,MATCH(LEFT(L64,255),LEFT('Disaggregation Records'!$D$3:$D$56,255),0))=0,"",INDEX('Disaggregation Records'!$F$3:$F$56,MATCH(LEFT(L64,255),LEFT('Disaggregation Records'!$D$3:$D$56,255),0))),"")</f>
        <v/>
      </c>
      <c r="E64" s="370" t="str">
        <f t="array" ref="E64">IFERROR(IF(INDEX('Disaggregation Data'!$K$3:$K$154,MATCH(LEFT(M64,255),LEFT('Disaggregation Data'!$J$3:$J$154,255),0))=0,"",INDEX('Disaggregation Data'!$K$3:$K$154,MATCH(LEFT(M64,255),LEFT('Disaggregation Data'!$J$3:$J$154,255),0))),"")</f>
        <v/>
      </c>
      <c r="F64" s="370" t="str">
        <f t="array" ref="F64">IFERROR(IF(INDEX('Disaggregation Data'!$L$3:$L$154,MATCH(LEFT(M64,255),LEFT('Disaggregation Data'!$J$3:$J$154,255),0))=0,"",INDEX('Disaggregation Data'!$L$3:$L$154,MATCH(LEFT(M64,255),LEFT('Disaggregation Data'!$J$3:$J$154,255),0))),"")</f>
        <v/>
      </c>
      <c r="G64" s="370" t="str">
        <f t="array" ref="G64">IFERROR(IF(INDEX('Disaggregation Data'!$M$3:$M$154,MATCH(LEFT(M64,255),LEFT('Disaggregation Data'!$J$3:$J$154,255),0))=0,"",INDEX('Disaggregation Data'!$M$3:$M$154,MATCH(LEFT(M64,255),LEFT('Disaggregation Data'!$J$3:$J$154,255),0))),"")</f>
        <v/>
      </c>
      <c r="H64" s="369" t="str">
        <f t="array" ref="H64">IFERROR(IF(INDEX('Disaggregation Data'!$N$3:$N$154,MATCH(LEFT(M64,255),LEFT('Disaggregation Data'!$J$3:$J$154,255),0))=0,"",INDEX('Disaggregation Data'!$N$3:$N$154,MATCH(LEFT(M64,255),LEFT('Disaggregation Data'!$J$3:$J$154,255),0))),"")</f>
        <v/>
      </c>
      <c r="I64" s="464" t="str">
        <f t="array" ref="I64">IFERROR(IF(INDEX('Disaggregation Records'!$G$3:$G$56,MATCH(LEFT(L64,255),LEFT('Disaggregation Records'!$D$3:$D$56,255),0))=0,"",INDEX('Disaggregation Records'!$G$3:$G$56,MATCH(LEFT(L64,255),LEFT('Disaggregation Records'!$D$3:$D$56,255),0))),"")</f>
        <v/>
      </c>
      <c r="J64" s="464" t="s">
        <v>400</v>
      </c>
      <c r="K64" s="464">
        <f t="shared" si="0"/>
        <v>25</v>
      </c>
      <c r="L64" s="464" t="str">
        <f t="shared" si="1"/>
        <v/>
      </c>
      <c r="M64" s="464" t="str">
        <f t="shared" si="2"/>
        <v/>
      </c>
      <c r="N64" s="432" t="b">
        <f t="shared" si="3"/>
        <v>0</v>
      </c>
      <c r="O64" s="436" t="s">
        <v>1544</v>
      </c>
      <c r="P64" s="293"/>
      <c r="Q64" s="292"/>
    </row>
    <row r="65" spans="1:17" ht="37.5" customHeight="1" x14ac:dyDescent="0.3">
      <c r="A65" s="367">
        <v>6</v>
      </c>
      <c r="B65" s="384" t="str">
        <f>IFERROR(VLOOKUP(A65,'Impact Indicators - Section B'!$A$9:$S$27,19,FALSE),"")</f>
        <v/>
      </c>
      <c r="C65" s="467" t="str">
        <f t="array" ref="C65">IFERROR(IF(INDEX('Disaggregation Records'!$E$3:$E$56,MATCH(LEFT(L65,255),LEFT('Disaggregation Records'!$D$3:$D$56,255),0))=0,"",INDEX('Disaggregation Records'!$E$3:$E$56,MATCH(LEFT(L65,255),LEFT('Disaggregation Records'!$D$3:$D$56,255),0))),"")</f>
        <v/>
      </c>
      <c r="D65" s="467" t="str">
        <f t="array" ref="D65">IFERROR(IF(INDEX('Disaggregation Records'!$F$3:$F$56,MATCH(LEFT(L65,255),LEFT('Disaggregation Records'!$D$3:$D$56,255),0))=0,"",INDEX('Disaggregation Records'!$F$3:$F$56,MATCH(LEFT(L65,255),LEFT('Disaggregation Records'!$D$3:$D$56,255),0))),"")</f>
        <v/>
      </c>
      <c r="E65" s="370" t="str">
        <f t="array" ref="E65">IFERROR(IF(INDEX('Disaggregation Data'!$K$3:$K$154,MATCH(LEFT(M65,255),LEFT('Disaggregation Data'!$J$3:$J$154,255),0))=0,"",INDEX('Disaggregation Data'!$K$3:$K$154,MATCH(LEFT(M65,255),LEFT('Disaggregation Data'!$J$3:$J$154,255),0))),"")</f>
        <v/>
      </c>
      <c r="F65" s="370" t="str">
        <f t="array" ref="F65">IFERROR(IF(INDEX('Disaggregation Data'!$L$3:$L$154,MATCH(LEFT(M65,255),LEFT('Disaggregation Data'!$J$3:$J$154,255),0))=0,"",INDEX('Disaggregation Data'!$L$3:$L$154,MATCH(LEFT(M65,255),LEFT('Disaggregation Data'!$J$3:$J$154,255),0))),"")</f>
        <v/>
      </c>
      <c r="G65" s="370" t="str">
        <f t="array" ref="G65">IFERROR(IF(INDEX('Disaggregation Data'!$M$3:$M$154,MATCH(LEFT(M65,255),LEFT('Disaggregation Data'!$J$3:$J$154,255),0))=0,"",INDEX('Disaggregation Data'!$M$3:$M$154,MATCH(LEFT(M65,255),LEFT('Disaggregation Data'!$J$3:$J$154,255),0))),"")</f>
        <v/>
      </c>
      <c r="H65" s="369" t="str">
        <f t="array" ref="H65">IFERROR(IF(INDEX('Disaggregation Data'!$N$3:$N$154,MATCH(LEFT(M65,255),LEFT('Disaggregation Data'!$J$3:$J$154,255),0))=0,"",INDEX('Disaggregation Data'!$N$3:$N$154,MATCH(LEFT(M65,255),LEFT('Disaggregation Data'!$J$3:$J$154,255),0))),"")</f>
        <v/>
      </c>
      <c r="I65" s="464" t="str">
        <f t="array" ref="I65">IFERROR(IF(INDEX('Disaggregation Records'!$G$3:$G$56,MATCH(LEFT(L65,255),LEFT('Disaggregation Records'!$D$3:$D$56,255),0))=0,"",INDEX('Disaggregation Records'!$G$3:$G$56,MATCH(LEFT(L65,255),LEFT('Disaggregation Records'!$D$3:$D$56,255),0))),"")</f>
        <v/>
      </c>
      <c r="J65" s="464" t="s">
        <v>400</v>
      </c>
      <c r="K65" s="464">
        <f t="shared" si="0"/>
        <v>26</v>
      </c>
      <c r="L65" s="464" t="str">
        <f t="shared" si="1"/>
        <v/>
      </c>
      <c r="M65" s="464" t="str">
        <f t="shared" si="2"/>
        <v/>
      </c>
      <c r="N65" s="432" t="b">
        <f t="shared" si="3"/>
        <v>0</v>
      </c>
      <c r="O65" s="436" t="s">
        <v>1545</v>
      </c>
      <c r="P65" s="293"/>
      <c r="Q65" s="292"/>
    </row>
    <row r="66" spans="1:17" ht="37.5" customHeight="1" x14ac:dyDescent="0.3">
      <c r="A66" s="367">
        <v>6</v>
      </c>
      <c r="B66" s="384" t="str">
        <f>IFERROR(VLOOKUP(A66,'Impact Indicators - Section B'!$A$9:$S$27,19,FALSE),"")</f>
        <v/>
      </c>
      <c r="C66" s="467" t="str">
        <f t="array" ref="C66">IFERROR(IF(INDEX('Disaggregation Records'!$E$3:$E$56,MATCH(LEFT(L66,255),LEFT('Disaggregation Records'!$D$3:$D$56,255),0))=0,"",INDEX('Disaggregation Records'!$E$3:$E$56,MATCH(LEFT(L66,255),LEFT('Disaggregation Records'!$D$3:$D$56,255),0))),"")</f>
        <v/>
      </c>
      <c r="D66" s="467" t="str">
        <f t="array" ref="D66">IFERROR(IF(INDEX('Disaggregation Records'!$F$3:$F$56,MATCH(LEFT(L66,255),LEFT('Disaggregation Records'!$D$3:$D$56,255),0))=0,"",INDEX('Disaggregation Records'!$F$3:$F$56,MATCH(LEFT(L66,255),LEFT('Disaggregation Records'!$D$3:$D$56,255),0))),"")</f>
        <v/>
      </c>
      <c r="E66" s="370" t="str">
        <f t="array" ref="E66">IFERROR(IF(INDEX('Disaggregation Data'!$K$3:$K$154,MATCH(LEFT(M66,255),LEFT('Disaggregation Data'!$J$3:$J$154,255),0))=0,"",INDEX('Disaggregation Data'!$K$3:$K$154,MATCH(LEFT(M66,255),LEFT('Disaggregation Data'!$J$3:$J$154,255),0))),"")</f>
        <v/>
      </c>
      <c r="F66" s="370" t="str">
        <f t="array" ref="F66">IFERROR(IF(INDEX('Disaggregation Data'!$L$3:$L$154,MATCH(LEFT(M66,255),LEFT('Disaggregation Data'!$J$3:$J$154,255),0))=0,"",INDEX('Disaggregation Data'!$L$3:$L$154,MATCH(LEFT(M66,255),LEFT('Disaggregation Data'!$J$3:$J$154,255),0))),"")</f>
        <v/>
      </c>
      <c r="G66" s="370" t="str">
        <f t="array" ref="G66">IFERROR(IF(INDEX('Disaggregation Data'!$M$3:$M$154,MATCH(LEFT(M66,255),LEFT('Disaggregation Data'!$J$3:$J$154,255),0))=0,"",INDEX('Disaggregation Data'!$M$3:$M$154,MATCH(LEFT(M66,255),LEFT('Disaggregation Data'!$J$3:$J$154,255),0))),"")</f>
        <v/>
      </c>
      <c r="H66" s="369" t="str">
        <f t="array" ref="H66">IFERROR(IF(INDEX('Disaggregation Data'!$N$3:$N$154,MATCH(LEFT(M66,255),LEFT('Disaggregation Data'!$J$3:$J$154,255),0))=0,"",INDEX('Disaggregation Data'!$N$3:$N$154,MATCH(LEFT(M66,255),LEFT('Disaggregation Data'!$J$3:$J$154,255),0))),"")</f>
        <v/>
      </c>
      <c r="I66" s="464" t="str">
        <f t="array" ref="I66">IFERROR(IF(INDEX('Disaggregation Records'!$G$3:$G$56,MATCH(LEFT(L66,255),LEFT('Disaggregation Records'!$D$3:$D$56,255),0))=0,"",INDEX('Disaggregation Records'!$G$3:$G$56,MATCH(LEFT(L66,255),LEFT('Disaggregation Records'!$D$3:$D$56,255),0))),"")</f>
        <v/>
      </c>
      <c r="J66" s="464" t="s">
        <v>400</v>
      </c>
      <c r="K66" s="464">
        <f t="shared" si="0"/>
        <v>27</v>
      </c>
      <c r="L66" s="464" t="str">
        <f t="shared" si="1"/>
        <v/>
      </c>
      <c r="M66" s="464" t="str">
        <f t="shared" si="2"/>
        <v/>
      </c>
      <c r="N66" s="432" t="b">
        <f t="shared" si="3"/>
        <v>0</v>
      </c>
      <c r="O66" s="436" t="s">
        <v>1546</v>
      </c>
      <c r="P66" s="293"/>
      <c r="Q66" s="292"/>
    </row>
    <row r="67" spans="1:17" ht="37.5" customHeight="1" x14ac:dyDescent="0.3">
      <c r="A67" s="367">
        <v>6</v>
      </c>
      <c r="B67" s="384" t="str">
        <f>IFERROR(VLOOKUP(A67,'Impact Indicators - Section B'!$A$9:$S$27,19,FALSE),"")</f>
        <v/>
      </c>
      <c r="C67" s="467" t="str">
        <f t="array" ref="C67">IFERROR(IF(INDEX('Disaggregation Records'!$E$3:$E$56,MATCH(LEFT(L67,255),LEFT('Disaggregation Records'!$D$3:$D$56,255),0))=0,"",INDEX('Disaggregation Records'!$E$3:$E$56,MATCH(LEFT(L67,255),LEFT('Disaggregation Records'!$D$3:$D$56,255),0))),"")</f>
        <v/>
      </c>
      <c r="D67" s="467" t="str">
        <f t="array" ref="D67">IFERROR(IF(INDEX('Disaggregation Records'!$F$3:$F$56,MATCH(LEFT(L67,255),LEFT('Disaggregation Records'!$D$3:$D$56,255),0))=0,"",INDEX('Disaggregation Records'!$F$3:$F$56,MATCH(LEFT(L67,255),LEFT('Disaggregation Records'!$D$3:$D$56,255),0))),"")</f>
        <v/>
      </c>
      <c r="E67" s="370" t="str">
        <f t="array" ref="E67">IFERROR(IF(INDEX('Disaggregation Data'!$K$3:$K$154,MATCH(LEFT(M67,255),LEFT('Disaggregation Data'!$J$3:$J$154,255),0))=0,"",INDEX('Disaggregation Data'!$K$3:$K$154,MATCH(LEFT(M67,255),LEFT('Disaggregation Data'!$J$3:$J$154,255),0))),"")</f>
        <v/>
      </c>
      <c r="F67" s="370" t="str">
        <f t="array" ref="F67">IFERROR(IF(INDEX('Disaggregation Data'!$L$3:$L$154,MATCH(LEFT(M67,255),LEFT('Disaggregation Data'!$J$3:$J$154,255),0))=0,"",INDEX('Disaggregation Data'!$L$3:$L$154,MATCH(LEFT(M67,255),LEFT('Disaggregation Data'!$J$3:$J$154,255),0))),"")</f>
        <v/>
      </c>
      <c r="G67" s="370" t="str">
        <f t="array" ref="G67">IFERROR(IF(INDEX('Disaggregation Data'!$M$3:$M$154,MATCH(LEFT(M67,255),LEFT('Disaggregation Data'!$J$3:$J$154,255),0))=0,"",INDEX('Disaggregation Data'!$M$3:$M$154,MATCH(LEFT(M67,255),LEFT('Disaggregation Data'!$J$3:$J$154,255),0))),"")</f>
        <v/>
      </c>
      <c r="H67" s="369" t="str">
        <f t="array" ref="H67">IFERROR(IF(INDEX('Disaggregation Data'!$N$3:$N$154,MATCH(LEFT(M67,255),LEFT('Disaggregation Data'!$J$3:$J$154,255),0))=0,"",INDEX('Disaggregation Data'!$N$3:$N$154,MATCH(LEFT(M67,255),LEFT('Disaggregation Data'!$J$3:$J$154,255),0))),"")</f>
        <v/>
      </c>
      <c r="I67" s="464" t="str">
        <f t="array" ref="I67">IFERROR(IF(INDEX('Disaggregation Records'!$G$3:$G$56,MATCH(LEFT(L67,255),LEFT('Disaggregation Records'!$D$3:$D$56,255),0))=0,"",INDEX('Disaggregation Records'!$G$3:$G$56,MATCH(LEFT(L67,255),LEFT('Disaggregation Records'!$D$3:$D$56,255),0))),"")</f>
        <v/>
      </c>
      <c r="J67" s="464" t="s">
        <v>400</v>
      </c>
      <c r="K67" s="464">
        <f t="shared" si="0"/>
        <v>28</v>
      </c>
      <c r="L67" s="464" t="str">
        <f t="shared" si="1"/>
        <v/>
      </c>
      <c r="M67" s="464" t="str">
        <f t="shared" si="2"/>
        <v/>
      </c>
      <c r="N67" s="432" t="b">
        <f t="shared" si="3"/>
        <v>0</v>
      </c>
      <c r="O67" s="436" t="s">
        <v>1547</v>
      </c>
      <c r="P67" s="293"/>
      <c r="Q67" s="292"/>
    </row>
    <row r="68" spans="1:17" ht="37.5" customHeight="1" x14ac:dyDescent="0.3">
      <c r="A68" s="367">
        <v>6</v>
      </c>
      <c r="B68" s="384" t="str">
        <f>IFERROR(VLOOKUP(A68,'Impact Indicators - Section B'!$A$9:$S$27,19,FALSE),"")</f>
        <v/>
      </c>
      <c r="C68" s="467" t="str">
        <f t="array" ref="C68">IFERROR(IF(INDEX('Disaggregation Records'!$E$3:$E$56,MATCH(LEFT(L68,255),LEFT('Disaggregation Records'!$D$3:$D$56,255),0))=0,"",INDEX('Disaggregation Records'!$E$3:$E$56,MATCH(LEFT(L68,255),LEFT('Disaggregation Records'!$D$3:$D$56,255),0))),"")</f>
        <v/>
      </c>
      <c r="D68" s="467" t="str">
        <f t="array" ref="D68">IFERROR(IF(INDEX('Disaggregation Records'!$F$3:$F$56,MATCH(LEFT(L68,255),LEFT('Disaggregation Records'!$D$3:$D$56,255),0))=0,"",INDEX('Disaggregation Records'!$F$3:$F$56,MATCH(LEFT(L68,255),LEFT('Disaggregation Records'!$D$3:$D$56,255),0))),"")</f>
        <v/>
      </c>
      <c r="E68" s="370" t="str">
        <f t="array" ref="E68">IFERROR(IF(INDEX('Disaggregation Data'!$K$3:$K$154,MATCH(LEFT(M68,255),LEFT('Disaggregation Data'!$J$3:$J$154,255),0))=0,"",INDEX('Disaggregation Data'!$K$3:$K$154,MATCH(LEFT(M68,255),LEFT('Disaggregation Data'!$J$3:$J$154,255),0))),"")</f>
        <v/>
      </c>
      <c r="F68" s="370" t="str">
        <f t="array" ref="F68">IFERROR(IF(INDEX('Disaggregation Data'!$L$3:$L$154,MATCH(LEFT(M68,255),LEFT('Disaggregation Data'!$J$3:$J$154,255),0))=0,"",INDEX('Disaggregation Data'!$L$3:$L$154,MATCH(LEFT(M68,255),LEFT('Disaggregation Data'!$J$3:$J$154,255),0))),"")</f>
        <v/>
      </c>
      <c r="G68" s="370" t="str">
        <f t="array" ref="G68">IFERROR(IF(INDEX('Disaggregation Data'!$M$3:$M$154,MATCH(LEFT(M68,255),LEFT('Disaggregation Data'!$J$3:$J$154,255),0))=0,"",INDEX('Disaggregation Data'!$M$3:$M$154,MATCH(LEFT(M68,255),LEFT('Disaggregation Data'!$J$3:$J$154,255),0))),"")</f>
        <v/>
      </c>
      <c r="H68" s="369" t="str">
        <f t="array" ref="H68">IFERROR(IF(INDEX('Disaggregation Data'!$N$3:$N$154,MATCH(LEFT(M68,255),LEFT('Disaggregation Data'!$J$3:$J$154,255),0))=0,"",INDEX('Disaggregation Data'!$N$3:$N$154,MATCH(LEFT(M68,255),LEFT('Disaggregation Data'!$J$3:$J$154,255),0))),"")</f>
        <v/>
      </c>
      <c r="I68" s="464" t="str">
        <f t="array" ref="I68">IFERROR(IF(INDEX('Disaggregation Records'!$G$3:$G$56,MATCH(LEFT(L68,255),LEFT('Disaggregation Records'!$D$3:$D$56,255),0))=0,"",INDEX('Disaggregation Records'!$G$3:$G$56,MATCH(LEFT(L68,255),LEFT('Disaggregation Records'!$D$3:$D$56,255),0))),"")</f>
        <v/>
      </c>
      <c r="J68" s="464" t="s">
        <v>400</v>
      </c>
      <c r="K68" s="464">
        <f t="shared" si="0"/>
        <v>29</v>
      </c>
      <c r="L68" s="464" t="str">
        <f t="shared" si="1"/>
        <v/>
      </c>
      <c r="M68" s="464" t="str">
        <f t="shared" si="2"/>
        <v/>
      </c>
      <c r="N68" s="432" t="b">
        <f t="shared" si="3"/>
        <v>0</v>
      </c>
      <c r="O68" s="436" t="s">
        <v>1548</v>
      </c>
      <c r="P68" s="293"/>
      <c r="Q68" s="292"/>
    </row>
    <row r="69" spans="1:17" ht="37.5" customHeight="1" x14ac:dyDescent="0.3">
      <c r="A69" s="367">
        <v>7</v>
      </c>
      <c r="B69" s="384" t="str">
        <f>IFERROR(VLOOKUP(A69,'Impact Indicators - Section B'!$A$9:$S$27,19,FALSE),"")</f>
        <v/>
      </c>
      <c r="C69" s="467" t="str">
        <f t="array" ref="C69">IFERROR(IF(INDEX('Disaggregation Records'!$E$3:$E$56,MATCH(LEFT(L69,255),LEFT('Disaggregation Records'!$D$3:$D$56,255),0))=0,"",INDEX('Disaggregation Records'!$E$3:$E$56,MATCH(LEFT(L69,255),LEFT('Disaggregation Records'!$D$3:$D$56,255),0))),"")</f>
        <v/>
      </c>
      <c r="D69" s="467" t="str">
        <f t="array" ref="D69">IFERROR(IF(INDEX('Disaggregation Records'!$F$3:$F$56,MATCH(LEFT(L69,255),LEFT('Disaggregation Records'!$D$3:$D$56,255),0))=0,"",INDEX('Disaggregation Records'!$F$3:$F$56,MATCH(LEFT(L69,255),LEFT('Disaggregation Records'!$D$3:$D$56,255),0))),"")</f>
        <v/>
      </c>
      <c r="E69" s="370" t="str">
        <f t="array" ref="E69">IFERROR(IF(INDEX('Disaggregation Data'!$K$3:$K$154,MATCH(LEFT(M69,255),LEFT('Disaggregation Data'!$J$3:$J$154,255),0))=0,"",INDEX('Disaggregation Data'!$K$3:$K$154,MATCH(LEFT(M69,255),LEFT('Disaggregation Data'!$J$3:$J$154,255),0))),"")</f>
        <v/>
      </c>
      <c r="F69" s="370" t="str">
        <f t="array" ref="F69">IFERROR(IF(INDEX('Disaggregation Data'!$L$3:$L$154,MATCH(LEFT(M69,255),LEFT('Disaggregation Data'!$J$3:$J$154,255),0))=0,"",INDEX('Disaggregation Data'!$L$3:$L$154,MATCH(LEFT(M69,255),LEFT('Disaggregation Data'!$J$3:$J$154,255),0))),"")</f>
        <v/>
      </c>
      <c r="G69" s="370" t="str">
        <f t="array" ref="G69">IFERROR(IF(INDEX('Disaggregation Data'!$M$3:$M$154,MATCH(LEFT(M69,255),LEFT('Disaggregation Data'!$J$3:$J$154,255),0))=0,"",INDEX('Disaggregation Data'!$M$3:$M$154,MATCH(LEFT(M69,255),LEFT('Disaggregation Data'!$J$3:$J$154,255),0))),"")</f>
        <v/>
      </c>
      <c r="H69" s="369" t="str">
        <f t="array" ref="H69">IFERROR(IF(INDEX('Disaggregation Data'!$N$3:$N$154,MATCH(LEFT(M69,255),LEFT('Disaggregation Data'!$J$3:$J$154,255),0))=0,"",INDEX('Disaggregation Data'!$N$3:$N$154,MATCH(LEFT(M69,255),LEFT('Disaggregation Data'!$J$3:$J$154,255),0))),"")</f>
        <v/>
      </c>
      <c r="I69" s="464" t="str">
        <f t="array" ref="I69">IFERROR(IF(INDEX('Disaggregation Records'!$G$3:$G$56,MATCH(LEFT(L69,255),LEFT('Disaggregation Records'!$D$3:$D$56,255),0))=0,"",INDEX('Disaggregation Records'!$G$3:$G$56,MATCH(LEFT(L69,255),LEFT('Disaggregation Records'!$D$3:$D$56,255),0))),"")</f>
        <v/>
      </c>
      <c r="J69" s="464" t="s">
        <v>403</v>
      </c>
      <c r="K69" s="464">
        <f t="shared" si="0"/>
        <v>30</v>
      </c>
      <c r="L69" s="464" t="str">
        <f t="shared" si="1"/>
        <v/>
      </c>
      <c r="M69" s="464" t="str">
        <f t="shared" si="2"/>
        <v/>
      </c>
      <c r="N69" s="432" t="b">
        <f t="shared" si="3"/>
        <v>0</v>
      </c>
      <c r="O69" s="436" t="s">
        <v>1549</v>
      </c>
      <c r="P69" s="293"/>
      <c r="Q69" s="292"/>
    </row>
    <row r="70" spans="1:17" ht="37.5" customHeight="1" x14ac:dyDescent="0.3">
      <c r="A70" s="367">
        <v>7</v>
      </c>
      <c r="B70" s="384" t="str">
        <f>IFERROR(VLOOKUP(A70,'Impact Indicators - Section B'!$A$9:$S$27,19,FALSE),"")</f>
        <v/>
      </c>
      <c r="C70" s="467" t="str">
        <f t="array" ref="C70">IFERROR(IF(INDEX('Disaggregation Records'!$E$3:$E$56,MATCH(LEFT(L70,255),LEFT('Disaggregation Records'!$D$3:$D$56,255),0))=0,"",INDEX('Disaggregation Records'!$E$3:$E$56,MATCH(LEFT(L70,255),LEFT('Disaggregation Records'!$D$3:$D$56,255),0))),"")</f>
        <v/>
      </c>
      <c r="D70" s="467" t="str">
        <f t="array" ref="D70">IFERROR(IF(INDEX('Disaggregation Records'!$F$3:$F$56,MATCH(LEFT(L70,255),LEFT('Disaggregation Records'!$D$3:$D$56,255),0))=0,"",INDEX('Disaggregation Records'!$F$3:$F$56,MATCH(LEFT(L70,255),LEFT('Disaggregation Records'!$D$3:$D$56,255),0))),"")</f>
        <v/>
      </c>
      <c r="E70" s="370" t="str">
        <f t="array" ref="E70">IFERROR(IF(INDEX('Disaggregation Data'!$K$3:$K$154,MATCH(LEFT(M70,255),LEFT('Disaggregation Data'!$J$3:$J$154,255),0))=0,"",INDEX('Disaggregation Data'!$K$3:$K$154,MATCH(LEFT(M70,255),LEFT('Disaggregation Data'!$J$3:$J$154,255),0))),"")</f>
        <v/>
      </c>
      <c r="F70" s="370" t="str">
        <f t="array" ref="F70">IFERROR(IF(INDEX('Disaggregation Data'!$L$3:$L$154,MATCH(LEFT(M70,255),LEFT('Disaggregation Data'!$J$3:$J$154,255),0))=0,"",INDEX('Disaggregation Data'!$L$3:$L$154,MATCH(LEFT(M70,255),LEFT('Disaggregation Data'!$J$3:$J$154,255),0))),"")</f>
        <v/>
      </c>
      <c r="G70" s="370" t="str">
        <f t="array" ref="G70">IFERROR(IF(INDEX('Disaggregation Data'!$M$3:$M$154,MATCH(LEFT(M70,255),LEFT('Disaggregation Data'!$J$3:$J$154,255),0))=0,"",INDEX('Disaggregation Data'!$M$3:$M$154,MATCH(LEFT(M70,255),LEFT('Disaggregation Data'!$J$3:$J$154,255),0))),"")</f>
        <v/>
      </c>
      <c r="H70" s="369" t="str">
        <f t="array" ref="H70">IFERROR(IF(INDEX('Disaggregation Data'!$N$3:$N$154,MATCH(LEFT(M70,255),LEFT('Disaggregation Data'!$J$3:$J$154,255),0))=0,"",INDEX('Disaggregation Data'!$N$3:$N$154,MATCH(LEFT(M70,255),LEFT('Disaggregation Data'!$J$3:$J$154,255),0))),"")</f>
        <v/>
      </c>
      <c r="I70" s="464" t="str">
        <f t="array" ref="I70">IFERROR(IF(INDEX('Disaggregation Records'!$G$3:$G$56,MATCH(LEFT(L70,255),LEFT('Disaggregation Records'!$D$3:$D$56,255),0))=0,"",INDEX('Disaggregation Records'!$G$3:$G$56,MATCH(LEFT(L70,255),LEFT('Disaggregation Records'!$D$3:$D$56,255),0))),"")</f>
        <v/>
      </c>
      <c r="J70" s="464" t="s">
        <v>403</v>
      </c>
      <c r="K70" s="464">
        <f t="shared" si="0"/>
        <v>31</v>
      </c>
      <c r="L70" s="464" t="str">
        <f t="shared" si="1"/>
        <v/>
      </c>
      <c r="M70" s="464" t="str">
        <f t="shared" si="2"/>
        <v/>
      </c>
      <c r="N70" s="432" t="b">
        <f t="shared" si="3"/>
        <v>0</v>
      </c>
      <c r="O70" s="436" t="s">
        <v>1550</v>
      </c>
      <c r="P70" s="293"/>
      <c r="Q70" s="292"/>
    </row>
    <row r="71" spans="1:17" ht="37.5" customHeight="1" x14ac:dyDescent="0.3">
      <c r="A71" s="367">
        <v>7</v>
      </c>
      <c r="B71" s="384" t="str">
        <f>IFERROR(VLOOKUP(A71,'Impact Indicators - Section B'!$A$9:$S$27,19,FALSE),"")</f>
        <v/>
      </c>
      <c r="C71" s="467" t="str">
        <f t="array" ref="C71">IFERROR(IF(INDEX('Disaggregation Records'!$E$3:$E$56,MATCH(LEFT(L71,255),LEFT('Disaggregation Records'!$D$3:$D$56,255),0))=0,"",INDEX('Disaggregation Records'!$E$3:$E$56,MATCH(LEFT(L71,255),LEFT('Disaggregation Records'!$D$3:$D$56,255),0))),"")</f>
        <v/>
      </c>
      <c r="D71" s="467" t="str">
        <f t="array" ref="D71">IFERROR(IF(INDEX('Disaggregation Records'!$F$3:$F$56,MATCH(LEFT(L71,255),LEFT('Disaggregation Records'!$D$3:$D$56,255),0))=0,"",INDEX('Disaggregation Records'!$F$3:$F$56,MATCH(LEFT(L71,255),LEFT('Disaggregation Records'!$D$3:$D$56,255),0))),"")</f>
        <v/>
      </c>
      <c r="E71" s="370" t="str">
        <f t="array" ref="E71">IFERROR(IF(INDEX('Disaggregation Data'!$K$3:$K$154,MATCH(LEFT(M71,255),LEFT('Disaggregation Data'!$J$3:$J$154,255),0))=0,"",INDEX('Disaggregation Data'!$K$3:$K$154,MATCH(LEFT(M71,255),LEFT('Disaggregation Data'!$J$3:$J$154,255),0))),"")</f>
        <v/>
      </c>
      <c r="F71" s="370" t="str">
        <f t="array" ref="F71">IFERROR(IF(INDEX('Disaggregation Data'!$L$3:$L$154,MATCH(LEFT(M71,255),LEFT('Disaggregation Data'!$J$3:$J$154,255),0))=0,"",INDEX('Disaggregation Data'!$L$3:$L$154,MATCH(LEFT(M71,255),LEFT('Disaggregation Data'!$J$3:$J$154,255),0))),"")</f>
        <v/>
      </c>
      <c r="G71" s="370" t="str">
        <f t="array" ref="G71">IFERROR(IF(INDEX('Disaggregation Data'!$M$3:$M$154,MATCH(LEFT(M71,255),LEFT('Disaggregation Data'!$J$3:$J$154,255),0))=0,"",INDEX('Disaggregation Data'!$M$3:$M$154,MATCH(LEFT(M71,255),LEFT('Disaggregation Data'!$J$3:$J$154,255),0))),"")</f>
        <v/>
      </c>
      <c r="H71" s="369" t="str">
        <f t="array" ref="H71">IFERROR(IF(INDEX('Disaggregation Data'!$N$3:$N$154,MATCH(LEFT(M71,255),LEFT('Disaggregation Data'!$J$3:$J$154,255),0))=0,"",INDEX('Disaggregation Data'!$N$3:$N$154,MATCH(LEFT(M71,255),LEFT('Disaggregation Data'!$J$3:$J$154,255),0))),"")</f>
        <v/>
      </c>
      <c r="I71" s="464" t="str">
        <f t="array" ref="I71">IFERROR(IF(INDEX('Disaggregation Records'!$G$3:$G$56,MATCH(LEFT(L71,255),LEFT('Disaggregation Records'!$D$3:$D$56,255),0))=0,"",INDEX('Disaggregation Records'!$G$3:$G$56,MATCH(LEFT(L71,255),LEFT('Disaggregation Records'!$D$3:$D$56,255),0))),"")</f>
        <v/>
      </c>
      <c r="J71" s="464" t="s">
        <v>403</v>
      </c>
      <c r="K71" s="464">
        <f t="shared" si="0"/>
        <v>32</v>
      </c>
      <c r="L71" s="464" t="str">
        <f t="shared" si="1"/>
        <v/>
      </c>
      <c r="M71" s="464" t="str">
        <f t="shared" si="2"/>
        <v/>
      </c>
      <c r="N71" s="432" t="b">
        <f t="shared" si="3"/>
        <v>0</v>
      </c>
      <c r="O71" s="436" t="s">
        <v>1551</v>
      </c>
      <c r="P71" s="293"/>
      <c r="Q71" s="292"/>
    </row>
    <row r="72" spans="1:17" ht="37.5" customHeight="1" x14ac:dyDescent="0.3">
      <c r="A72" s="367">
        <v>7</v>
      </c>
      <c r="B72" s="384" t="str">
        <f>IFERROR(VLOOKUP(A72,'Impact Indicators - Section B'!$A$9:$S$27,19,FALSE),"")</f>
        <v/>
      </c>
      <c r="C72" s="467" t="str">
        <f t="array" ref="C72">IFERROR(IF(INDEX('Disaggregation Records'!$E$3:$E$56,MATCH(LEFT(L72,255),LEFT('Disaggregation Records'!$D$3:$D$56,255),0))=0,"",INDEX('Disaggregation Records'!$E$3:$E$56,MATCH(LEFT(L72,255),LEFT('Disaggregation Records'!$D$3:$D$56,255),0))),"")</f>
        <v/>
      </c>
      <c r="D72" s="467" t="str">
        <f t="array" ref="D72">IFERROR(IF(INDEX('Disaggregation Records'!$F$3:$F$56,MATCH(LEFT(L72,255),LEFT('Disaggregation Records'!$D$3:$D$56,255),0))=0,"",INDEX('Disaggregation Records'!$F$3:$F$56,MATCH(LEFT(L72,255),LEFT('Disaggregation Records'!$D$3:$D$56,255),0))),"")</f>
        <v/>
      </c>
      <c r="E72" s="370" t="str">
        <f t="array" ref="E72">IFERROR(IF(INDEX('Disaggregation Data'!$K$3:$K$154,MATCH(LEFT(M72,255),LEFT('Disaggregation Data'!$J$3:$J$154,255),0))=0,"",INDEX('Disaggregation Data'!$K$3:$K$154,MATCH(LEFT(M72,255),LEFT('Disaggregation Data'!$J$3:$J$154,255),0))),"")</f>
        <v/>
      </c>
      <c r="F72" s="370" t="str">
        <f t="array" ref="F72">IFERROR(IF(INDEX('Disaggregation Data'!$L$3:$L$154,MATCH(LEFT(M72,255),LEFT('Disaggregation Data'!$J$3:$J$154,255),0))=0,"",INDEX('Disaggregation Data'!$L$3:$L$154,MATCH(LEFT(M72,255),LEFT('Disaggregation Data'!$J$3:$J$154,255),0))),"")</f>
        <v/>
      </c>
      <c r="G72" s="370" t="str">
        <f t="array" ref="G72">IFERROR(IF(INDEX('Disaggregation Data'!$M$3:$M$154,MATCH(LEFT(M72,255),LEFT('Disaggregation Data'!$J$3:$J$154,255),0))=0,"",INDEX('Disaggregation Data'!$M$3:$M$154,MATCH(LEFT(M72,255),LEFT('Disaggregation Data'!$J$3:$J$154,255),0))),"")</f>
        <v/>
      </c>
      <c r="H72" s="369" t="str">
        <f t="array" ref="H72">IFERROR(IF(INDEX('Disaggregation Data'!$N$3:$N$154,MATCH(LEFT(M72,255),LEFT('Disaggregation Data'!$J$3:$J$154,255),0))=0,"",INDEX('Disaggregation Data'!$N$3:$N$154,MATCH(LEFT(M72,255),LEFT('Disaggregation Data'!$J$3:$J$154,255),0))),"")</f>
        <v/>
      </c>
      <c r="I72" s="464" t="str">
        <f t="array" ref="I72">IFERROR(IF(INDEX('Disaggregation Records'!$G$3:$G$56,MATCH(LEFT(L72,255),LEFT('Disaggregation Records'!$D$3:$D$56,255),0))=0,"",INDEX('Disaggregation Records'!$G$3:$G$56,MATCH(LEFT(L72,255),LEFT('Disaggregation Records'!$D$3:$D$56,255),0))),"")</f>
        <v/>
      </c>
      <c r="J72" s="464" t="s">
        <v>403</v>
      </c>
      <c r="K72" s="464">
        <f t="shared" si="0"/>
        <v>33</v>
      </c>
      <c r="L72" s="464" t="str">
        <f t="shared" si="1"/>
        <v/>
      </c>
      <c r="M72" s="464" t="str">
        <f t="shared" si="2"/>
        <v/>
      </c>
      <c r="N72" s="432" t="b">
        <f t="shared" si="3"/>
        <v>0</v>
      </c>
      <c r="O72" s="436" t="s">
        <v>1552</v>
      </c>
      <c r="P72" s="293"/>
      <c r="Q72" s="292"/>
    </row>
    <row r="73" spans="1:17" ht="37.5" customHeight="1" x14ac:dyDescent="0.3">
      <c r="A73" s="367">
        <v>7</v>
      </c>
      <c r="B73" s="384" t="str">
        <f>IFERROR(VLOOKUP(A73,'Impact Indicators - Section B'!$A$9:$S$27,19,FALSE),"")</f>
        <v/>
      </c>
      <c r="C73" s="467" t="str">
        <f t="array" ref="C73">IFERROR(IF(INDEX('Disaggregation Records'!$E$3:$E$56,MATCH(LEFT(L73,255),LEFT('Disaggregation Records'!$D$3:$D$56,255),0))=0,"",INDEX('Disaggregation Records'!$E$3:$E$56,MATCH(LEFT(L73,255),LEFT('Disaggregation Records'!$D$3:$D$56,255),0))),"")</f>
        <v/>
      </c>
      <c r="D73" s="467" t="str">
        <f t="array" ref="D73">IFERROR(IF(INDEX('Disaggregation Records'!$F$3:$F$56,MATCH(LEFT(L73,255),LEFT('Disaggregation Records'!$D$3:$D$56,255),0))=0,"",INDEX('Disaggregation Records'!$F$3:$F$56,MATCH(LEFT(L73,255),LEFT('Disaggregation Records'!$D$3:$D$56,255),0))),"")</f>
        <v/>
      </c>
      <c r="E73" s="370" t="str">
        <f t="array" ref="E73">IFERROR(IF(INDEX('Disaggregation Data'!$K$3:$K$154,MATCH(LEFT(M73,255),LEFT('Disaggregation Data'!$J$3:$J$154,255),0))=0,"",INDEX('Disaggregation Data'!$K$3:$K$154,MATCH(LEFT(M73,255),LEFT('Disaggregation Data'!$J$3:$J$154,255),0))),"")</f>
        <v/>
      </c>
      <c r="F73" s="370" t="str">
        <f t="array" ref="F73">IFERROR(IF(INDEX('Disaggregation Data'!$L$3:$L$154,MATCH(LEFT(M73,255),LEFT('Disaggregation Data'!$J$3:$J$154,255),0))=0,"",INDEX('Disaggregation Data'!$L$3:$L$154,MATCH(LEFT(M73,255),LEFT('Disaggregation Data'!$J$3:$J$154,255),0))),"")</f>
        <v/>
      </c>
      <c r="G73" s="370" t="str">
        <f t="array" ref="G73">IFERROR(IF(INDEX('Disaggregation Data'!$M$3:$M$154,MATCH(LEFT(M73,255),LEFT('Disaggregation Data'!$J$3:$J$154,255),0))=0,"",INDEX('Disaggregation Data'!$M$3:$M$154,MATCH(LEFT(M73,255),LEFT('Disaggregation Data'!$J$3:$J$154,255),0))),"")</f>
        <v/>
      </c>
      <c r="H73" s="369" t="str">
        <f t="array" ref="H73">IFERROR(IF(INDEX('Disaggregation Data'!$N$3:$N$154,MATCH(LEFT(M73,255),LEFT('Disaggregation Data'!$J$3:$J$154,255),0))=0,"",INDEX('Disaggregation Data'!$N$3:$N$154,MATCH(LEFT(M73,255),LEFT('Disaggregation Data'!$J$3:$J$154,255),0))),"")</f>
        <v/>
      </c>
      <c r="I73" s="464" t="str">
        <f t="array" ref="I73">IFERROR(IF(INDEX('Disaggregation Records'!$G$3:$G$56,MATCH(LEFT(L73,255),LEFT('Disaggregation Records'!$D$3:$D$56,255),0))=0,"",INDEX('Disaggregation Records'!$G$3:$G$56,MATCH(LEFT(L73,255),LEFT('Disaggregation Records'!$D$3:$D$56,255),0))),"")</f>
        <v/>
      </c>
      <c r="J73" s="464" t="s">
        <v>403</v>
      </c>
      <c r="K73" s="464">
        <f t="shared" ref="K73:K136" si="4">IF(B73=B72,K72+1,0)</f>
        <v>34</v>
      </c>
      <c r="L73" s="464" t="str">
        <f t="shared" ref="L73:L136" si="5">IF(B73&lt;&gt;"",B73&amp;"-"&amp;K73,"")</f>
        <v/>
      </c>
      <c r="M73" s="464" t="str">
        <f t="shared" ref="M73:M136" si="6">IF(B73&lt;&gt;"",B73&amp;C73&amp;D73,"")</f>
        <v/>
      </c>
      <c r="N73" s="432" t="b">
        <f t="shared" ref="N73:N136" si="7">IFERROR(IF(B73&lt;&gt;"",TRUE,FALSE),"")</f>
        <v>0</v>
      </c>
      <c r="O73" s="436" t="s">
        <v>1553</v>
      </c>
      <c r="P73" s="293"/>
      <c r="Q73" s="292"/>
    </row>
    <row r="74" spans="1:17" ht="37.5" customHeight="1" x14ac:dyDescent="0.3">
      <c r="A74" s="367">
        <v>7</v>
      </c>
      <c r="B74" s="384" t="str">
        <f>IFERROR(VLOOKUP(A74,'Impact Indicators - Section B'!$A$9:$S$27,19,FALSE),"")</f>
        <v/>
      </c>
      <c r="C74" s="467" t="str">
        <f t="array" ref="C74">IFERROR(IF(INDEX('Disaggregation Records'!$E$3:$E$56,MATCH(LEFT(L74,255),LEFT('Disaggregation Records'!$D$3:$D$56,255),0))=0,"",INDEX('Disaggregation Records'!$E$3:$E$56,MATCH(LEFT(L74,255),LEFT('Disaggregation Records'!$D$3:$D$56,255),0))),"")</f>
        <v/>
      </c>
      <c r="D74" s="467" t="str">
        <f t="array" ref="D74">IFERROR(IF(INDEX('Disaggregation Records'!$F$3:$F$56,MATCH(LEFT(L74,255),LEFT('Disaggregation Records'!$D$3:$D$56,255),0))=0,"",INDEX('Disaggregation Records'!$F$3:$F$56,MATCH(LEFT(L74,255),LEFT('Disaggregation Records'!$D$3:$D$56,255),0))),"")</f>
        <v/>
      </c>
      <c r="E74" s="370" t="str">
        <f t="array" ref="E74">IFERROR(IF(INDEX('Disaggregation Data'!$K$3:$K$154,MATCH(LEFT(M74,255),LEFT('Disaggregation Data'!$J$3:$J$154,255),0))=0,"",INDEX('Disaggregation Data'!$K$3:$K$154,MATCH(LEFT(M74,255),LEFT('Disaggregation Data'!$J$3:$J$154,255),0))),"")</f>
        <v/>
      </c>
      <c r="F74" s="370" t="str">
        <f t="array" ref="F74">IFERROR(IF(INDEX('Disaggregation Data'!$L$3:$L$154,MATCH(LEFT(M74,255),LEFT('Disaggregation Data'!$J$3:$J$154,255),0))=0,"",INDEX('Disaggregation Data'!$L$3:$L$154,MATCH(LEFT(M74,255),LEFT('Disaggregation Data'!$J$3:$J$154,255),0))),"")</f>
        <v/>
      </c>
      <c r="G74" s="370" t="str">
        <f t="array" ref="G74">IFERROR(IF(INDEX('Disaggregation Data'!$M$3:$M$154,MATCH(LEFT(M74,255),LEFT('Disaggregation Data'!$J$3:$J$154,255),0))=0,"",INDEX('Disaggregation Data'!$M$3:$M$154,MATCH(LEFT(M74,255),LEFT('Disaggregation Data'!$J$3:$J$154,255),0))),"")</f>
        <v/>
      </c>
      <c r="H74" s="369" t="str">
        <f t="array" ref="H74">IFERROR(IF(INDEX('Disaggregation Data'!$N$3:$N$154,MATCH(LEFT(M74,255),LEFT('Disaggregation Data'!$J$3:$J$154,255),0))=0,"",INDEX('Disaggregation Data'!$N$3:$N$154,MATCH(LEFT(M74,255),LEFT('Disaggregation Data'!$J$3:$J$154,255),0))),"")</f>
        <v/>
      </c>
      <c r="I74" s="464" t="str">
        <f t="array" ref="I74">IFERROR(IF(INDEX('Disaggregation Records'!$G$3:$G$56,MATCH(LEFT(L74,255),LEFT('Disaggregation Records'!$D$3:$D$56,255),0))=0,"",INDEX('Disaggregation Records'!$G$3:$G$56,MATCH(LEFT(L74,255),LEFT('Disaggregation Records'!$D$3:$D$56,255),0))),"")</f>
        <v/>
      </c>
      <c r="J74" s="464" t="s">
        <v>403</v>
      </c>
      <c r="K74" s="464">
        <f t="shared" si="4"/>
        <v>35</v>
      </c>
      <c r="L74" s="464" t="str">
        <f t="shared" si="5"/>
        <v/>
      </c>
      <c r="M74" s="464" t="str">
        <f t="shared" si="6"/>
        <v/>
      </c>
      <c r="N74" s="432" t="b">
        <f t="shared" si="7"/>
        <v>0</v>
      </c>
      <c r="O74" s="436" t="s">
        <v>1554</v>
      </c>
      <c r="P74" s="293"/>
      <c r="Q74" s="292"/>
    </row>
    <row r="75" spans="1:17" ht="37.5" customHeight="1" x14ac:dyDescent="0.3">
      <c r="A75" s="367">
        <v>7</v>
      </c>
      <c r="B75" s="384" t="str">
        <f>IFERROR(VLOOKUP(A75,'Impact Indicators - Section B'!$A$9:$S$27,19,FALSE),"")</f>
        <v/>
      </c>
      <c r="C75" s="467" t="str">
        <f t="array" ref="C75">IFERROR(IF(INDEX('Disaggregation Records'!$E$3:$E$56,MATCH(LEFT(L75,255),LEFT('Disaggregation Records'!$D$3:$D$56,255),0))=0,"",INDEX('Disaggregation Records'!$E$3:$E$56,MATCH(LEFT(L75,255),LEFT('Disaggregation Records'!$D$3:$D$56,255),0))),"")</f>
        <v/>
      </c>
      <c r="D75" s="467" t="str">
        <f t="array" ref="D75">IFERROR(IF(INDEX('Disaggregation Records'!$F$3:$F$56,MATCH(LEFT(L75,255),LEFT('Disaggregation Records'!$D$3:$D$56,255),0))=0,"",INDEX('Disaggregation Records'!$F$3:$F$56,MATCH(LEFT(L75,255),LEFT('Disaggregation Records'!$D$3:$D$56,255),0))),"")</f>
        <v/>
      </c>
      <c r="E75" s="370" t="str">
        <f t="array" ref="E75">IFERROR(IF(INDEX('Disaggregation Data'!$K$3:$K$154,MATCH(LEFT(M75,255),LEFT('Disaggregation Data'!$J$3:$J$154,255),0))=0,"",INDEX('Disaggregation Data'!$K$3:$K$154,MATCH(LEFT(M75,255),LEFT('Disaggregation Data'!$J$3:$J$154,255),0))),"")</f>
        <v/>
      </c>
      <c r="F75" s="370" t="str">
        <f t="array" ref="F75">IFERROR(IF(INDEX('Disaggregation Data'!$L$3:$L$154,MATCH(LEFT(M75,255),LEFT('Disaggregation Data'!$J$3:$J$154,255),0))=0,"",INDEX('Disaggregation Data'!$L$3:$L$154,MATCH(LEFT(M75,255),LEFT('Disaggregation Data'!$J$3:$J$154,255),0))),"")</f>
        <v/>
      </c>
      <c r="G75" s="370" t="str">
        <f t="array" ref="G75">IFERROR(IF(INDEX('Disaggregation Data'!$M$3:$M$154,MATCH(LEFT(M75,255),LEFT('Disaggregation Data'!$J$3:$J$154,255),0))=0,"",INDEX('Disaggregation Data'!$M$3:$M$154,MATCH(LEFT(M75,255),LEFT('Disaggregation Data'!$J$3:$J$154,255),0))),"")</f>
        <v/>
      </c>
      <c r="H75" s="369" t="str">
        <f t="array" ref="H75">IFERROR(IF(INDEX('Disaggregation Data'!$N$3:$N$154,MATCH(LEFT(M75,255),LEFT('Disaggregation Data'!$J$3:$J$154,255),0))=0,"",INDEX('Disaggregation Data'!$N$3:$N$154,MATCH(LEFT(M75,255),LEFT('Disaggregation Data'!$J$3:$J$154,255),0))),"")</f>
        <v/>
      </c>
      <c r="I75" s="464" t="str">
        <f t="array" ref="I75">IFERROR(IF(INDEX('Disaggregation Records'!$G$3:$G$56,MATCH(LEFT(L75,255),LEFT('Disaggregation Records'!$D$3:$D$56,255),0))=0,"",INDEX('Disaggregation Records'!$G$3:$G$56,MATCH(LEFT(L75,255),LEFT('Disaggregation Records'!$D$3:$D$56,255),0))),"")</f>
        <v/>
      </c>
      <c r="J75" s="464" t="s">
        <v>403</v>
      </c>
      <c r="K75" s="464">
        <f t="shared" si="4"/>
        <v>36</v>
      </c>
      <c r="L75" s="464" t="str">
        <f t="shared" si="5"/>
        <v/>
      </c>
      <c r="M75" s="464" t="str">
        <f t="shared" si="6"/>
        <v/>
      </c>
      <c r="N75" s="432" t="b">
        <f t="shared" si="7"/>
        <v>0</v>
      </c>
      <c r="O75" s="436" t="s">
        <v>1555</v>
      </c>
      <c r="P75" s="293"/>
      <c r="Q75" s="292"/>
    </row>
    <row r="76" spans="1:17" ht="37.5" customHeight="1" x14ac:dyDescent="0.3">
      <c r="A76" s="367">
        <v>7</v>
      </c>
      <c r="B76" s="384" t="str">
        <f>IFERROR(VLOOKUP(A76,'Impact Indicators - Section B'!$A$9:$S$27,19,FALSE),"")</f>
        <v/>
      </c>
      <c r="C76" s="467" t="str">
        <f t="array" ref="C76">IFERROR(IF(INDEX('Disaggregation Records'!$E$3:$E$56,MATCH(LEFT(L76,255),LEFT('Disaggregation Records'!$D$3:$D$56,255),0))=0,"",INDEX('Disaggregation Records'!$E$3:$E$56,MATCH(LEFT(L76,255),LEFT('Disaggregation Records'!$D$3:$D$56,255),0))),"")</f>
        <v/>
      </c>
      <c r="D76" s="467" t="str">
        <f t="array" ref="D76">IFERROR(IF(INDEX('Disaggregation Records'!$F$3:$F$56,MATCH(LEFT(L76,255),LEFT('Disaggregation Records'!$D$3:$D$56,255),0))=0,"",INDEX('Disaggregation Records'!$F$3:$F$56,MATCH(LEFT(L76,255),LEFT('Disaggregation Records'!$D$3:$D$56,255),0))),"")</f>
        <v/>
      </c>
      <c r="E76" s="370" t="str">
        <f t="array" ref="E76">IFERROR(IF(INDEX('Disaggregation Data'!$K$3:$K$154,MATCH(LEFT(M76,255),LEFT('Disaggregation Data'!$J$3:$J$154,255),0))=0,"",INDEX('Disaggregation Data'!$K$3:$K$154,MATCH(LEFT(M76,255),LEFT('Disaggregation Data'!$J$3:$J$154,255),0))),"")</f>
        <v/>
      </c>
      <c r="F76" s="370" t="str">
        <f t="array" ref="F76">IFERROR(IF(INDEX('Disaggregation Data'!$L$3:$L$154,MATCH(LEFT(M76,255),LEFT('Disaggregation Data'!$J$3:$J$154,255),0))=0,"",INDEX('Disaggregation Data'!$L$3:$L$154,MATCH(LEFT(M76,255),LEFT('Disaggregation Data'!$J$3:$J$154,255),0))),"")</f>
        <v/>
      </c>
      <c r="G76" s="370" t="str">
        <f t="array" ref="G76">IFERROR(IF(INDEX('Disaggregation Data'!$M$3:$M$154,MATCH(LEFT(M76,255),LEFT('Disaggregation Data'!$J$3:$J$154,255),0))=0,"",INDEX('Disaggregation Data'!$M$3:$M$154,MATCH(LEFT(M76,255),LEFT('Disaggregation Data'!$J$3:$J$154,255),0))),"")</f>
        <v/>
      </c>
      <c r="H76" s="369" t="str">
        <f t="array" ref="H76">IFERROR(IF(INDEX('Disaggregation Data'!$N$3:$N$154,MATCH(LEFT(M76,255),LEFT('Disaggregation Data'!$J$3:$J$154,255),0))=0,"",INDEX('Disaggregation Data'!$N$3:$N$154,MATCH(LEFT(M76,255),LEFT('Disaggregation Data'!$J$3:$J$154,255),0))),"")</f>
        <v/>
      </c>
      <c r="I76" s="464" t="str">
        <f t="array" ref="I76">IFERROR(IF(INDEX('Disaggregation Records'!$G$3:$G$56,MATCH(LEFT(L76,255),LEFT('Disaggregation Records'!$D$3:$D$56,255),0))=0,"",INDEX('Disaggregation Records'!$G$3:$G$56,MATCH(LEFT(L76,255),LEFT('Disaggregation Records'!$D$3:$D$56,255),0))),"")</f>
        <v/>
      </c>
      <c r="J76" s="464" t="s">
        <v>403</v>
      </c>
      <c r="K76" s="464">
        <f t="shared" si="4"/>
        <v>37</v>
      </c>
      <c r="L76" s="464" t="str">
        <f t="shared" si="5"/>
        <v/>
      </c>
      <c r="M76" s="464" t="str">
        <f t="shared" si="6"/>
        <v/>
      </c>
      <c r="N76" s="432" t="b">
        <f t="shared" si="7"/>
        <v>0</v>
      </c>
      <c r="O76" s="436" t="s">
        <v>1556</v>
      </c>
      <c r="P76" s="293"/>
      <c r="Q76" s="292"/>
    </row>
    <row r="77" spans="1:17" ht="37.5" customHeight="1" x14ac:dyDescent="0.3">
      <c r="A77" s="367">
        <v>7</v>
      </c>
      <c r="B77" s="384" t="str">
        <f>IFERROR(VLOOKUP(A77,'Impact Indicators - Section B'!$A$9:$S$27,19,FALSE),"")</f>
        <v/>
      </c>
      <c r="C77" s="467" t="str">
        <f t="array" ref="C77">IFERROR(IF(INDEX('Disaggregation Records'!$E$3:$E$56,MATCH(LEFT(L77,255),LEFT('Disaggregation Records'!$D$3:$D$56,255),0))=0,"",INDEX('Disaggregation Records'!$E$3:$E$56,MATCH(LEFT(L77,255),LEFT('Disaggregation Records'!$D$3:$D$56,255),0))),"")</f>
        <v/>
      </c>
      <c r="D77" s="467" t="str">
        <f t="array" ref="D77">IFERROR(IF(INDEX('Disaggregation Records'!$F$3:$F$56,MATCH(LEFT(L77,255),LEFT('Disaggregation Records'!$D$3:$D$56,255),0))=0,"",INDEX('Disaggregation Records'!$F$3:$F$56,MATCH(LEFT(L77,255),LEFT('Disaggregation Records'!$D$3:$D$56,255),0))),"")</f>
        <v/>
      </c>
      <c r="E77" s="370" t="str">
        <f t="array" ref="E77">IFERROR(IF(INDEX('Disaggregation Data'!$K$3:$K$154,MATCH(LEFT(M77,255),LEFT('Disaggregation Data'!$J$3:$J$154,255),0))=0,"",INDEX('Disaggregation Data'!$K$3:$K$154,MATCH(LEFT(M77,255),LEFT('Disaggregation Data'!$J$3:$J$154,255),0))),"")</f>
        <v/>
      </c>
      <c r="F77" s="370" t="str">
        <f t="array" ref="F77">IFERROR(IF(INDEX('Disaggregation Data'!$L$3:$L$154,MATCH(LEFT(M77,255),LEFT('Disaggregation Data'!$J$3:$J$154,255),0))=0,"",INDEX('Disaggregation Data'!$L$3:$L$154,MATCH(LEFT(M77,255),LEFT('Disaggregation Data'!$J$3:$J$154,255),0))),"")</f>
        <v/>
      </c>
      <c r="G77" s="370" t="str">
        <f t="array" ref="G77">IFERROR(IF(INDEX('Disaggregation Data'!$M$3:$M$154,MATCH(LEFT(M77,255),LEFT('Disaggregation Data'!$J$3:$J$154,255),0))=0,"",INDEX('Disaggregation Data'!$M$3:$M$154,MATCH(LEFT(M77,255),LEFT('Disaggregation Data'!$J$3:$J$154,255),0))),"")</f>
        <v/>
      </c>
      <c r="H77" s="369" t="str">
        <f t="array" ref="H77">IFERROR(IF(INDEX('Disaggregation Data'!$N$3:$N$154,MATCH(LEFT(M77,255),LEFT('Disaggregation Data'!$J$3:$J$154,255),0))=0,"",INDEX('Disaggregation Data'!$N$3:$N$154,MATCH(LEFT(M77,255),LEFT('Disaggregation Data'!$J$3:$J$154,255),0))),"")</f>
        <v/>
      </c>
      <c r="I77" s="464" t="str">
        <f t="array" ref="I77">IFERROR(IF(INDEX('Disaggregation Records'!$G$3:$G$56,MATCH(LEFT(L77,255),LEFT('Disaggregation Records'!$D$3:$D$56,255),0))=0,"",INDEX('Disaggregation Records'!$G$3:$G$56,MATCH(LEFT(L77,255),LEFT('Disaggregation Records'!$D$3:$D$56,255),0))),"")</f>
        <v/>
      </c>
      <c r="J77" s="464" t="s">
        <v>403</v>
      </c>
      <c r="K77" s="464">
        <f t="shared" si="4"/>
        <v>38</v>
      </c>
      <c r="L77" s="464" t="str">
        <f t="shared" si="5"/>
        <v/>
      </c>
      <c r="M77" s="464" t="str">
        <f t="shared" si="6"/>
        <v/>
      </c>
      <c r="N77" s="432" t="b">
        <f t="shared" si="7"/>
        <v>0</v>
      </c>
      <c r="O77" s="436" t="s">
        <v>1557</v>
      </c>
      <c r="P77" s="293"/>
      <c r="Q77" s="292"/>
    </row>
    <row r="78" spans="1:17" ht="37.5" customHeight="1" x14ac:dyDescent="0.3">
      <c r="A78" s="367">
        <v>7</v>
      </c>
      <c r="B78" s="384" t="str">
        <f>IFERROR(VLOOKUP(A78,'Impact Indicators - Section B'!$A$9:$S$27,19,FALSE),"")</f>
        <v/>
      </c>
      <c r="C78" s="467" t="str">
        <f t="array" ref="C78">IFERROR(IF(INDEX('Disaggregation Records'!$E$3:$E$56,MATCH(LEFT(L78,255),LEFT('Disaggregation Records'!$D$3:$D$56,255),0))=0,"",INDEX('Disaggregation Records'!$E$3:$E$56,MATCH(LEFT(L78,255),LEFT('Disaggregation Records'!$D$3:$D$56,255),0))),"")</f>
        <v/>
      </c>
      <c r="D78" s="467" t="str">
        <f t="array" ref="D78">IFERROR(IF(INDEX('Disaggregation Records'!$F$3:$F$56,MATCH(LEFT(L78,255),LEFT('Disaggregation Records'!$D$3:$D$56,255),0))=0,"",INDEX('Disaggregation Records'!$F$3:$F$56,MATCH(LEFT(L78,255),LEFT('Disaggregation Records'!$D$3:$D$56,255),0))),"")</f>
        <v/>
      </c>
      <c r="E78" s="370" t="str">
        <f t="array" ref="E78">IFERROR(IF(INDEX('Disaggregation Data'!$K$3:$K$154,MATCH(LEFT(M78,255),LEFT('Disaggregation Data'!$J$3:$J$154,255),0))=0,"",INDEX('Disaggregation Data'!$K$3:$K$154,MATCH(LEFT(M78,255),LEFT('Disaggregation Data'!$J$3:$J$154,255),0))),"")</f>
        <v/>
      </c>
      <c r="F78" s="370" t="str">
        <f t="array" ref="F78">IFERROR(IF(INDEX('Disaggregation Data'!$L$3:$L$154,MATCH(LEFT(M78,255),LEFT('Disaggregation Data'!$J$3:$J$154,255),0))=0,"",INDEX('Disaggregation Data'!$L$3:$L$154,MATCH(LEFT(M78,255),LEFT('Disaggregation Data'!$J$3:$J$154,255),0))),"")</f>
        <v/>
      </c>
      <c r="G78" s="370" t="str">
        <f t="array" ref="G78">IFERROR(IF(INDEX('Disaggregation Data'!$M$3:$M$154,MATCH(LEFT(M78,255),LEFT('Disaggregation Data'!$J$3:$J$154,255),0))=0,"",INDEX('Disaggregation Data'!$M$3:$M$154,MATCH(LEFT(M78,255),LEFT('Disaggregation Data'!$J$3:$J$154,255),0))),"")</f>
        <v/>
      </c>
      <c r="H78" s="369" t="str">
        <f t="array" ref="H78">IFERROR(IF(INDEX('Disaggregation Data'!$N$3:$N$154,MATCH(LEFT(M78,255),LEFT('Disaggregation Data'!$J$3:$J$154,255),0))=0,"",INDEX('Disaggregation Data'!$N$3:$N$154,MATCH(LEFT(M78,255),LEFT('Disaggregation Data'!$J$3:$J$154,255),0))),"")</f>
        <v/>
      </c>
      <c r="I78" s="464" t="str">
        <f t="array" ref="I78">IFERROR(IF(INDEX('Disaggregation Records'!$G$3:$G$56,MATCH(LEFT(L78,255),LEFT('Disaggregation Records'!$D$3:$D$56,255),0))=0,"",INDEX('Disaggregation Records'!$G$3:$G$56,MATCH(LEFT(L78,255),LEFT('Disaggregation Records'!$D$3:$D$56,255),0))),"")</f>
        <v/>
      </c>
      <c r="J78" s="464" t="s">
        <v>403</v>
      </c>
      <c r="K78" s="464">
        <f t="shared" si="4"/>
        <v>39</v>
      </c>
      <c r="L78" s="464" t="str">
        <f t="shared" si="5"/>
        <v/>
      </c>
      <c r="M78" s="464" t="str">
        <f t="shared" si="6"/>
        <v/>
      </c>
      <c r="N78" s="432" t="b">
        <f t="shared" si="7"/>
        <v>0</v>
      </c>
      <c r="O78" s="436" t="s">
        <v>1558</v>
      </c>
      <c r="P78" s="293"/>
      <c r="Q78" s="292"/>
    </row>
    <row r="79" spans="1:17" ht="37.5" customHeight="1" x14ac:dyDescent="0.3">
      <c r="A79" s="367">
        <v>8</v>
      </c>
      <c r="B79" s="384" t="str">
        <f>IFERROR(VLOOKUP(A79,'Impact Indicators - Section B'!$A$9:$S$27,19,FALSE),"")</f>
        <v/>
      </c>
      <c r="C79" s="467" t="str">
        <f t="array" ref="C79">IFERROR(IF(INDEX('Disaggregation Records'!$E$3:$E$56,MATCH(LEFT(L79,255),LEFT('Disaggregation Records'!$D$3:$D$56,255),0))=0,"",INDEX('Disaggregation Records'!$E$3:$E$56,MATCH(LEFT(L79,255),LEFT('Disaggregation Records'!$D$3:$D$56,255),0))),"")</f>
        <v/>
      </c>
      <c r="D79" s="467" t="str">
        <f t="array" ref="D79">IFERROR(IF(INDEX('Disaggregation Records'!$F$3:$F$56,MATCH(LEFT(L79,255),LEFT('Disaggregation Records'!$D$3:$D$56,255),0))=0,"",INDEX('Disaggregation Records'!$F$3:$F$56,MATCH(LEFT(L79,255),LEFT('Disaggregation Records'!$D$3:$D$56,255),0))),"")</f>
        <v/>
      </c>
      <c r="E79" s="370" t="str">
        <f t="array" ref="E79">IFERROR(IF(INDEX('Disaggregation Data'!$K$3:$K$154,MATCH(LEFT(M79,255),LEFT('Disaggregation Data'!$J$3:$J$154,255),0))=0,"",INDEX('Disaggregation Data'!$K$3:$K$154,MATCH(LEFT(M79,255),LEFT('Disaggregation Data'!$J$3:$J$154,255),0))),"")</f>
        <v/>
      </c>
      <c r="F79" s="370" t="str">
        <f t="array" ref="F79">IFERROR(IF(INDEX('Disaggregation Data'!$L$3:$L$154,MATCH(LEFT(M79,255),LEFT('Disaggregation Data'!$J$3:$J$154,255),0))=0,"",INDEX('Disaggregation Data'!$L$3:$L$154,MATCH(LEFT(M79,255),LEFT('Disaggregation Data'!$J$3:$J$154,255),0))),"")</f>
        <v/>
      </c>
      <c r="G79" s="370" t="str">
        <f t="array" ref="G79">IFERROR(IF(INDEX('Disaggregation Data'!$M$3:$M$154,MATCH(LEFT(M79,255),LEFT('Disaggregation Data'!$J$3:$J$154,255),0))=0,"",INDEX('Disaggregation Data'!$M$3:$M$154,MATCH(LEFT(M79,255),LEFT('Disaggregation Data'!$J$3:$J$154,255),0))),"")</f>
        <v/>
      </c>
      <c r="H79" s="369" t="str">
        <f t="array" ref="H79">IFERROR(IF(INDEX('Disaggregation Data'!$N$3:$N$154,MATCH(LEFT(M79,255),LEFT('Disaggregation Data'!$J$3:$J$154,255),0))=0,"",INDEX('Disaggregation Data'!$N$3:$N$154,MATCH(LEFT(M79,255),LEFT('Disaggregation Data'!$J$3:$J$154,255),0))),"")</f>
        <v/>
      </c>
      <c r="I79" s="464" t="str">
        <f t="array" ref="I79">IFERROR(IF(INDEX('Disaggregation Records'!$G$3:$G$56,MATCH(LEFT(L79,255),LEFT('Disaggregation Records'!$D$3:$D$56,255),0))=0,"",INDEX('Disaggregation Records'!$G$3:$G$56,MATCH(LEFT(L79,255),LEFT('Disaggregation Records'!$D$3:$D$56,255),0))),"")</f>
        <v/>
      </c>
      <c r="J79" s="464" t="s">
        <v>406</v>
      </c>
      <c r="K79" s="464">
        <f t="shared" si="4"/>
        <v>40</v>
      </c>
      <c r="L79" s="464" t="str">
        <f t="shared" si="5"/>
        <v/>
      </c>
      <c r="M79" s="464" t="str">
        <f t="shared" si="6"/>
        <v/>
      </c>
      <c r="N79" s="432" t="b">
        <f t="shared" si="7"/>
        <v>0</v>
      </c>
      <c r="O79" s="436" t="s">
        <v>1559</v>
      </c>
      <c r="P79" s="293"/>
      <c r="Q79" s="292"/>
    </row>
    <row r="80" spans="1:17" ht="37.5" customHeight="1" x14ac:dyDescent="0.3">
      <c r="A80" s="367">
        <v>8</v>
      </c>
      <c r="B80" s="384" t="str">
        <f>IFERROR(VLOOKUP(A80,'Impact Indicators - Section B'!$A$9:$S$27,19,FALSE),"")</f>
        <v/>
      </c>
      <c r="C80" s="467" t="str">
        <f t="array" ref="C80">IFERROR(IF(INDEX('Disaggregation Records'!$E$3:$E$56,MATCH(LEFT(L80,255),LEFT('Disaggregation Records'!$D$3:$D$56,255),0))=0,"",INDEX('Disaggregation Records'!$E$3:$E$56,MATCH(LEFT(L80,255),LEFT('Disaggregation Records'!$D$3:$D$56,255),0))),"")</f>
        <v/>
      </c>
      <c r="D80" s="467" t="str">
        <f t="array" ref="D80">IFERROR(IF(INDEX('Disaggregation Records'!$F$3:$F$56,MATCH(LEFT(L80,255),LEFT('Disaggregation Records'!$D$3:$D$56,255),0))=0,"",INDEX('Disaggregation Records'!$F$3:$F$56,MATCH(LEFT(L80,255),LEFT('Disaggregation Records'!$D$3:$D$56,255),0))),"")</f>
        <v/>
      </c>
      <c r="E80" s="370" t="str">
        <f t="array" ref="E80">IFERROR(IF(INDEX('Disaggregation Data'!$K$3:$K$154,MATCH(LEFT(M80,255),LEFT('Disaggregation Data'!$J$3:$J$154,255),0))=0,"",INDEX('Disaggregation Data'!$K$3:$K$154,MATCH(LEFT(M80,255),LEFT('Disaggregation Data'!$J$3:$J$154,255),0))),"")</f>
        <v/>
      </c>
      <c r="F80" s="370" t="str">
        <f t="array" ref="F80">IFERROR(IF(INDEX('Disaggregation Data'!$L$3:$L$154,MATCH(LEFT(M80,255),LEFT('Disaggregation Data'!$J$3:$J$154,255),0))=0,"",INDEX('Disaggregation Data'!$L$3:$L$154,MATCH(LEFT(M80,255),LEFT('Disaggregation Data'!$J$3:$J$154,255),0))),"")</f>
        <v/>
      </c>
      <c r="G80" s="370" t="str">
        <f t="array" ref="G80">IFERROR(IF(INDEX('Disaggregation Data'!$M$3:$M$154,MATCH(LEFT(M80,255),LEFT('Disaggregation Data'!$J$3:$J$154,255),0))=0,"",INDEX('Disaggregation Data'!$M$3:$M$154,MATCH(LEFT(M80,255),LEFT('Disaggregation Data'!$J$3:$J$154,255),0))),"")</f>
        <v/>
      </c>
      <c r="H80" s="369" t="str">
        <f t="array" ref="H80">IFERROR(IF(INDEX('Disaggregation Data'!$N$3:$N$154,MATCH(LEFT(M80,255),LEFT('Disaggregation Data'!$J$3:$J$154,255),0))=0,"",INDEX('Disaggregation Data'!$N$3:$N$154,MATCH(LEFT(M80,255),LEFT('Disaggregation Data'!$J$3:$J$154,255),0))),"")</f>
        <v/>
      </c>
      <c r="I80" s="464" t="str">
        <f t="array" ref="I80">IFERROR(IF(INDEX('Disaggregation Records'!$G$3:$G$56,MATCH(LEFT(L80,255),LEFT('Disaggregation Records'!$D$3:$D$56,255),0))=0,"",INDEX('Disaggregation Records'!$G$3:$G$56,MATCH(LEFT(L80,255),LEFT('Disaggregation Records'!$D$3:$D$56,255),0))),"")</f>
        <v/>
      </c>
      <c r="J80" s="464" t="s">
        <v>406</v>
      </c>
      <c r="K80" s="464">
        <f t="shared" si="4"/>
        <v>41</v>
      </c>
      <c r="L80" s="464" t="str">
        <f t="shared" si="5"/>
        <v/>
      </c>
      <c r="M80" s="464" t="str">
        <f t="shared" si="6"/>
        <v/>
      </c>
      <c r="N80" s="432" t="b">
        <f t="shared" si="7"/>
        <v>0</v>
      </c>
      <c r="O80" s="436" t="s">
        <v>1560</v>
      </c>
      <c r="P80" s="293"/>
      <c r="Q80" s="292"/>
    </row>
    <row r="81" spans="1:17" ht="37.5" customHeight="1" x14ac:dyDescent="0.3">
      <c r="A81" s="367">
        <v>8</v>
      </c>
      <c r="B81" s="384" t="str">
        <f>IFERROR(VLOOKUP(A81,'Impact Indicators - Section B'!$A$9:$S$27,19,FALSE),"")</f>
        <v/>
      </c>
      <c r="C81" s="467" t="str">
        <f t="array" ref="C81">IFERROR(IF(INDEX('Disaggregation Records'!$E$3:$E$56,MATCH(LEFT(L81,255),LEFT('Disaggregation Records'!$D$3:$D$56,255),0))=0,"",INDEX('Disaggregation Records'!$E$3:$E$56,MATCH(LEFT(L81,255),LEFT('Disaggregation Records'!$D$3:$D$56,255),0))),"")</f>
        <v/>
      </c>
      <c r="D81" s="467" t="str">
        <f t="array" ref="D81">IFERROR(IF(INDEX('Disaggregation Records'!$F$3:$F$56,MATCH(LEFT(L81,255),LEFT('Disaggregation Records'!$D$3:$D$56,255),0))=0,"",INDEX('Disaggregation Records'!$F$3:$F$56,MATCH(LEFT(L81,255),LEFT('Disaggregation Records'!$D$3:$D$56,255),0))),"")</f>
        <v/>
      </c>
      <c r="E81" s="370" t="str">
        <f t="array" ref="E81">IFERROR(IF(INDEX('Disaggregation Data'!$K$3:$K$154,MATCH(LEFT(M81,255),LEFT('Disaggregation Data'!$J$3:$J$154,255),0))=0,"",INDEX('Disaggregation Data'!$K$3:$K$154,MATCH(LEFT(M81,255),LEFT('Disaggregation Data'!$J$3:$J$154,255),0))),"")</f>
        <v/>
      </c>
      <c r="F81" s="370" t="str">
        <f t="array" ref="F81">IFERROR(IF(INDEX('Disaggregation Data'!$L$3:$L$154,MATCH(LEFT(M81,255),LEFT('Disaggregation Data'!$J$3:$J$154,255),0))=0,"",INDEX('Disaggregation Data'!$L$3:$L$154,MATCH(LEFT(M81,255),LEFT('Disaggregation Data'!$J$3:$J$154,255),0))),"")</f>
        <v/>
      </c>
      <c r="G81" s="370" t="str">
        <f t="array" ref="G81">IFERROR(IF(INDEX('Disaggregation Data'!$M$3:$M$154,MATCH(LEFT(M81,255),LEFT('Disaggregation Data'!$J$3:$J$154,255),0))=0,"",INDEX('Disaggregation Data'!$M$3:$M$154,MATCH(LEFT(M81,255),LEFT('Disaggregation Data'!$J$3:$J$154,255),0))),"")</f>
        <v/>
      </c>
      <c r="H81" s="369" t="str">
        <f t="array" ref="H81">IFERROR(IF(INDEX('Disaggregation Data'!$N$3:$N$154,MATCH(LEFT(M81,255),LEFT('Disaggregation Data'!$J$3:$J$154,255),0))=0,"",INDEX('Disaggregation Data'!$N$3:$N$154,MATCH(LEFT(M81,255),LEFT('Disaggregation Data'!$J$3:$J$154,255),0))),"")</f>
        <v/>
      </c>
      <c r="I81" s="464" t="str">
        <f t="array" ref="I81">IFERROR(IF(INDEX('Disaggregation Records'!$G$3:$G$56,MATCH(LEFT(L81,255),LEFT('Disaggregation Records'!$D$3:$D$56,255),0))=0,"",INDEX('Disaggregation Records'!$G$3:$G$56,MATCH(LEFT(L81,255),LEFT('Disaggregation Records'!$D$3:$D$56,255),0))),"")</f>
        <v/>
      </c>
      <c r="J81" s="464" t="s">
        <v>406</v>
      </c>
      <c r="K81" s="464">
        <f t="shared" si="4"/>
        <v>42</v>
      </c>
      <c r="L81" s="464" t="str">
        <f t="shared" si="5"/>
        <v/>
      </c>
      <c r="M81" s="464" t="str">
        <f t="shared" si="6"/>
        <v/>
      </c>
      <c r="N81" s="432" t="b">
        <f t="shared" si="7"/>
        <v>0</v>
      </c>
      <c r="O81" s="436" t="s">
        <v>1561</v>
      </c>
      <c r="P81" s="293"/>
      <c r="Q81" s="292"/>
    </row>
    <row r="82" spans="1:17" ht="37.5" customHeight="1" x14ac:dyDescent="0.3">
      <c r="A82" s="367">
        <v>8</v>
      </c>
      <c r="B82" s="384" t="str">
        <f>IFERROR(VLOOKUP(A82,'Impact Indicators - Section B'!$A$9:$S$27,19,FALSE),"")</f>
        <v/>
      </c>
      <c r="C82" s="467" t="str">
        <f t="array" ref="C82">IFERROR(IF(INDEX('Disaggregation Records'!$E$3:$E$56,MATCH(LEFT(L82,255),LEFT('Disaggregation Records'!$D$3:$D$56,255),0))=0,"",INDEX('Disaggregation Records'!$E$3:$E$56,MATCH(LEFT(L82,255),LEFT('Disaggregation Records'!$D$3:$D$56,255),0))),"")</f>
        <v/>
      </c>
      <c r="D82" s="467" t="str">
        <f t="array" ref="D82">IFERROR(IF(INDEX('Disaggregation Records'!$F$3:$F$56,MATCH(LEFT(L82,255),LEFT('Disaggregation Records'!$D$3:$D$56,255),0))=0,"",INDEX('Disaggregation Records'!$F$3:$F$56,MATCH(LEFT(L82,255),LEFT('Disaggregation Records'!$D$3:$D$56,255),0))),"")</f>
        <v/>
      </c>
      <c r="E82" s="370" t="str">
        <f t="array" ref="E82">IFERROR(IF(INDEX('Disaggregation Data'!$K$3:$K$154,MATCH(LEFT(M82,255),LEFT('Disaggregation Data'!$J$3:$J$154,255),0))=0,"",INDEX('Disaggregation Data'!$K$3:$K$154,MATCH(LEFT(M82,255),LEFT('Disaggregation Data'!$J$3:$J$154,255),0))),"")</f>
        <v/>
      </c>
      <c r="F82" s="370" t="str">
        <f t="array" ref="F82">IFERROR(IF(INDEX('Disaggregation Data'!$L$3:$L$154,MATCH(LEFT(M82,255),LEFT('Disaggregation Data'!$J$3:$J$154,255),0))=0,"",INDEX('Disaggregation Data'!$L$3:$L$154,MATCH(LEFT(M82,255),LEFT('Disaggregation Data'!$J$3:$J$154,255),0))),"")</f>
        <v/>
      </c>
      <c r="G82" s="370" t="str">
        <f t="array" ref="G82">IFERROR(IF(INDEX('Disaggregation Data'!$M$3:$M$154,MATCH(LEFT(M82,255),LEFT('Disaggregation Data'!$J$3:$J$154,255),0))=0,"",INDEX('Disaggregation Data'!$M$3:$M$154,MATCH(LEFT(M82,255),LEFT('Disaggregation Data'!$J$3:$J$154,255),0))),"")</f>
        <v/>
      </c>
      <c r="H82" s="369" t="str">
        <f t="array" ref="H82">IFERROR(IF(INDEX('Disaggregation Data'!$N$3:$N$154,MATCH(LEFT(M82,255),LEFT('Disaggregation Data'!$J$3:$J$154,255),0))=0,"",INDEX('Disaggregation Data'!$N$3:$N$154,MATCH(LEFT(M82,255),LEFT('Disaggregation Data'!$J$3:$J$154,255),0))),"")</f>
        <v/>
      </c>
      <c r="I82" s="464" t="str">
        <f t="array" ref="I82">IFERROR(IF(INDEX('Disaggregation Records'!$G$3:$G$56,MATCH(LEFT(L82,255),LEFT('Disaggregation Records'!$D$3:$D$56,255),0))=0,"",INDEX('Disaggregation Records'!$G$3:$G$56,MATCH(LEFT(L82,255),LEFT('Disaggregation Records'!$D$3:$D$56,255),0))),"")</f>
        <v/>
      </c>
      <c r="J82" s="464" t="s">
        <v>406</v>
      </c>
      <c r="K82" s="464">
        <f t="shared" si="4"/>
        <v>43</v>
      </c>
      <c r="L82" s="464" t="str">
        <f t="shared" si="5"/>
        <v/>
      </c>
      <c r="M82" s="464" t="str">
        <f t="shared" si="6"/>
        <v/>
      </c>
      <c r="N82" s="432" t="b">
        <f t="shared" si="7"/>
        <v>0</v>
      </c>
      <c r="O82" s="436" t="s">
        <v>1562</v>
      </c>
      <c r="P82" s="293"/>
      <c r="Q82" s="292"/>
    </row>
    <row r="83" spans="1:17" ht="37.5" customHeight="1" x14ac:dyDescent="0.3">
      <c r="A83" s="367">
        <v>8</v>
      </c>
      <c r="B83" s="384" t="str">
        <f>IFERROR(VLOOKUP(A83,'Impact Indicators - Section B'!$A$9:$S$27,19,FALSE),"")</f>
        <v/>
      </c>
      <c r="C83" s="467" t="str">
        <f t="array" ref="C83">IFERROR(IF(INDEX('Disaggregation Records'!$E$3:$E$56,MATCH(LEFT(L83,255),LEFT('Disaggregation Records'!$D$3:$D$56,255),0))=0,"",INDEX('Disaggregation Records'!$E$3:$E$56,MATCH(LEFT(L83,255),LEFT('Disaggregation Records'!$D$3:$D$56,255),0))),"")</f>
        <v/>
      </c>
      <c r="D83" s="467" t="str">
        <f t="array" ref="D83">IFERROR(IF(INDEX('Disaggregation Records'!$F$3:$F$56,MATCH(LEFT(L83,255),LEFT('Disaggregation Records'!$D$3:$D$56,255),0))=0,"",INDEX('Disaggregation Records'!$F$3:$F$56,MATCH(LEFT(L83,255),LEFT('Disaggregation Records'!$D$3:$D$56,255),0))),"")</f>
        <v/>
      </c>
      <c r="E83" s="370" t="str">
        <f t="array" ref="E83">IFERROR(IF(INDEX('Disaggregation Data'!$K$3:$K$154,MATCH(LEFT(M83,255),LEFT('Disaggregation Data'!$J$3:$J$154,255),0))=0,"",INDEX('Disaggregation Data'!$K$3:$K$154,MATCH(LEFT(M83,255),LEFT('Disaggregation Data'!$J$3:$J$154,255),0))),"")</f>
        <v/>
      </c>
      <c r="F83" s="370" t="str">
        <f t="array" ref="F83">IFERROR(IF(INDEX('Disaggregation Data'!$L$3:$L$154,MATCH(LEFT(M83,255),LEFT('Disaggregation Data'!$J$3:$J$154,255),0))=0,"",INDEX('Disaggregation Data'!$L$3:$L$154,MATCH(LEFT(M83,255),LEFT('Disaggregation Data'!$J$3:$J$154,255),0))),"")</f>
        <v/>
      </c>
      <c r="G83" s="370" t="str">
        <f t="array" ref="G83">IFERROR(IF(INDEX('Disaggregation Data'!$M$3:$M$154,MATCH(LEFT(M83,255),LEFT('Disaggregation Data'!$J$3:$J$154,255),0))=0,"",INDEX('Disaggregation Data'!$M$3:$M$154,MATCH(LEFT(M83,255),LEFT('Disaggregation Data'!$J$3:$J$154,255),0))),"")</f>
        <v/>
      </c>
      <c r="H83" s="369" t="str">
        <f t="array" ref="H83">IFERROR(IF(INDEX('Disaggregation Data'!$N$3:$N$154,MATCH(LEFT(M83,255),LEFT('Disaggregation Data'!$J$3:$J$154,255),0))=0,"",INDEX('Disaggregation Data'!$N$3:$N$154,MATCH(LEFT(M83,255),LEFT('Disaggregation Data'!$J$3:$J$154,255),0))),"")</f>
        <v/>
      </c>
      <c r="I83" s="464" t="str">
        <f t="array" ref="I83">IFERROR(IF(INDEX('Disaggregation Records'!$G$3:$G$56,MATCH(LEFT(L83,255),LEFT('Disaggregation Records'!$D$3:$D$56,255),0))=0,"",INDEX('Disaggregation Records'!$G$3:$G$56,MATCH(LEFT(L83,255),LEFT('Disaggregation Records'!$D$3:$D$56,255),0))),"")</f>
        <v/>
      </c>
      <c r="J83" s="464" t="s">
        <v>406</v>
      </c>
      <c r="K83" s="464">
        <f t="shared" si="4"/>
        <v>44</v>
      </c>
      <c r="L83" s="464" t="str">
        <f t="shared" si="5"/>
        <v/>
      </c>
      <c r="M83" s="464" t="str">
        <f t="shared" si="6"/>
        <v/>
      </c>
      <c r="N83" s="432" t="b">
        <f t="shared" si="7"/>
        <v>0</v>
      </c>
      <c r="O83" s="436" t="s">
        <v>1563</v>
      </c>
      <c r="P83" s="293"/>
      <c r="Q83" s="292"/>
    </row>
    <row r="84" spans="1:17" ht="37.5" customHeight="1" x14ac:dyDescent="0.3">
      <c r="A84" s="367">
        <v>8</v>
      </c>
      <c r="B84" s="384" t="str">
        <f>IFERROR(VLOOKUP(A84,'Impact Indicators - Section B'!$A$9:$S$27,19,FALSE),"")</f>
        <v/>
      </c>
      <c r="C84" s="467" t="str">
        <f t="array" ref="C84">IFERROR(IF(INDEX('Disaggregation Records'!$E$3:$E$56,MATCH(LEFT(L84,255),LEFT('Disaggregation Records'!$D$3:$D$56,255),0))=0,"",INDEX('Disaggregation Records'!$E$3:$E$56,MATCH(LEFT(L84,255),LEFT('Disaggregation Records'!$D$3:$D$56,255),0))),"")</f>
        <v/>
      </c>
      <c r="D84" s="467" t="str">
        <f t="array" ref="D84">IFERROR(IF(INDEX('Disaggregation Records'!$F$3:$F$56,MATCH(LEFT(L84,255),LEFT('Disaggregation Records'!$D$3:$D$56,255),0))=0,"",INDEX('Disaggregation Records'!$F$3:$F$56,MATCH(LEFT(L84,255),LEFT('Disaggregation Records'!$D$3:$D$56,255),0))),"")</f>
        <v/>
      </c>
      <c r="E84" s="370" t="str">
        <f t="array" ref="E84">IFERROR(IF(INDEX('Disaggregation Data'!$K$3:$K$154,MATCH(LEFT(M84,255),LEFT('Disaggregation Data'!$J$3:$J$154,255),0))=0,"",INDEX('Disaggregation Data'!$K$3:$K$154,MATCH(LEFT(M84,255),LEFT('Disaggregation Data'!$J$3:$J$154,255),0))),"")</f>
        <v/>
      </c>
      <c r="F84" s="370" t="str">
        <f t="array" ref="F84">IFERROR(IF(INDEX('Disaggregation Data'!$L$3:$L$154,MATCH(LEFT(M84,255),LEFT('Disaggregation Data'!$J$3:$J$154,255),0))=0,"",INDEX('Disaggregation Data'!$L$3:$L$154,MATCH(LEFT(M84,255),LEFT('Disaggregation Data'!$J$3:$J$154,255),0))),"")</f>
        <v/>
      </c>
      <c r="G84" s="370" t="str">
        <f t="array" ref="G84">IFERROR(IF(INDEX('Disaggregation Data'!$M$3:$M$154,MATCH(LEFT(M84,255),LEFT('Disaggregation Data'!$J$3:$J$154,255),0))=0,"",INDEX('Disaggregation Data'!$M$3:$M$154,MATCH(LEFT(M84,255),LEFT('Disaggregation Data'!$J$3:$J$154,255),0))),"")</f>
        <v/>
      </c>
      <c r="H84" s="369" t="str">
        <f t="array" ref="H84">IFERROR(IF(INDEX('Disaggregation Data'!$N$3:$N$154,MATCH(LEFT(M84,255),LEFT('Disaggregation Data'!$J$3:$J$154,255),0))=0,"",INDEX('Disaggregation Data'!$N$3:$N$154,MATCH(LEFT(M84,255),LEFT('Disaggregation Data'!$J$3:$J$154,255),0))),"")</f>
        <v/>
      </c>
      <c r="I84" s="464" t="str">
        <f t="array" ref="I84">IFERROR(IF(INDEX('Disaggregation Records'!$G$3:$G$56,MATCH(LEFT(L84,255),LEFT('Disaggregation Records'!$D$3:$D$56,255),0))=0,"",INDEX('Disaggregation Records'!$G$3:$G$56,MATCH(LEFT(L84,255),LEFT('Disaggregation Records'!$D$3:$D$56,255),0))),"")</f>
        <v/>
      </c>
      <c r="J84" s="464" t="s">
        <v>406</v>
      </c>
      <c r="K84" s="464">
        <f t="shared" si="4"/>
        <v>45</v>
      </c>
      <c r="L84" s="464" t="str">
        <f t="shared" si="5"/>
        <v/>
      </c>
      <c r="M84" s="464" t="str">
        <f t="shared" si="6"/>
        <v/>
      </c>
      <c r="N84" s="432" t="b">
        <f t="shared" si="7"/>
        <v>0</v>
      </c>
      <c r="O84" s="436" t="s">
        <v>1564</v>
      </c>
      <c r="P84" s="293"/>
      <c r="Q84" s="292"/>
    </row>
    <row r="85" spans="1:17" ht="37.5" customHeight="1" x14ac:dyDescent="0.3">
      <c r="A85" s="367">
        <v>8</v>
      </c>
      <c r="B85" s="384" t="str">
        <f>IFERROR(VLOOKUP(A85,'Impact Indicators - Section B'!$A$9:$S$27,19,FALSE),"")</f>
        <v/>
      </c>
      <c r="C85" s="467" t="str">
        <f t="array" ref="C85">IFERROR(IF(INDEX('Disaggregation Records'!$E$3:$E$56,MATCH(LEFT(L85,255),LEFT('Disaggregation Records'!$D$3:$D$56,255),0))=0,"",INDEX('Disaggregation Records'!$E$3:$E$56,MATCH(LEFT(L85,255),LEFT('Disaggregation Records'!$D$3:$D$56,255),0))),"")</f>
        <v/>
      </c>
      <c r="D85" s="467" t="str">
        <f t="array" ref="D85">IFERROR(IF(INDEX('Disaggregation Records'!$F$3:$F$56,MATCH(LEFT(L85,255),LEFT('Disaggregation Records'!$D$3:$D$56,255),0))=0,"",INDEX('Disaggregation Records'!$F$3:$F$56,MATCH(LEFT(L85,255),LEFT('Disaggregation Records'!$D$3:$D$56,255),0))),"")</f>
        <v/>
      </c>
      <c r="E85" s="370" t="str">
        <f t="array" ref="E85">IFERROR(IF(INDEX('Disaggregation Data'!$K$3:$K$154,MATCH(LEFT(M85,255),LEFT('Disaggregation Data'!$J$3:$J$154,255),0))=0,"",INDEX('Disaggregation Data'!$K$3:$K$154,MATCH(LEFT(M85,255),LEFT('Disaggregation Data'!$J$3:$J$154,255),0))),"")</f>
        <v/>
      </c>
      <c r="F85" s="370" t="str">
        <f t="array" ref="F85">IFERROR(IF(INDEX('Disaggregation Data'!$L$3:$L$154,MATCH(LEFT(M85,255),LEFT('Disaggregation Data'!$J$3:$J$154,255),0))=0,"",INDEX('Disaggregation Data'!$L$3:$L$154,MATCH(LEFT(M85,255),LEFT('Disaggregation Data'!$J$3:$J$154,255),0))),"")</f>
        <v/>
      </c>
      <c r="G85" s="370" t="str">
        <f t="array" ref="G85">IFERROR(IF(INDEX('Disaggregation Data'!$M$3:$M$154,MATCH(LEFT(M85,255),LEFT('Disaggregation Data'!$J$3:$J$154,255),0))=0,"",INDEX('Disaggregation Data'!$M$3:$M$154,MATCH(LEFT(M85,255),LEFT('Disaggregation Data'!$J$3:$J$154,255),0))),"")</f>
        <v/>
      </c>
      <c r="H85" s="369" t="str">
        <f t="array" ref="H85">IFERROR(IF(INDEX('Disaggregation Data'!$N$3:$N$154,MATCH(LEFT(M85,255),LEFT('Disaggregation Data'!$J$3:$J$154,255),0))=0,"",INDEX('Disaggregation Data'!$N$3:$N$154,MATCH(LEFT(M85,255),LEFT('Disaggregation Data'!$J$3:$J$154,255),0))),"")</f>
        <v/>
      </c>
      <c r="I85" s="464" t="str">
        <f t="array" ref="I85">IFERROR(IF(INDEX('Disaggregation Records'!$G$3:$G$56,MATCH(LEFT(L85,255),LEFT('Disaggregation Records'!$D$3:$D$56,255),0))=0,"",INDEX('Disaggregation Records'!$G$3:$G$56,MATCH(LEFT(L85,255),LEFT('Disaggregation Records'!$D$3:$D$56,255),0))),"")</f>
        <v/>
      </c>
      <c r="J85" s="464" t="s">
        <v>406</v>
      </c>
      <c r="K85" s="464">
        <f t="shared" si="4"/>
        <v>46</v>
      </c>
      <c r="L85" s="464" t="str">
        <f t="shared" si="5"/>
        <v/>
      </c>
      <c r="M85" s="464" t="str">
        <f t="shared" si="6"/>
        <v/>
      </c>
      <c r="N85" s="432" t="b">
        <f t="shared" si="7"/>
        <v>0</v>
      </c>
      <c r="O85" s="436" t="s">
        <v>1565</v>
      </c>
      <c r="P85" s="293"/>
      <c r="Q85" s="292"/>
    </row>
    <row r="86" spans="1:17" ht="37.5" customHeight="1" x14ac:dyDescent="0.3">
      <c r="A86" s="367">
        <v>8</v>
      </c>
      <c r="B86" s="384" t="str">
        <f>IFERROR(VLOOKUP(A86,'Impact Indicators - Section B'!$A$9:$S$27,19,FALSE),"")</f>
        <v/>
      </c>
      <c r="C86" s="467" t="str">
        <f t="array" ref="C86">IFERROR(IF(INDEX('Disaggregation Records'!$E$3:$E$56,MATCH(LEFT(L86,255),LEFT('Disaggregation Records'!$D$3:$D$56,255),0))=0,"",INDEX('Disaggregation Records'!$E$3:$E$56,MATCH(LEFT(L86,255),LEFT('Disaggregation Records'!$D$3:$D$56,255),0))),"")</f>
        <v/>
      </c>
      <c r="D86" s="467" t="str">
        <f t="array" ref="D86">IFERROR(IF(INDEX('Disaggregation Records'!$F$3:$F$56,MATCH(LEFT(L86,255),LEFT('Disaggregation Records'!$D$3:$D$56,255),0))=0,"",INDEX('Disaggregation Records'!$F$3:$F$56,MATCH(LEFT(L86,255),LEFT('Disaggregation Records'!$D$3:$D$56,255),0))),"")</f>
        <v/>
      </c>
      <c r="E86" s="370" t="str">
        <f t="array" ref="E86">IFERROR(IF(INDEX('Disaggregation Data'!$K$3:$K$154,MATCH(LEFT(M86,255),LEFT('Disaggregation Data'!$J$3:$J$154,255),0))=0,"",INDEX('Disaggregation Data'!$K$3:$K$154,MATCH(LEFT(M86,255),LEFT('Disaggregation Data'!$J$3:$J$154,255),0))),"")</f>
        <v/>
      </c>
      <c r="F86" s="370" t="str">
        <f t="array" ref="F86">IFERROR(IF(INDEX('Disaggregation Data'!$L$3:$L$154,MATCH(LEFT(M86,255),LEFT('Disaggregation Data'!$J$3:$J$154,255),0))=0,"",INDEX('Disaggregation Data'!$L$3:$L$154,MATCH(LEFT(M86,255),LEFT('Disaggregation Data'!$J$3:$J$154,255),0))),"")</f>
        <v/>
      </c>
      <c r="G86" s="370" t="str">
        <f t="array" ref="G86">IFERROR(IF(INDEX('Disaggregation Data'!$M$3:$M$154,MATCH(LEFT(M86,255),LEFT('Disaggregation Data'!$J$3:$J$154,255),0))=0,"",INDEX('Disaggregation Data'!$M$3:$M$154,MATCH(LEFT(M86,255),LEFT('Disaggregation Data'!$J$3:$J$154,255),0))),"")</f>
        <v/>
      </c>
      <c r="H86" s="369" t="str">
        <f t="array" ref="H86">IFERROR(IF(INDEX('Disaggregation Data'!$N$3:$N$154,MATCH(LEFT(M86,255),LEFT('Disaggregation Data'!$J$3:$J$154,255),0))=0,"",INDEX('Disaggregation Data'!$N$3:$N$154,MATCH(LEFT(M86,255),LEFT('Disaggregation Data'!$J$3:$J$154,255),0))),"")</f>
        <v/>
      </c>
      <c r="I86" s="464" t="str">
        <f t="array" ref="I86">IFERROR(IF(INDEX('Disaggregation Records'!$G$3:$G$56,MATCH(LEFT(L86,255),LEFT('Disaggregation Records'!$D$3:$D$56,255),0))=0,"",INDEX('Disaggregation Records'!$G$3:$G$56,MATCH(LEFT(L86,255),LEFT('Disaggregation Records'!$D$3:$D$56,255),0))),"")</f>
        <v/>
      </c>
      <c r="J86" s="464" t="s">
        <v>406</v>
      </c>
      <c r="K86" s="464">
        <f t="shared" si="4"/>
        <v>47</v>
      </c>
      <c r="L86" s="464" t="str">
        <f t="shared" si="5"/>
        <v/>
      </c>
      <c r="M86" s="464" t="str">
        <f t="shared" si="6"/>
        <v/>
      </c>
      <c r="N86" s="432" t="b">
        <f t="shared" si="7"/>
        <v>0</v>
      </c>
      <c r="O86" s="436" t="s">
        <v>1566</v>
      </c>
      <c r="P86" s="293"/>
      <c r="Q86" s="292"/>
    </row>
    <row r="87" spans="1:17" ht="37.5" customHeight="1" x14ac:dyDescent="0.3">
      <c r="A87" s="367">
        <v>8</v>
      </c>
      <c r="B87" s="384" t="str">
        <f>IFERROR(VLOOKUP(A87,'Impact Indicators - Section B'!$A$9:$S$27,19,FALSE),"")</f>
        <v/>
      </c>
      <c r="C87" s="467" t="str">
        <f t="array" ref="C87">IFERROR(IF(INDEX('Disaggregation Records'!$E$3:$E$56,MATCH(LEFT(L87,255),LEFT('Disaggregation Records'!$D$3:$D$56,255),0))=0,"",INDEX('Disaggregation Records'!$E$3:$E$56,MATCH(LEFT(L87,255),LEFT('Disaggregation Records'!$D$3:$D$56,255),0))),"")</f>
        <v/>
      </c>
      <c r="D87" s="467" t="str">
        <f t="array" ref="D87">IFERROR(IF(INDEX('Disaggregation Records'!$F$3:$F$56,MATCH(LEFT(L87,255),LEFT('Disaggregation Records'!$D$3:$D$56,255),0))=0,"",INDEX('Disaggregation Records'!$F$3:$F$56,MATCH(LEFT(L87,255),LEFT('Disaggregation Records'!$D$3:$D$56,255),0))),"")</f>
        <v/>
      </c>
      <c r="E87" s="370" t="str">
        <f t="array" ref="E87">IFERROR(IF(INDEX('Disaggregation Data'!$K$3:$K$154,MATCH(LEFT(M87,255),LEFT('Disaggregation Data'!$J$3:$J$154,255),0))=0,"",INDEX('Disaggregation Data'!$K$3:$K$154,MATCH(LEFT(M87,255),LEFT('Disaggregation Data'!$J$3:$J$154,255),0))),"")</f>
        <v/>
      </c>
      <c r="F87" s="370" t="str">
        <f t="array" ref="F87">IFERROR(IF(INDEX('Disaggregation Data'!$L$3:$L$154,MATCH(LEFT(M87,255),LEFT('Disaggregation Data'!$J$3:$J$154,255),0))=0,"",INDEX('Disaggregation Data'!$L$3:$L$154,MATCH(LEFT(M87,255),LEFT('Disaggregation Data'!$J$3:$J$154,255),0))),"")</f>
        <v/>
      </c>
      <c r="G87" s="370" t="str">
        <f t="array" ref="G87">IFERROR(IF(INDEX('Disaggregation Data'!$M$3:$M$154,MATCH(LEFT(M87,255),LEFT('Disaggregation Data'!$J$3:$J$154,255),0))=0,"",INDEX('Disaggregation Data'!$M$3:$M$154,MATCH(LEFT(M87,255),LEFT('Disaggregation Data'!$J$3:$J$154,255),0))),"")</f>
        <v/>
      </c>
      <c r="H87" s="369" t="str">
        <f t="array" ref="H87">IFERROR(IF(INDEX('Disaggregation Data'!$N$3:$N$154,MATCH(LEFT(M87,255),LEFT('Disaggregation Data'!$J$3:$J$154,255),0))=0,"",INDEX('Disaggregation Data'!$N$3:$N$154,MATCH(LEFT(M87,255),LEFT('Disaggregation Data'!$J$3:$J$154,255),0))),"")</f>
        <v/>
      </c>
      <c r="I87" s="464" t="str">
        <f t="array" ref="I87">IFERROR(IF(INDEX('Disaggregation Records'!$G$3:$G$56,MATCH(LEFT(L87,255),LEFT('Disaggregation Records'!$D$3:$D$56,255),0))=0,"",INDEX('Disaggregation Records'!$G$3:$G$56,MATCH(LEFT(L87,255),LEFT('Disaggregation Records'!$D$3:$D$56,255),0))),"")</f>
        <v/>
      </c>
      <c r="J87" s="464" t="s">
        <v>406</v>
      </c>
      <c r="K87" s="464">
        <f t="shared" si="4"/>
        <v>48</v>
      </c>
      <c r="L87" s="464" t="str">
        <f t="shared" si="5"/>
        <v/>
      </c>
      <c r="M87" s="464" t="str">
        <f t="shared" si="6"/>
        <v/>
      </c>
      <c r="N87" s="432" t="b">
        <f t="shared" si="7"/>
        <v>0</v>
      </c>
      <c r="O87" s="436" t="s">
        <v>1567</v>
      </c>
      <c r="P87" s="293"/>
      <c r="Q87" s="292"/>
    </row>
    <row r="88" spans="1:17" ht="37.5" customHeight="1" x14ac:dyDescent="0.3">
      <c r="A88" s="367">
        <v>8</v>
      </c>
      <c r="B88" s="384" t="str">
        <f>IFERROR(VLOOKUP(A88,'Impact Indicators - Section B'!$A$9:$S$27,19,FALSE),"")</f>
        <v/>
      </c>
      <c r="C88" s="467" t="str">
        <f t="array" ref="C88">IFERROR(IF(INDEX('Disaggregation Records'!$E$3:$E$56,MATCH(LEFT(L88,255),LEFT('Disaggregation Records'!$D$3:$D$56,255),0))=0,"",INDEX('Disaggregation Records'!$E$3:$E$56,MATCH(LEFT(L88,255),LEFT('Disaggregation Records'!$D$3:$D$56,255),0))),"")</f>
        <v/>
      </c>
      <c r="D88" s="467" t="str">
        <f t="array" ref="D88">IFERROR(IF(INDEX('Disaggregation Records'!$F$3:$F$56,MATCH(LEFT(L88,255),LEFT('Disaggregation Records'!$D$3:$D$56,255),0))=0,"",INDEX('Disaggregation Records'!$F$3:$F$56,MATCH(LEFT(L88,255),LEFT('Disaggregation Records'!$D$3:$D$56,255),0))),"")</f>
        <v/>
      </c>
      <c r="E88" s="370" t="str">
        <f t="array" ref="E88">IFERROR(IF(INDEX('Disaggregation Data'!$K$3:$K$154,MATCH(LEFT(M88,255),LEFT('Disaggregation Data'!$J$3:$J$154,255),0))=0,"",INDEX('Disaggregation Data'!$K$3:$K$154,MATCH(LEFT(M88,255),LEFT('Disaggregation Data'!$J$3:$J$154,255),0))),"")</f>
        <v/>
      </c>
      <c r="F88" s="370" t="str">
        <f t="array" ref="F88">IFERROR(IF(INDEX('Disaggregation Data'!$L$3:$L$154,MATCH(LEFT(M88,255),LEFT('Disaggregation Data'!$J$3:$J$154,255),0))=0,"",INDEX('Disaggregation Data'!$L$3:$L$154,MATCH(LEFT(M88,255),LEFT('Disaggregation Data'!$J$3:$J$154,255),0))),"")</f>
        <v/>
      </c>
      <c r="G88" s="370" t="str">
        <f t="array" ref="G88">IFERROR(IF(INDEX('Disaggregation Data'!$M$3:$M$154,MATCH(LEFT(M88,255),LEFT('Disaggregation Data'!$J$3:$J$154,255),0))=0,"",INDEX('Disaggregation Data'!$M$3:$M$154,MATCH(LEFT(M88,255),LEFT('Disaggregation Data'!$J$3:$J$154,255),0))),"")</f>
        <v/>
      </c>
      <c r="H88" s="369" t="str">
        <f t="array" ref="H88">IFERROR(IF(INDEX('Disaggregation Data'!$N$3:$N$154,MATCH(LEFT(M88,255),LEFT('Disaggregation Data'!$J$3:$J$154,255),0))=0,"",INDEX('Disaggregation Data'!$N$3:$N$154,MATCH(LEFT(M88,255),LEFT('Disaggregation Data'!$J$3:$J$154,255),0))),"")</f>
        <v/>
      </c>
      <c r="I88" s="464" t="str">
        <f t="array" ref="I88">IFERROR(IF(INDEX('Disaggregation Records'!$G$3:$G$56,MATCH(LEFT(L88,255),LEFT('Disaggregation Records'!$D$3:$D$56,255),0))=0,"",INDEX('Disaggregation Records'!$G$3:$G$56,MATCH(LEFT(L88,255),LEFT('Disaggregation Records'!$D$3:$D$56,255),0))),"")</f>
        <v/>
      </c>
      <c r="J88" s="464" t="s">
        <v>406</v>
      </c>
      <c r="K88" s="464">
        <f t="shared" si="4"/>
        <v>49</v>
      </c>
      <c r="L88" s="464" t="str">
        <f t="shared" si="5"/>
        <v/>
      </c>
      <c r="M88" s="464" t="str">
        <f t="shared" si="6"/>
        <v/>
      </c>
      <c r="N88" s="432" t="b">
        <f t="shared" si="7"/>
        <v>0</v>
      </c>
      <c r="O88" s="436" t="s">
        <v>1568</v>
      </c>
      <c r="P88" s="293"/>
      <c r="Q88" s="292"/>
    </row>
    <row r="89" spans="1:17" ht="37.5" customHeight="1" x14ac:dyDescent="0.3">
      <c r="A89" s="367">
        <v>9</v>
      </c>
      <c r="B89" s="384" t="str">
        <f>IFERROR(VLOOKUP(A89,'Impact Indicators - Section B'!$A$9:$S$27,19,FALSE),"")</f>
        <v/>
      </c>
      <c r="C89" s="467" t="str">
        <f t="array" ref="C89">IFERROR(IF(INDEX('Disaggregation Records'!$E$3:$E$56,MATCH(LEFT(L89,255),LEFT('Disaggregation Records'!$D$3:$D$56,255),0))=0,"",INDEX('Disaggregation Records'!$E$3:$E$56,MATCH(LEFT(L89,255),LEFT('Disaggregation Records'!$D$3:$D$56,255),0))),"")</f>
        <v/>
      </c>
      <c r="D89" s="467" t="str">
        <f t="array" ref="D89">IFERROR(IF(INDEX('Disaggregation Records'!$F$3:$F$56,MATCH(LEFT(L89,255),LEFT('Disaggregation Records'!$D$3:$D$56,255),0))=0,"",INDEX('Disaggregation Records'!$F$3:$F$56,MATCH(LEFT(L89,255),LEFT('Disaggregation Records'!$D$3:$D$56,255),0))),"")</f>
        <v/>
      </c>
      <c r="E89" s="370" t="str">
        <f t="array" ref="E89">IFERROR(IF(INDEX('Disaggregation Data'!$K$3:$K$154,MATCH(LEFT(M89,255),LEFT('Disaggregation Data'!$J$3:$J$154,255),0))=0,"",INDEX('Disaggregation Data'!$K$3:$K$154,MATCH(LEFT(M89,255),LEFT('Disaggregation Data'!$J$3:$J$154,255),0))),"")</f>
        <v/>
      </c>
      <c r="F89" s="370" t="str">
        <f t="array" ref="F89">IFERROR(IF(INDEX('Disaggregation Data'!$L$3:$L$154,MATCH(LEFT(M89,255),LEFT('Disaggregation Data'!$J$3:$J$154,255),0))=0,"",INDEX('Disaggregation Data'!$L$3:$L$154,MATCH(LEFT(M89,255),LEFT('Disaggregation Data'!$J$3:$J$154,255),0))),"")</f>
        <v/>
      </c>
      <c r="G89" s="370" t="str">
        <f t="array" ref="G89">IFERROR(IF(INDEX('Disaggregation Data'!$M$3:$M$154,MATCH(LEFT(M89,255),LEFT('Disaggregation Data'!$J$3:$J$154,255),0))=0,"",INDEX('Disaggregation Data'!$M$3:$M$154,MATCH(LEFT(M89,255),LEFT('Disaggregation Data'!$J$3:$J$154,255),0))),"")</f>
        <v/>
      </c>
      <c r="H89" s="369" t="str">
        <f t="array" ref="H89">IFERROR(IF(INDEX('Disaggregation Data'!$N$3:$N$154,MATCH(LEFT(M89,255),LEFT('Disaggregation Data'!$J$3:$J$154,255),0))=0,"",INDEX('Disaggregation Data'!$N$3:$N$154,MATCH(LEFT(M89,255),LEFT('Disaggregation Data'!$J$3:$J$154,255),0))),"")</f>
        <v/>
      </c>
      <c r="I89" s="464" t="str">
        <f t="array" ref="I89">IFERROR(IF(INDEX('Disaggregation Records'!$G$3:$G$56,MATCH(LEFT(L89,255),LEFT('Disaggregation Records'!$D$3:$D$56,255),0))=0,"",INDEX('Disaggregation Records'!$G$3:$G$56,MATCH(LEFT(L89,255),LEFT('Disaggregation Records'!$D$3:$D$56,255),0))),"")</f>
        <v/>
      </c>
      <c r="J89" s="464" t="s">
        <v>407</v>
      </c>
      <c r="K89" s="464">
        <f t="shared" si="4"/>
        <v>50</v>
      </c>
      <c r="L89" s="464" t="str">
        <f t="shared" si="5"/>
        <v/>
      </c>
      <c r="M89" s="464" t="str">
        <f t="shared" si="6"/>
        <v/>
      </c>
      <c r="N89" s="432" t="b">
        <f t="shared" si="7"/>
        <v>0</v>
      </c>
      <c r="O89" s="436" t="s">
        <v>1569</v>
      </c>
      <c r="P89" s="293"/>
      <c r="Q89" s="292"/>
    </row>
    <row r="90" spans="1:17" ht="37.5" customHeight="1" x14ac:dyDescent="0.3">
      <c r="A90" s="367">
        <v>9</v>
      </c>
      <c r="B90" s="384" t="str">
        <f>IFERROR(VLOOKUP(A90,'Impact Indicators - Section B'!$A$9:$S$27,19,FALSE),"")</f>
        <v/>
      </c>
      <c r="C90" s="467" t="str">
        <f t="array" ref="C90">IFERROR(IF(INDEX('Disaggregation Records'!$E$3:$E$56,MATCH(LEFT(L90,255),LEFT('Disaggregation Records'!$D$3:$D$56,255),0))=0,"",INDEX('Disaggregation Records'!$E$3:$E$56,MATCH(LEFT(L90,255),LEFT('Disaggregation Records'!$D$3:$D$56,255),0))),"")</f>
        <v/>
      </c>
      <c r="D90" s="467" t="str">
        <f t="array" ref="D90">IFERROR(IF(INDEX('Disaggregation Records'!$F$3:$F$56,MATCH(LEFT(L90,255),LEFT('Disaggregation Records'!$D$3:$D$56,255),0))=0,"",INDEX('Disaggregation Records'!$F$3:$F$56,MATCH(LEFT(L90,255),LEFT('Disaggregation Records'!$D$3:$D$56,255),0))),"")</f>
        <v/>
      </c>
      <c r="E90" s="370" t="str">
        <f t="array" ref="E90">IFERROR(IF(INDEX('Disaggregation Data'!$K$3:$K$154,MATCH(LEFT(M90,255),LEFT('Disaggregation Data'!$J$3:$J$154,255),0))=0,"",INDEX('Disaggregation Data'!$K$3:$K$154,MATCH(LEFT(M90,255),LEFT('Disaggregation Data'!$J$3:$J$154,255),0))),"")</f>
        <v/>
      </c>
      <c r="F90" s="370" t="str">
        <f t="array" ref="F90">IFERROR(IF(INDEX('Disaggregation Data'!$L$3:$L$154,MATCH(LEFT(M90,255),LEFT('Disaggregation Data'!$J$3:$J$154,255),0))=0,"",INDEX('Disaggregation Data'!$L$3:$L$154,MATCH(LEFT(M90,255),LEFT('Disaggregation Data'!$J$3:$J$154,255),0))),"")</f>
        <v/>
      </c>
      <c r="G90" s="370" t="str">
        <f t="array" ref="G90">IFERROR(IF(INDEX('Disaggregation Data'!$M$3:$M$154,MATCH(LEFT(M90,255),LEFT('Disaggregation Data'!$J$3:$J$154,255),0))=0,"",INDEX('Disaggregation Data'!$M$3:$M$154,MATCH(LEFT(M90,255),LEFT('Disaggregation Data'!$J$3:$J$154,255),0))),"")</f>
        <v/>
      </c>
      <c r="H90" s="369" t="str">
        <f t="array" ref="H90">IFERROR(IF(INDEX('Disaggregation Data'!$N$3:$N$154,MATCH(LEFT(M90,255),LEFT('Disaggregation Data'!$J$3:$J$154,255),0))=0,"",INDEX('Disaggregation Data'!$N$3:$N$154,MATCH(LEFT(M90,255),LEFT('Disaggregation Data'!$J$3:$J$154,255),0))),"")</f>
        <v/>
      </c>
      <c r="I90" s="464" t="str">
        <f t="array" ref="I90">IFERROR(IF(INDEX('Disaggregation Records'!$G$3:$G$56,MATCH(LEFT(L90,255),LEFT('Disaggregation Records'!$D$3:$D$56,255),0))=0,"",INDEX('Disaggregation Records'!$G$3:$G$56,MATCH(LEFT(L90,255),LEFT('Disaggregation Records'!$D$3:$D$56,255),0))),"")</f>
        <v/>
      </c>
      <c r="J90" s="464" t="s">
        <v>407</v>
      </c>
      <c r="K90" s="464">
        <f t="shared" si="4"/>
        <v>51</v>
      </c>
      <c r="L90" s="464" t="str">
        <f t="shared" si="5"/>
        <v/>
      </c>
      <c r="M90" s="464" t="str">
        <f t="shared" si="6"/>
        <v/>
      </c>
      <c r="N90" s="432" t="b">
        <f t="shared" si="7"/>
        <v>0</v>
      </c>
      <c r="O90" s="436" t="s">
        <v>1570</v>
      </c>
      <c r="P90" s="293"/>
      <c r="Q90" s="292"/>
    </row>
    <row r="91" spans="1:17" ht="37.5" customHeight="1" x14ac:dyDescent="0.3">
      <c r="A91" s="367">
        <v>9</v>
      </c>
      <c r="B91" s="384" t="str">
        <f>IFERROR(VLOOKUP(A91,'Impact Indicators - Section B'!$A$9:$S$27,19,FALSE),"")</f>
        <v/>
      </c>
      <c r="C91" s="467" t="str">
        <f t="array" ref="C91">IFERROR(IF(INDEX('Disaggregation Records'!$E$3:$E$56,MATCH(LEFT(L91,255),LEFT('Disaggregation Records'!$D$3:$D$56,255),0))=0,"",INDEX('Disaggregation Records'!$E$3:$E$56,MATCH(LEFT(L91,255),LEFT('Disaggregation Records'!$D$3:$D$56,255),0))),"")</f>
        <v/>
      </c>
      <c r="D91" s="467" t="str">
        <f t="array" ref="D91">IFERROR(IF(INDEX('Disaggregation Records'!$F$3:$F$56,MATCH(LEFT(L91,255),LEFT('Disaggregation Records'!$D$3:$D$56,255),0))=0,"",INDEX('Disaggregation Records'!$F$3:$F$56,MATCH(LEFT(L91,255),LEFT('Disaggregation Records'!$D$3:$D$56,255),0))),"")</f>
        <v/>
      </c>
      <c r="E91" s="370" t="str">
        <f t="array" ref="E91">IFERROR(IF(INDEX('Disaggregation Data'!$K$3:$K$154,MATCH(LEFT(M91,255),LEFT('Disaggregation Data'!$J$3:$J$154,255),0))=0,"",INDEX('Disaggregation Data'!$K$3:$K$154,MATCH(LEFT(M91,255),LEFT('Disaggregation Data'!$J$3:$J$154,255),0))),"")</f>
        <v/>
      </c>
      <c r="F91" s="370" t="str">
        <f t="array" ref="F91">IFERROR(IF(INDEX('Disaggregation Data'!$L$3:$L$154,MATCH(LEFT(M91,255),LEFT('Disaggregation Data'!$J$3:$J$154,255),0))=0,"",INDEX('Disaggregation Data'!$L$3:$L$154,MATCH(LEFT(M91,255),LEFT('Disaggregation Data'!$J$3:$J$154,255),0))),"")</f>
        <v/>
      </c>
      <c r="G91" s="370" t="str">
        <f t="array" ref="G91">IFERROR(IF(INDEX('Disaggregation Data'!$M$3:$M$154,MATCH(LEFT(M91,255),LEFT('Disaggregation Data'!$J$3:$J$154,255),0))=0,"",INDEX('Disaggregation Data'!$M$3:$M$154,MATCH(LEFT(M91,255),LEFT('Disaggregation Data'!$J$3:$J$154,255),0))),"")</f>
        <v/>
      </c>
      <c r="H91" s="369" t="str">
        <f t="array" ref="H91">IFERROR(IF(INDEX('Disaggregation Data'!$N$3:$N$154,MATCH(LEFT(M91,255),LEFT('Disaggregation Data'!$J$3:$J$154,255),0))=0,"",INDEX('Disaggregation Data'!$N$3:$N$154,MATCH(LEFT(M91,255),LEFT('Disaggregation Data'!$J$3:$J$154,255),0))),"")</f>
        <v/>
      </c>
      <c r="I91" s="464" t="str">
        <f t="array" ref="I91">IFERROR(IF(INDEX('Disaggregation Records'!$G$3:$G$56,MATCH(LEFT(L91,255),LEFT('Disaggregation Records'!$D$3:$D$56,255),0))=0,"",INDEX('Disaggregation Records'!$G$3:$G$56,MATCH(LEFT(L91,255),LEFT('Disaggregation Records'!$D$3:$D$56,255),0))),"")</f>
        <v/>
      </c>
      <c r="J91" s="464" t="s">
        <v>407</v>
      </c>
      <c r="K91" s="464">
        <f t="shared" si="4"/>
        <v>52</v>
      </c>
      <c r="L91" s="464" t="str">
        <f t="shared" si="5"/>
        <v/>
      </c>
      <c r="M91" s="464" t="str">
        <f t="shared" si="6"/>
        <v/>
      </c>
      <c r="N91" s="432" t="b">
        <f t="shared" si="7"/>
        <v>0</v>
      </c>
      <c r="O91" s="436" t="s">
        <v>1571</v>
      </c>
      <c r="P91" s="293"/>
      <c r="Q91" s="292"/>
    </row>
    <row r="92" spans="1:17" ht="37.5" customHeight="1" x14ac:dyDescent="0.3">
      <c r="A92" s="367">
        <v>9</v>
      </c>
      <c r="B92" s="384" t="str">
        <f>IFERROR(VLOOKUP(A92,'Impact Indicators - Section B'!$A$9:$S$27,19,FALSE),"")</f>
        <v/>
      </c>
      <c r="C92" s="467" t="str">
        <f t="array" ref="C92">IFERROR(IF(INDEX('Disaggregation Records'!$E$3:$E$56,MATCH(LEFT(L92,255),LEFT('Disaggregation Records'!$D$3:$D$56,255),0))=0,"",INDEX('Disaggregation Records'!$E$3:$E$56,MATCH(LEFT(L92,255),LEFT('Disaggregation Records'!$D$3:$D$56,255),0))),"")</f>
        <v/>
      </c>
      <c r="D92" s="467" t="str">
        <f t="array" ref="D92">IFERROR(IF(INDEX('Disaggregation Records'!$F$3:$F$56,MATCH(LEFT(L92,255),LEFT('Disaggregation Records'!$D$3:$D$56,255),0))=0,"",INDEX('Disaggregation Records'!$F$3:$F$56,MATCH(LEFT(L92,255),LEFT('Disaggregation Records'!$D$3:$D$56,255),0))),"")</f>
        <v/>
      </c>
      <c r="E92" s="370" t="str">
        <f t="array" ref="E92">IFERROR(IF(INDEX('Disaggregation Data'!$K$3:$K$154,MATCH(LEFT(M92,255),LEFT('Disaggregation Data'!$J$3:$J$154,255),0))=0,"",INDEX('Disaggregation Data'!$K$3:$K$154,MATCH(LEFT(M92,255),LEFT('Disaggregation Data'!$J$3:$J$154,255),0))),"")</f>
        <v/>
      </c>
      <c r="F92" s="370" t="str">
        <f t="array" ref="F92">IFERROR(IF(INDEX('Disaggregation Data'!$L$3:$L$154,MATCH(LEFT(M92,255),LEFT('Disaggregation Data'!$J$3:$J$154,255),0))=0,"",INDEX('Disaggregation Data'!$L$3:$L$154,MATCH(LEFT(M92,255),LEFT('Disaggregation Data'!$J$3:$J$154,255),0))),"")</f>
        <v/>
      </c>
      <c r="G92" s="370" t="str">
        <f t="array" ref="G92">IFERROR(IF(INDEX('Disaggregation Data'!$M$3:$M$154,MATCH(LEFT(M92,255),LEFT('Disaggregation Data'!$J$3:$J$154,255),0))=0,"",INDEX('Disaggregation Data'!$M$3:$M$154,MATCH(LEFT(M92,255),LEFT('Disaggregation Data'!$J$3:$J$154,255),0))),"")</f>
        <v/>
      </c>
      <c r="H92" s="369" t="str">
        <f t="array" ref="H92">IFERROR(IF(INDEX('Disaggregation Data'!$N$3:$N$154,MATCH(LEFT(M92,255),LEFT('Disaggregation Data'!$J$3:$J$154,255),0))=0,"",INDEX('Disaggregation Data'!$N$3:$N$154,MATCH(LEFT(M92,255),LEFT('Disaggregation Data'!$J$3:$J$154,255),0))),"")</f>
        <v/>
      </c>
      <c r="I92" s="464" t="str">
        <f t="array" ref="I92">IFERROR(IF(INDEX('Disaggregation Records'!$G$3:$G$56,MATCH(LEFT(L92,255),LEFT('Disaggregation Records'!$D$3:$D$56,255),0))=0,"",INDEX('Disaggregation Records'!$G$3:$G$56,MATCH(LEFT(L92,255),LEFT('Disaggregation Records'!$D$3:$D$56,255),0))),"")</f>
        <v/>
      </c>
      <c r="J92" s="464" t="s">
        <v>407</v>
      </c>
      <c r="K92" s="464">
        <f t="shared" si="4"/>
        <v>53</v>
      </c>
      <c r="L92" s="464" t="str">
        <f t="shared" si="5"/>
        <v/>
      </c>
      <c r="M92" s="464" t="str">
        <f t="shared" si="6"/>
        <v/>
      </c>
      <c r="N92" s="432" t="b">
        <f t="shared" si="7"/>
        <v>0</v>
      </c>
      <c r="O92" s="436" t="s">
        <v>1572</v>
      </c>
      <c r="P92" s="293"/>
      <c r="Q92" s="292"/>
    </row>
    <row r="93" spans="1:17" ht="37.5" customHeight="1" x14ac:dyDescent="0.3">
      <c r="A93" s="367">
        <v>9</v>
      </c>
      <c r="B93" s="384" t="str">
        <f>IFERROR(VLOOKUP(A93,'Impact Indicators - Section B'!$A$9:$S$27,19,FALSE),"")</f>
        <v/>
      </c>
      <c r="C93" s="467" t="str">
        <f t="array" ref="C93">IFERROR(IF(INDEX('Disaggregation Records'!$E$3:$E$56,MATCH(LEFT(L93,255),LEFT('Disaggregation Records'!$D$3:$D$56,255),0))=0,"",INDEX('Disaggregation Records'!$E$3:$E$56,MATCH(LEFT(L93,255),LEFT('Disaggregation Records'!$D$3:$D$56,255),0))),"")</f>
        <v/>
      </c>
      <c r="D93" s="467" t="str">
        <f t="array" ref="D93">IFERROR(IF(INDEX('Disaggregation Records'!$F$3:$F$56,MATCH(LEFT(L93,255),LEFT('Disaggregation Records'!$D$3:$D$56,255),0))=0,"",INDEX('Disaggregation Records'!$F$3:$F$56,MATCH(LEFT(L93,255),LEFT('Disaggregation Records'!$D$3:$D$56,255),0))),"")</f>
        <v/>
      </c>
      <c r="E93" s="370" t="str">
        <f t="array" ref="E93">IFERROR(IF(INDEX('Disaggregation Data'!$K$3:$K$154,MATCH(LEFT(M93,255),LEFT('Disaggregation Data'!$J$3:$J$154,255),0))=0,"",INDEX('Disaggregation Data'!$K$3:$K$154,MATCH(LEFT(M93,255),LEFT('Disaggregation Data'!$J$3:$J$154,255),0))),"")</f>
        <v/>
      </c>
      <c r="F93" s="370" t="str">
        <f t="array" ref="F93">IFERROR(IF(INDEX('Disaggregation Data'!$L$3:$L$154,MATCH(LEFT(M93,255),LEFT('Disaggregation Data'!$J$3:$J$154,255),0))=0,"",INDEX('Disaggregation Data'!$L$3:$L$154,MATCH(LEFT(M93,255),LEFT('Disaggregation Data'!$J$3:$J$154,255),0))),"")</f>
        <v/>
      </c>
      <c r="G93" s="370" t="str">
        <f t="array" ref="G93">IFERROR(IF(INDEX('Disaggregation Data'!$M$3:$M$154,MATCH(LEFT(M93,255),LEFT('Disaggregation Data'!$J$3:$J$154,255),0))=0,"",INDEX('Disaggregation Data'!$M$3:$M$154,MATCH(LEFT(M93,255),LEFT('Disaggregation Data'!$J$3:$J$154,255),0))),"")</f>
        <v/>
      </c>
      <c r="H93" s="369" t="str">
        <f t="array" ref="H93">IFERROR(IF(INDEX('Disaggregation Data'!$N$3:$N$154,MATCH(LEFT(M93,255),LEFT('Disaggregation Data'!$J$3:$J$154,255),0))=0,"",INDEX('Disaggregation Data'!$N$3:$N$154,MATCH(LEFT(M93,255),LEFT('Disaggregation Data'!$J$3:$J$154,255),0))),"")</f>
        <v/>
      </c>
      <c r="I93" s="464" t="str">
        <f t="array" ref="I93">IFERROR(IF(INDEX('Disaggregation Records'!$G$3:$G$56,MATCH(LEFT(L93,255),LEFT('Disaggregation Records'!$D$3:$D$56,255),0))=0,"",INDEX('Disaggregation Records'!$G$3:$G$56,MATCH(LEFT(L93,255),LEFT('Disaggregation Records'!$D$3:$D$56,255),0))),"")</f>
        <v/>
      </c>
      <c r="J93" s="464" t="s">
        <v>407</v>
      </c>
      <c r="K93" s="464">
        <f t="shared" si="4"/>
        <v>54</v>
      </c>
      <c r="L93" s="464" t="str">
        <f t="shared" si="5"/>
        <v/>
      </c>
      <c r="M93" s="464" t="str">
        <f t="shared" si="6"/>
        <v/>
      </c>
      <c r="N93" s="432" t="b">
        <f t="shared" si="7"/>
        <v>0</v>
      </c>
      <c r="O93" s="436" t="s">
        <v>1573</v>
      </c>
      <c r="P93" s="293"/>
      <c r="Q93" s="292"/>
    </row>
    <row r="94" spans="1:17" ht="37.5" customHeight="1" x14ac:dyDescent="0.3">
      <c r="A94" s="367">
        <v>9</v>
      </c>
      <c r="B94" s="384" t="str">
        <f>IFERROR(VLOOKUP(A94,'Impact Indicators - Section B'!$A$9:$S$27,19,FALSE),"")</f>
        <v/>
      </c>
      <c r="C94" s="467" t="str">
        <f t="array" ref="C94">IFERROR(IF(INDEX('Disaggregation Records'!$E$3:$E$56,MATCH(LEFT(L94,255),LEFT('Disaggregation Records'!$D$3:$D$56,255),0))=0,"",INDEX('Disaggregation Records'!$E$3:$E$56,MATCH(LEFT(L94,255),LEFT('Disaggregation Records'!$D$3:$D$56,255),0))),"")</f>
        <v/>
      </c>
      <c r="D94" s="467" t="str">
        <f t="array" ref="D94">IFERROR(IF(INDEX('Disaggregation Records'!$F$3:$F$56,MATCH(LEFT(L94,255),LEFT('Disaggregation Records'!$D$3:$D$56,255),0))=0,"",INDEX('Disaggregation Records'!$F$3:$F$56,MATCH(LEFT(L94,255),LEFT('Disaggregation Records'!$D$3:$D$56,255),0))),"")</f>
        <v/>
      </c>
      <c r="E94" s="370" t="str">
        <f t="array" ref="E94">IFERROR(IF(INDEX('Disaggregation Data'!$K$3:$K$154,MATCH(LEFT(M94,255),LEFT('Disaggregation Data'!$J$3:$J$154,255),0))=0,"",INDEX('Disaggregation Data'!$K$3:$K$154,MATCH(LEFT(M94,255),LEFT('Disaggregation Data'!$J$3:$J$154,255),0))),"")</f>
        <v/>
      </c>
      <c r="F94" s="370" t="str">
        <f t="array" ref="F94">IFERROR(IF(INDEX('Disaggregation Data'!$L$3:$L$154,MATCH(LEFT(M94,255),LEFT('Disaggregation Data'!$J$3:$J$154,255),0))=0,"",INDEX('Disaggregation Data'!$L$3:$L$154,MATCH(LEFT(M94,255),LEFT('Disaggregation Data'!$J$3:$J$154,255),0))),"")</f>
        <v/>
      </c>
      <c r="G94" s="370" t="str">
        <f t="array" ref="G94">IFERROR(IF(INDEX('Disaggregation Data'!$M$3:$M$154,MATCH(LEFT(M94,255),LEFT('Disaggregation Data'!$J$3:$J$154,255),0))=0,"",INDEX('Disaggregation Data'!$M$3:$M$154,MATCH(LEFT(M94,255),LEFT('Disaggregation Data'!$J$3:$J$154,255),0))),"")</f>
        <v/>
      </c>
      <c r="H94" s="369" t="str">
        <f t="array" ref="H94">IFERROR(IF(INDEX('Disaggregation Data'!$N$3:$N$154,MATCH(LEFT(M94,255),LEFT('Disaggregation Data'!$J$3:$J$154,255),0))=0,"",INDEX('Disaggregation Data'!$N$3:$N$154,MATCH(LEFT(M94,255),LEFT('Disaggregation Data'!$J$3:$J$154,255),0))),"")</f>
        <v/>
      </c>
      <c r="I94" s="464" t="str">
        <f t="array" ref="I94">IFERROR(IF(INDEX('Disaggregation Records'!$G$3:$G$56,MATCH(LEFT(L94,255),LEFT('Disaggregation Records'!$D$3:$D$56,255),0))=0,"",INDEX('Disaggregation Records'!$G$3:$G$56,MATCH(LEFT(L94,255),LEFT('Disaggregation Records'!$D$3:$D$56,255),0))),"")</f>
        <v/>
      </c>
      <c r="J94" s="464" t="s">
        <v>407</v>
      </c>
      <c r="K94" s="464">
        <f t="shared" si="4"/>
        <v>55</v>
      </c>
      <c r="L94" s="464" t="str">
        <f t="shared" si="5"/>
        <v/>
      </c>
      <c r="M94" s="464" t="str">
        <f t="shared" si="6"/>
        <v/>
      </c>
      <c r="N94" s="432" t="b">
        <f t="shared" si="7"/>
        <v>0</v>
      </c>
      <c r="O94" s="436" t="s">
        <v>1574</v>
      </c>
      <c r="P94" s="293"/>
      <c r="Q94" s="292"/>
    </row>
    <row r="95" spans="1:17" ht="37.5" customHeight="1" x14ac:dyDescent="0.3">
      <c r="A95" s="367">
        <v>9</v>
      </c>
      <c r="B95" s="384" t="str">
        <f>IFERROR(VLOOKUP(A95,'Impact Indicators - Section B'!$A$9:$S$27,19,FALSE),"")</f>
        <v/>
      </c>
      <c r="C95" s="467" t="str">
        <f t="array" ref="C95">IFERROR(IF(INDEX('Disaggregation Records'!$E$3:$E$56,MATCH(LEFT(L95,255),LEFT('Disaggregation Records'!$D$3:$D$56,255),0))=0,"",INDEX('Disaggregation Records'!$E$3:$E$56,MATCH(LEFT(L95,255),LEFT('Disaggregation Records'!$D$3:$D$56,255),0))),"")</f>
        <v/>
      </c>
      <c r="D95" s="467" t="str">
        <f t="array" ref="D95">IFERROR(IF(INDEX('Disaggregation Records'!$F$3:$F$56,MATCH(LEFT(L95,255),LEFT('Disaggregation Records'!$D$3:$D$56,255),0))=0,"",INDEX('Disaggregation Records'!$F$3:$F$56,MATCH(LEFT(L95,255),LEFT('Disaggregation Records'!$D$3:$D$56,255),0))),"")</f>
        <v/>
      </c>
      <c r="E95" s="370" t="str">
        <f t="array" ref="E95">IFERROR(IF(INDEX('Disaggregation Data'!$K$3:$K$154,MATCH(LEFT(M95,255),LEFT('Disaggregation Data'!$J$3:$J$154,255),0))=0,"",INDEX('Disaggregation Data'!$K$3:$K$154,MATCH(LEFT(M95,255),LEFT('Disaggregation Data'!$J$3:$J$154,255),0))),"")</f>
        <v/>
      </c>
      <c r="F95" s="370" t="str">
        <f t="array" ref="F95">IFERROR(IF(INDEX('Disaggregation Data'!$L$3:$L$154,MATCH(LEFT(M95,255),LEFT('Disaggregation Data'!$J$3:$J$154,255),0))=0,"",INDEX('Disaggregation Data'!$L$3:$L$154,MATCH(LEFT(M95,255),LEFT('Disaggregation Data'!$J$3:$J$154,255),0))),"")</f>
        <v/>
      </c>
      <c r="G95" s="370" t="str">
        <f t="array" ref="G95">IFERROR(IF(INDEX('Disaggregation Data'!$M$3:$M$154,MATCH(LEFT(M95,255),LEFT('Disaggregation Data'!$J$3:$J$154,255),0))=0,"",INDEX('Disaggregation Data'!$M$3:$M$154,MATCH(LEFT(M95,255),LEFT('Disaggregation Data'!$J$3:$J$154,255),0))),"")</f>
        <v/>
      </c>
      <c r="H95" s="369" t="str">
        <f t="array" ref="H95">IFERROR(IF(INDEX('Disaggregation Data'!$N$3:$N$154,MATCH(LEFT(M95,255),LEFT('Disaggregation Data'!$J$3:$J$154,255),0))=0,"",INDEX('Disaggregation Data'!$N$3:$N$154,MATCH(LEFT(M95,255),LEFT('Disaggregation Data'!$J$3:$J$154,255),0))),"")</f>
        <v/>
      </c>
      <c r="I95" s="464" t="str">
        <f t="array" ref="I95">IFERROR(IF(INDEX('Disaggregation Records'!$G$3:$G$56,MATCH(LEFT(L95,255),LEFT('Disaggregation Records'!$D$3:$D$56,255),0))=0,"",INDEX('Disaggregation Records'!$G$3:$G$56,MATCH(LEFT(L95,255),LEFT('Disaggregation Records'!$D$3:$D$56,255),0))),"")</f>
        <v/>
      </c>
      <c r="J95" s="464" t="s">
        <v>407</v>
      </c>
      <c r="K95" s="464">
        <f t="shared" si="4"/>
        <v>56</v>
      </c>
      <c r="L95" s="464" t="str">
        <f t="shared" si="5"/>
        <v/>
      </c>
      <c r="M95" s="464" t="str">
        <f t="shared" si="6"/>
        <v/>
      </c>
      <c r="N95" s="432" t="b">
        <f t="shared" si="7"/>
        <v>0</v>
      </c>
      <c r="O95" s="436" t="s">
        <v>1575</v>
      </c>
      <c r="P95" s="293"/>
      <c r="Q95" s="292"/>
    </row>
    <row r="96" spans="1:17" ht="37.5" customHeight="1" x14ac:dyDescent="0.3">
      <c r="A96" s="367">
        <v>9</v>
      </c>
      <c r="B96" s="384" t="str">
        <f>IFERROR(VLOOKUP(A96,'Impact Indicators - Section B'!$A$9:$S$27,19,FALSE),"")</f>
        <v/>
      </c>
      <c r="C96" s="467" t="str">
        <f t="array" ref="C96">IFERROR(IF(INDEX('Disaggregation Records'!$E$3:$E$56,MATCH(LEFT(L96,255),LEFT('Disaggregation Records'!$D$3:$D$56,255),0))=0,"",INDEX('Disaggregation Records'!$E$3:$E$56,MATCH(LEFT(L96,255),LEFT('Disaggregation Records'!$D$3:$D$56,255),0))),"")</f>
        <v/>
      </c>
      <c r="D96" s="467" t="str">
        <f t="array" ref="D96">IFERROR(IF(INDEX('Disaggregation Records'!$F$3:$F$56,MATCH(LEFT(L96,255),LEFT('Disaggregation Records'!$D$3:$D$56,255),0))=0,"",INDEX('Disaggregation Records'!$F$3:$F$56,MATCH(LEFT(L96,255),LEFT('Disaggregation Records'!$D$3:$D$56,255),0))),"")</f>
        <v/>
      </c>
      <c r="E96" s="370" t="str">
        <f t="array" ref="E96">IFERROR(IF(INDEX('Disaggregation Data'!$K$3:$K$154,MATCH(LEFT(M96,255),LEFT('Disaggregation Data'!$J$3:$J$154,255),0))=0,"",INDEX('Disaggregation Data'!$K$3:$K$154,MATCH(LEFT(M96,255),LEFT('Disaggregation Data'!$J$3:$J$154,255),0))),"")</f>
        <v/>
      </c>
      <c r="F96" s="370" t="str">
        <f t="array" ref="F96">IFERROR(IF(INDEX('Disaggregation Data'!$L$3:$L$154,MATCH(LEFT(M96,255),LEFT('Disaggregation Data'!$J$3:$J$154,255),0))=0,"",INDEX('Disaggregation Data'!$L$3:$L$154,MATCH(LEFT(M96,255),LEFT('Disaggregation Data'!$J$3:$J$154,255),0))),"")</f>
        <v/>
      </c>
      <c r="G96" s="370" t="str">
        <f t="array" ref="G96">IFERROR(IF(INDEX('Disaggregation Data'!$M$3:$M$154,MATCH(LEFT(M96,255),LEFT('Disaggregation Data'!$J$3:$J$154,255),0))=0,"",INDEX('Disaggregation Data'!$M$3:$M$154,MATCH(LEFT(M96,255),LEFT('Disaggregation Data'!$J$3:$J$154,255),0))),"")</f>
        <v/>
      </c>
      <c r="H96" s="369" t="str">
        <f t="array" ref="H96">IFERROR(IF(INDEX('Disaggregation Data'!$N$3:$N$154,MATCH(LEFT(M96,255),LEFT('Disaggregation Data'!$J$3:$J$154,255),0))=0,"",INDEX('Disaggregation Data'!$N$3:$N$154,MATCH(LEFT(M96,255),LEFT('Disaggregation Data'!$J$3:$J$154,255),0))),"")</f>
        <v/>
      </c>
      <c r="I96" s="464" t="str">
        <f t="array" ref="I96">IFERROR(IF(INDEX('Disaggregation Records'!$G$3:$G$56,MATCH(LEFT(L96,255),LEFT('Disaggregation Records'!$D$3:$D$56,255),0))=0,"",INDEX('Disaggregation Records'!$G$3:$G$56,MATCH(LEFT(L96,255),LEFT('Disaggregation Records'!$D$3:$D$56,255),0))),"")</f>
        <v/>
      </c>
      <c r="J96" s="464" t="s">
        <v>407</v>
      </c>
      <c r="K96" s="464">
        <f t="shared" si="4"/>
        <v>57</v>
      </c>
      <c r="L96" s="464" t="str">
        <f t="shared" si="5"/>
        <v/>
      </c>
      <c r="M96" s="464" t="str">
        <f t="shared" si="6"/>
        <v/>
      </c>
      <c r="N96" s="432" t="b">
        <f t="shared" si="7"/>
        <v>0</v>
      </c>
      <c r="O96" s="436" t="s">
        <v>1576</v>
      </c>
      <c r="P96" s="293"/>
      <c r="Q96" s="292"/>
    </row>
    <row r="97" spans="1:17" ht="37.5" customHeight="1" x14ac:dyDescent="0.3">
      <c r="A97" s="367">
        <v>9</v>
      </c>
      <c r="B97" s="384" t="str">
        <f>IFERROR(VLOOKUP(A97,'Impact Indicators - Section B'!$A$9:$S$27,19,FALSE),"")</f>
        <v/>
      </c>
      <c r="C97" s="467" t="str">
        <f t="array" ref="C97">IFERROR(IF(INDEX('Disaggregation Records'!$E$3:$E$56,MATCH(LEFT(L97,255),LEFT('Disaggregation Records'!$D$3:$D$56,255),0))=0,"",INDEX('Disaggregation Records'!$E$3:$E$56,MATCH(LEFT(L97,255),LEFT('Disaggregation Records'!$D$3:$D$56,255),0))),"")</f>
        <v/>
      </c>
      <c r="D97" s="467" t="str">
        <f t="array" ref="D97">IFERROR(IF(INDEX('Disaggregation Records'!$F$3:$F$56,MATCH(LEFT(L97,255),LEFT('Disaggregation Records'!$D$3:$D$56,255),0))=0,"",INDEX('Disaggregation Records'!$F$3:$F$56,MATCH(LEFT(L97,255),LEFT('Disaggregation Records'!$D$3:$D$56,255),0))),"")</f>
        <v/>
      </c>
      <c r="E97" s="370" t="str">
        <f t="array" ref="E97">IFERROR(IF(INDEX('Disaggregation Data'!$K$3:$K$154,MATCH(LEFT(M97,255),LEFT('Disaggregation Data'!$J$3:$J$154,255),0))=0,"",INDEX('Disaggregation Data'!$K$3:$K$154,MATCH(LEFT(M97,255),LEFT('Disaggregation Data'!$J$3:$J$154,255),0))),"")</f>
        <v/>
      </c>
      <c r="F97" s="370" t="str">
        <f t="array" ref="F97">IFERROR(IF(INDEX('Disaggregation Data'!$L$3:$L$154,MATCH(LEFT(M97,255),LEFT('Disaggregation Data'!$J$3:$J$154,255),0))=0,"",INDEX('Disaggregation Data'!$L$3:$L$154,MATCH(LEFT(M97,255),LEFT('Disaggregation Data'!$J$3:$J$154,255),0))),"")</f>
        <v/>
      </c>
      <c r="G97" s="370" t="str">
        <f t="array" ref="G97">IFERROR(IF(INDEX('Disaggregation Data'!$M$3:$M$154,MATCH(LEFT(M97,255),LEFT('Disaggregation Data'!$J$3:$J$154,255),0))=0,"",INDEX('Disaggregation Data'!$M$3:$M$154,MATCH(LEFT(M97,255),LEFT('Disaggregation Data'!$J$3:$J$154,255),0))),"")</f>
        <v/>
      </c>
      <c r="H97" s="369" t="str">
        <f t="array" ref="H97">IFERROR(IF(INDEX('Disaggregation Data'!$N$3:$N$154,MATCH(LEFT(M97,255),LEFT('Disaggregation Data'!$J$3:$J$154,255),0))=0,"",INDEX('Disaggregation Data'!$N$3:$N$154,MATCH(LEFT(M97,255),LEFT('Disaggregation Data'!$J$3:$J$154,255),0))),"")</f>
        <v/>
      </c>
      <c r="I97" s="464" t="str">
        <f t="array" ref="I97">IFERROR(IF(INDEX('Disaggregation Records'!$G$3:$G$56,MATCH(LEFT(L97,255),LEFT('Disaggregation Records'!$D$3:$D$56,255),0))=0,"",INDEX('Disaggregation Records'!$G$3:$G$56,MATCH(LEFT(L97,255),LEFT('Disaggregation Records'!$D$3:$D$56,255),0))),"")</f>
        <v/>
      </c>
      <c r="J97" s="464" t="s">
        <v>407</v>
      </c>
      <c r="K97" s="464">
        <f t="shared" si="4"/>
        <v>58</v>
      </c>
      <c r="L97" s="464" t="str">
        <f t="shared" si="5"/>
        <v/>
      </c>
      <c r="M97" s="464" t="str">
        <f t="shared" si="6"/>
        <v/>
      </c>
      <c r="N97" s="432" t="b">
        <f t="shared" si="7"/>
        <v>0</v>
      </c>
      <c r="O97" s="436" t="s">
        <v>1577</v>
      </c>
      <c r="P97" s="293"/>
      <c r="Q97" s="292"/>
    </row>
    <row r="98" spans="1:17" ht="37.5" customHeight="1" x14ac:dyDescent="0.3">
      <c r="A98" s="367">
        <v>9</v>
      </c>
      <c r="B98" s="384" t="str">
        <f>IFERROR(VLOOKUP(A98,'Impact Indicators - Section B'!$A$9:$S$27,19,FALSE),"")</f>
        <v/>
      </c>
      <c r="C98" s="467" t="str">
        <f t="array" ref="C98">IFERROR(IF(INDEX('Disaggregation Records'!$E$3:$E$56,MATCH(LEFT(L98,255),LEFT('Disaggregation Records'!$D$3:$D$56,255),0))=0,"",INDEX('Disaggregation Records'!$E$3:$E$56,MATCH(LEFT(L98,255),LEFT('Disaggregation Records'!$D$3:$D$56,255),0))),"")</f>
        <v/>
      </c>
      <c r="D98" s="467" t="str">
        <f t="array" ref="D98">IFERROR(IF(INDEX('Disaggregation Records'!$F$3:$F$56,MATCH(LEFT(L98,255),LEFT('Disaggregation Records'!$D$3:$D$56,255),0))=0,"",INDEX('Disaggregation Records'!$F$3:$F$56,MATCH(LEFT(L98,255),LEFT('Disaggregation Records'!$D$3:$D$56,255),0))),"")</f>
        <v/>
      </c>
      <c r="E98" s="370" t="str">
        <f t="array" ref="E98">IFERROR(IF(INDEX('Disaggregation Data'!$K$3:$K$154,MATCH(LEFT(M98,255),LEFT('Disaggregation Data'!$J$3:$J$154,255),0))=0,"",INDEX('Disaggregation Data'!$K$3:$K$154,MATCH(LEFT(M98,255),LEFT('Disaggregation Data'!$J$3:$J$154,255),0))),"")</f>
        <v/>
      </c>
      <c r="F98" s="370" t="str">
        <f t="array" ref="F98">IFERROR(IF(INDEX('Disaggregation Data'!$L$3:$L$154,MATCH(LEFT(M98,255),LEFT('Disaggregation Data'!$J$3:$J$154,255),0))=0,"",INDEX('Disaggregation Data'!$L$3:$L$154,MATCH(LEFT(M98,255),LEFT('Disaggregation Data'!$J$3:$J$154,255),0))),"")</f>
        <v/>
      </c>
      <c r="G98" s="370" t="str">
        <f t="array" ref="G98">IFERROR(IF(INDEX('Disaggregation Data'!$M$3:$M$154,MATCH(LEFT(M98,255),LEFT('Disaggregation Data'!$J$3:$J$154,255),0))=0,"",INDEX('Disaggregation Data'!$M$3:$M$154,MATCH(LEFT(M98,255),LEFT('Disaggregation Data'!$J$3:$J$154,255),0))),"")</f>
        <v/>
      </c>
      <c r="H98" s="369" t="str">
        <f t="array" ref="H98">IFERROR(IF(INDEX('Disaggregation Data'!$N$3:$N$154,MATCH(LEFT(M98,255),LEFT('Disaggregation Data'!$J$3:$J$154,255),0))=0,"",INDEX('Disaggregation Data'!$N$3:$N$154,MATCH(LEFT(M98,255),LEFT('Disaggregation Data'!$J$3:$J$154,255),0))),"")</f>
        <v/>
      </c>
      <c r="I98" s="464" t="str">
        <f t="array" ref="I98">IFERROR(IF(INDEX('Disaggregation Records'!$G$3:$G$56,MATCH(LEFT(L98,255),LEFT('Disaggregation Records'!$D$3:$D$56,255),0))=0,"",INDEX('Disaggregation Records'!$G$3:$G$56,MATCH(LEFT(L98,255),LEFT('Disaggregation Records'!$D$3:$D$56,255),0))),"")</f>
        <v/>
      </c>
      <c r="J98" s="464" t="s">
        <v>407</v>
      </c>
      <c r="K98" s="464">
        <f t="shared" si="4"/>
        <v>59</v>
      </c>
      <c r="L98" s="464" t="str">
        <f t="shared" si="5"/>
        <v/>
      </c>
      <c r="M98" s="464" t="str">
        <f t="shared" si="6"/>
        <v/>
      </c>
      <c r="N98" s="432" t="b">
        <f t="shared" si="7"/>
        <v>0</v>
      </c>
      <c r="O98" s="436" t="s">
        <v>1578</v>
      </c>
      <c r="P98" s="293"/>
      <c r="Q98" s="292"/>
    </row>
    <row r="99" spans="1:17" ht="37.5" customHeight="1" x14ac:dyDescent="0.3">
      <c r="A99" s="367">
        <v>10</v>
      </c>
      <c r="B99" s="384" t="str">
        <f>IFERROR(VLOOKUP(A99,'Impact Indicators - Section B'!$A$9:$S$27,19,FALSE),"")</f>
        <v/>
      </c>
      <c r="C99" s="467" t="str">
        <f t="array" ref="C99">IFERROR(IF(INDEX('Disaggregation Records'!$E$3:$E$56,MATCH(LEFT(L99,255),LEFT('Disaggregation Records'!$D$3:$D$56,255),0))=0,"",INDEX('Disaggregation Records'!$E$3:$E$56,MATCH(LEFT(L99,255),LEFT('Disaggregation Records'!$D$3:$D$56,255),0))),"")</f>
        <v/>
      </c>
      <c r="D99" s="467" t="str">
        <f t="array" ref="D99">IFERROR(IF(INDEX('Disaggregation Records'!$F$3:$F$56,MATCH(LEFT(L99,255),LEFT('Disaggregation Records'!$D$3:$D$56,255),0))=0,"",INDEX('Disaggregation Records'!$F$3:$F$56,MATCH(LEFT(L99,255),LEFT('Disaggregation Records'!$D$3:$D$56,255),0))),"")</f>
        <v/>
      </c>
      <c r="E99" s="370" t="str">
        <f t="array" ref="E99">IFERROR(IF(INDEX('Disaggregation Data'!$K$3:$K$154,MATCH(LEFT(M99,255),LEFT('Disaggregation Data'!$J$3:$J$154,255),0))=0,"",INDEX('Disaggregation Data'!$K$3:$K$154,MATCH(LEFT(M99,255),LEFT('Disaggregation Data'!$J$3:$J$154,255),0))),"")</f>
        <v/>
      </c>
      <c r="F99" s="370" t="str">
        <f t="array" ref="F99">IFERROR(IF(INDEX('Disaggregation Data'!$L$3:$L$154,MATCH(LEFT(M99,255),LEFT('Disaggregation Data'!$J$3:$J$154,255),0))=0,"",INDEX('Disaggregation Data'!$L$3:$L$154,MATCH(LEFT(M99,255),LEFT('Disaggregation Data'!$J$3:$J$154,255),0))),"")</f>
        <v/>
      </c>
      <c r="G99" s="370" t="str">
        <f t="array" ref="G99">IFERROR(IF(INDEX('Disaggregation Data'!$M$3:$M$154,MATCH(LEFT(M99,255),LEFT('Disaggregation Data'!$J$3:$J$154,255),0))=0,"",INDEX('Disaggregation Data'!$M$3:$M$154,MATCH(LEFT(M99,255),LEFT('Disaggregation Data'!$J$3:$J$154,255),0))),"")</f>
        <v/>
      </c>
      <c r="H99" s="369" t="str">
        <f t="array" ref="H99">IFERROR(IF(INDEX('Disaggregation Data'!$N$3:$N$154,MATCH(LEFT(M99,255),LEFT('Disaggregation Data'!$J$3:$J$154,255),0))=0,"",INDEX('Disaggregation Data'!$N$3:$N$154,MATCH(LEFT(M99,255),LEFT('Disaggregation Data'!$J$3:$J$154,255),0))),"")</f>
        <v/>
      </c>
      <c r="I99" s="464" t="str">
        <f t="array" ref="I99">IFERROR(IF(INDEX('Disaggregation Records'!$G$3:$G$56,MATCH(LEFT(L99,255),LEFT('Disaggregation Records'!$D$3:$D$56,255),0))=0,"",INDEX('Disaggregation Records'!$G$3:$G$56,MATCH(LEFT(L99,255),LEFT('Disaggregation Records'!$D$3:$D$56,255),0))),"")</f>
        <v/>
      </c>
      <c r="J99" s="464" t="s">
        <v>408</v>
      </c>
      <c r="K99" s="464">
        <f t="shared" si="4"/>
        <v>60</v>
      </c>
      <c r="L99" s="464" t="str">
        <f t="shared" si="5"/>
        <v/>
      </c>
      <c r="M99" s="464" t="str">
        <f t="shared" si="6"/>
        <v/>
      </c>
      <c r="N99" s="432" t="b">
        <f t="shared" si="7"/>
        <v>0</v>
      </c>
      <c r="O99" s="436" t="s">
        <v>1579</v>
      </c>
      <c r="P99" s="293"/>
      <c r="Q99" s="292"/>
    </row>
    <row r="100" spans="1:17" ht="37.5" customHeight="1" x14ac:dyDescent="0.3">
      <c r="A100" s="367">
        <v>10</v>
      </c>
      <c r="B100" s="384" t="str">
        <f>IFERROR(VLOOKUP(A100,'Impact Indicators - Section B'!$A$9:$S$27,19,FALSE),"")</f>
        <v/>
      </c>
      <c r="C100" s="467" t="str">
        <f t="array" ref="C100">IFERROR(IF(INDEX('Disaggregation Records'!$E$3:$E$56,MATCH(LEFT(L100,255),LEFT('Disaggregation Records'!$D$3:$D$56,255),0))=0,"",INDEX('Disaggregation Records'!$E$3:$E$56,MATCH(LEFT(L100,255),LEFT('Disaggregation Records'!$D$3:$D$56,255),0))),"")</f>
        <v/>
      </c>
      <c r="D100" s="467" t="str">
        <f t="array" ref="D100">IFERROR(IF(INDEX('Disaggregation Records'!$F$3:$F$56,MATCH(LEFT(L100,255),LEFT('Disaggregation Records'!$D$3:$D$56,255),0))=0,"",INDEX('Disaggregation Records'!$F$3:$F$56,MATCH(LEFT(L100,255),LEFT('Disaggregation Records'!$D$3:$D$56,255),0))),"")</f>
        <v/>
      </c>
      <c r="E100" s="370" t="str">
        <f t="array" ref="E100">IFERROR(IF(INDEX('Disaggregation Data'!$K$3:$K$154,MATCH(LEFT(M100,255),LEFT('Disaggregation Data'!$J$3:$J$154,255),0))=0,"",INDEX('Disaggregation Data'!$K$3:$K$154,MATCH(LEFT(M100,255),LEFT('Disaggregation Data'!$J$3:$J$154,255),0))),"")</f>
        <v/>
      </c>
      <c r="F100" s="370" t="str">
        <f t="array" ref="F100">IFERROR(IF(INDEX('Disaggregation Data'!$L$3:$L$154,MATCH(LEFT(M100,255),LEFT('Disaggregation Data'!$J$3:$J$154,255),0))=0,"",INDEX('Disaggregation Data'!$L$3:$L$154,MATCH(LEFT(M100,255),LEFT('Disaggregation Data'!$J$3:$J$154,255),0))),"")</f>
        <v/>
      </c>
      <c r="G100" s="370" t="str">
        <f t="array" ref="G100">IFERROR(IF(INDEX('Disaggregation Data'!$M$3:$M$154,MATCH(LEFT(M100,255),LEFT('Disaggregation Data'!$J$3:$J$154,255),0))=0,"",INDEX('Disaggregation Data'!$M$3:$M$154,MATCH(LEFT(M100,255),LEFT('Disaggregation Data'!$J$3:$J$154,255),0))),"")</f>
        <v/>
      </c>
      <c r="H100" s="369" t="str">
        <f t="array" ref="H100">IFERROR(IF(INDEX('Disaggregation Data'!$N$3:$N$154,MATCH(LEFT(M100,255),LEFT('Disaggregation Data'!$J$3:$J$154,255),0))=0,"",INDEX('Disaggregation Data'!$N$3:$N$154,MATCH(LEFT(M100,255),LEFT('Disaggregation Data'!$J$3:$J$154,255),0))),"")</f>
        <v/>
      </c>
      <c r="I100" s="464" t="str">
        <f t="array" ref="I100">IFERROR(IF(INDEX('Disaggregation Records'!$G$3:$G$56,MATCH(LEFT(L100,255),LEFT('Disaggregation Records'!$D$3:$D$56,255),0))=0,"",INDEX('Disaggregation Records'!$G$3:$G$56,MATCH(LEFT(L100,255),LEFT('Disaggregation Records'!$D$3:$D$56,255),0))),"")</f>
        <v/>
      </c>
      <c r="J100" s="464" t="s">
        <v>408</v>
      </c>
      <c r="K100" s="464">
        <f t="shared" si="4"/>
        <v>61</v>
      </c>
      <c r="L100" s="464" t="str">
        <f t="shared" si="5"/>
        <v/>
      </c>
      <c r="M100" s="464" t="str">
        <f t="shared" si="6"/>
        <v/>
      </c>
      <c r="N100" s="432" t="b">
        <f t="shared" si="7"/>
        <v>0</v>
      </c>
      <c r="O100" s="436" t="s">
        <v>1580</v>
      </c>
      <c r="P100" s="293"/>
      <c r="Q100" s="292"/>
    </row>
    <row r="101" spans="1:17" ht="37.5" customHeight="1" x14ac:dyDescent="0.3">
      <c r="A101" s="367">
        <v>10</v>
      </c>
      <c r="B101" s="384" t="str">
        <f>IFERROR(VLOOKUP(A101,'Impact Indicators - Section B'!$A$9:$S$27,19,FALSE),"")</f>
        <v/>
      </c>
      <c r="C101" s="467" t="str">
        <f t="array" ref="C101">IFERROR(IF(INDEX('Disaggregation Records'!$E$3:$E$56,MATCH(LEFT(L101,255),LEFT('Disaggregation Records'!$D$3:$D$56,255),0))=0,"",INDEX('Disaggregation Records'!$E$3:$E$56,MATCH(LEFT(L101,255),LEFT('Disaggregation Records'!$D$3:$D$56,255),0))),"")</f>
        <v/>
      </c>
      <c r="D101" s="467" t="str">
        <f t="array" ref="D101">IFERROR(IF(INDEX('Disaggregation Records'!$F$3:$F$56,MATCH(LEFT(L101,255),LEFT('Disaggregation Records'!$D$3:$D$56,255),0))=0,"",INDEX('Disaggregation Records'!$F$3:$F$56,MATCH(LEFT(L101,255),LEFT('Disaggregation Records'!$D$3:$D$56,255),0))),"")</f>
        <v/>
      </c>
      <c r="E101" s="370" t="str">
        <f t="array" ref="E101">IFERROR(IF(INDEX('Disaggregation Data'!$K$3:$K$154,MATCH(LEFT(M101,255),LEFT('Disaggregation Data'!$J$3:$J$154,255),0))=0,"",INDEX('Disaggregation Data'!$K$3:$K$154,MATCH(LEFT(M101,255),LEFT('Disaggregation Data'!$J$3:$J$154,255),0))),"")</f>
        <v/>
      </c>
      <c r="F101" s="370" t="str">
        <f t="array" ref="F101">IFERROR(IF(INDEX('Disaggregation Data'!$L$3:$L$154,MATCH(LEFT(M101,255),LEFT('Disaggregation Data'!$J$3:$J$154,255),0))=0,"",INDEX('Disaggregation Data'!$L$3:$L$154,MATCH(LEFT(M101,255),LEFT('Disaggregation Data'!$J$3:$J$154,255),0))),"")</f>
        <v/>
      </c>
      <c r="G101" s="370" t="str">
        <f t="array" ref="G101">IFERROR(IF(INDEX('Disaggregation Data'!$M$3:$M$154,MATCH(LEFT(M101,255),LEFT('Disaggregation Data'!$J$3:$J$154,255),0))=0,"",INDEX('Disaggregation Data'!$M$3:$M$154,MATCH(LEFT(M101,255),LEFT('Disaggregation Data'!$J$3:$J$154,255),0))),"")</f>
        <v/>
      </c>
      <c r="H101" s="369" t="str">
        <f t="array" ref="H101">IFERROR(IF(INDEX('Disaggregation Data'!$N$3:$N$154,MATCH(LEFT(M101,255),LEFT('Disaggregation Data'!$J$3:$J$154,255),0))=0,"",INDEX('Disaggregation Data'!$N$3:$N$154,MATCH(LEFT(M101,255),LEFT('Disaggregation Data'!$J$3:$J$154,255),0))),"")</f>
        <v/>
      </c>
      <c r="I101" s="464" t="str">
        <f t="array" ref="I101">IFERROR(IF(INDEX('Disaggregation Records'!$G$3:$G$56,MATCH(LEFT(L101,255),LEFT('Disaggregation Records'!$D$3:$D$56,255),0))=0,"",INDEX('Disaggregation Records'!$G$3:$G$56,MATCH(LEFT(L101,255),LEFT('Disaggregation Records'!$D$3:$D$56,255),0))),"")</f>
        <v/>
      </c>
      <c r="J101" s="464" t="s">
        <v>408</v>
      </c>
      <c r="K101" s="464">
        <f t="shared" si="4"/>
        <v>62</v>
      </c>
      <c r="L101" s="464" t="str">
        <f t="shared" si="5"/>
        <v/>
      </c>
      <c r="M101" s="464" t="str">
        <f t="shared" si="6"/>
        <v/>
      </c>
      <c r="N101" s="432" t="b">
        <f t="shared" si="7"/>
        <v>0</v>
      </c>
      <c r="O101" s="436" t="s">
        <v>1581</v>
      </c>
      <c r="P101" s="293"/>
      <c r="Q101" s="292"/>
    </row>
    <row r="102" spans="1:17" ht="37.5" customHeight="1" x14ac:dyDescent="0.3">
      <c r="A102" s="367">
        <v>10</v>
      </c>
      <c r="B102" s="384" t="str">
        <f>IFERROR(VLOOKUP(A102,'Impact Indicators - Section B'!$A$9:$S$27,19,FALSE),"")</f>
        <v/>
      </c>
      <c r="C102" s="467" t="str">
        <f t="array" ref="C102">IFERROR(IF(INDEX('Disaggregation Records'!$E$3:$E$56,MATCH(LEFT(L102,255),LEFT('Disaggregation Records'!$D$3:$D$56,255),0))=0,"",INDEX('Disaggregation Records'!$E$3:$E$56,MATCH(LEFT(L102,255),LEFT('Disaggregation Records'!$D$3:$D$56,255),0))),"")</f>
        <v/>
      </c>
      <c r="D102" s="467" t="str">
        <f t="array" ref="D102">IFERROR(IF(INDEX('Disaggregation Records'!$F$3:$F$56,MATCH(LEFT(L102,255),LEFT('Disaggregation Records'!$D$3:$D$56,255),0))=0,"",INDEX('Disaggregation Records'!$F$3:$F$56,MATCH(LEFT(L102,255),LEFT('Disaggregation Records'!$D$3:$D$56,255),0))),"")</f>
        <v/>
      </c>
      <c r="E102" s="370" t="str">
        <f t="array" ref="E102">IFERROR(IF(INDEX('Disaggregation Data'!$K$3:$K$154,MATCH(LEFT(M102,255),LEFT('Disaggregation Data'!$J$3:$J$154,255),0))=0,"",INDEX('Disaggregation Data'!$K$3:$K$154,MATCH(LEFT(M102,255),LEFT('Disaggregation Data'!$J$3:$J$154,255),0))),"")</f>
        <v/>
      </c>
      <c r="F102" s="370" t="str">
        <f t="array" ref="F102">IFERROR(IF(INDEX('Disaggregation Data'!$L$3:$L$154,MATCH(LEFT(M102,255),LEFT('Disaggregation Data'!$J$3:$J$154,255),0))=0,"",INDEX('Disaggregation Data'!$L$3:$L$154,MATCH(LEFT(M102,255),LEFT('Disaggregation Data'!$J$3:$J$154,255),0))),"")</f>
        <v/>
      </c>
      <c r="G102" s="370" t="str">
        <f t="array" ref="G102">IFERROR(IF(INDEX('Disaggregation Data'!$M$3:$M$154,MATCH(LEFT(M102,255),LEFT('Disaggregation Data'!$J$3:$J$154,255),0))=0,"",INDEX('Disaggregation Data'!$M$3:$M$154,MATCH(LEFT(M102,255),LEFT('Disaggregation Data'!$J$3:$J$154,255),0))),"")</f>
        <v/>
      </c>
      <c r="H102" s="369" t="str">
        <f t="array" ref="H102">IFERROR(IF(INDEX('Disaggregation Data'!$N$3:$N$154,MATCH(LEFT(M102,255),LEFT('Disaggregation Data'!$J$3:$J$154,255),0))=0,"",INDEX('Disaggregation Data'!$N$3:$N$154,MATCH(LEFT(M102,255),LEFT('Disaggregation Data'!$J$3:$J$154,255),0))),"")</f>
        <v/>
      </c>
      <c r="I102" s="464" t="str">
        <f t="array" ref="I102">IFERROR(IF(INDEX('Disaggregation Records'!$G$3:$G$56,MATCH(LEFT(L102,255),LEFT('Disaggregation Records'!$D$3:$D$56,255),0))=0,"",INDEX('Disaggregation Records'!$G$3:$G$56,MATCH(LEFT(L102,255),LEFT('Disaggregation Records'!$D$3:$D$56,255),0))),"")</f>
        <v/>
      </c>
      <c r="J102" s="464" t="s">
        <v>408</v>
      </c>
      <c r="K102" s="464">
        <f t="shared" si="4"/>
        <v>63</v>
      </c>
      <c r="L102" s="464" t="str">
        <f t="shared" si="5"/>
        <v/>
      </c>
      <c r="M102" s="464" t="str">
        <f t="shared" si="6"/>
        <v/>
      </c>
      <c r="N102" s="432" t="b">
        <f t="shared" si="7"/>
        <v>0</v>
      </c>
      <c r="O102" s="436" t="s">
        <v>1582</v>
      </c>
      <c r="P102" s="293"/>
      <c r="Q102" s="292"/>
    </row>
    <row r="103" spans="1:17" ht="37.5" customHeight="1" x14ac:dyDescent="0.3">
      <c r="A103" s="367">
        <v>10</v>
      </c>
      <c r="B103" s="384" t="str">
        <f>IFERROR(VLOOKUP(A103,'Impact Indicators - Section B'!$A$9:$S$27,19,FALSE),"")</f>
        <v/>
      </c>
      <c r="C103" s="467" t="str">
        <f t="array" ref="C103">IFERROR(IF(INDEX('Disaggregation Records'!$E$3:$E$56,MATCH(LEFT(L103,255),LEFT('Disaggregation Records'!$D$3:$D$56,255),0))=0,"",INDEX('Disaggregation Records'!$E$3:$E$56,MATCH(LEFT(L103,255),LEFT('Disaggregation Records'!$D$3:$D$56,255),0))),"")</f>
        <v/>
      </c>
      <c r="D103" s="467" t="str">
        <f t="array" ref="D103">IFERROR(IF(INDEX('Disaggregation Records'!$F$3:$F$56,MATCH(LEFT(L103,255),LEFT('Disaggregation Records'!$D$3:$D$56,255),0))=0,"",INDEX('Disaggregation Records'!$F$3:$F$56,MATCH(LEFT(L103,255),LEFT('Disaggregation Records'!$D$3:$D$56,255),0))),"")</f>
        <v/>
      </c>
      <c r="E103" s="370" t="str">
        <f t="array" ref="E103">IFERROR(IF(INDEX('Disaggregation Data'!$K$3:$K$154,MATCH(LEFT(M103,255),LEFT('Disaggregation Data'!$J$3:$J$154,255),0))=0,"",INDEX('Disaggregation Data'!$K$3:$K$154,MATCH(LEFT(M103,255),LEFT('Disaggregation Data'!$J$3:$J$154,255),0))),"")</f>
        <v/>
      </c>
      <c r="F103" s="370" t="str">
        <f t="array" ref="F103">IFERROR(IF(INDEX('Disaggregation Data'!$L$3:$L$154,MATCH(LEFT(M103,255),LEFT('Disaggregation Data'!$J$3:$J$154,255),0))=0,"",INDEX('Disaggregation Data'!$L$3:$L$154,MATCH(LEFT(M103,255),LEFT('Disaggregation Data'!$J$3:$J$154,255),0))),"")</f>
        <v/>
      </c>
      <c r="G103" s="370" t="str">
        <f t="array" ref="G103">IFERROR(IF(INDEX('Disaggregation Data'!$M$3:$M$154,MATCH(LEFT(M103,255),LEFT('Disaggregation Data'!$J$3:$J$154,255),0))=0,"",INDEX('Disaggregation Data'!$M$3:$M$154,MATCH(LEFT(M103,255),LEFT('Disaggregation Data'!$J$3:$J$154,255),0))),"")</f>
        <v/>
      </c>
      <c r="H103" s="369" t="str">
        <f t="array" ref="H103">IFERROR(IF(INDEX('Disaggregation Data'!$N$3:$N$154,MATCH(LEFT(M103,255),LEFT('Disaggregation Data'!$J$3:$J$154,255),0))=0,"",INDEX('Disaggregation Data'!$N$3:$N$154,MATCH(LEFT(M103,255),LEFT('Disaggregation Data'!$J$3:$J$154,255),0))),"")</f>
        <v/>
      </c>
      <c r="I103" s="464" t="str">
        <f t="array" ref="I103">IFERROR(IF(INDEX('Disaggregation Records'!$G$3:$G$56,MATCH(LEFT(L103,255),LEFT('Disaggregation Records'!$D$3:$D$56,255),0))=0,"",INDEX('Disaggregation Records'!$G$3:$G$56,MATCH(LEFT(L103,255),LEFT('Disaggregation Records'!$D$3:$D$56,255),0))),"")</f>
        <v/>
      </c>
      <c r="J103" s="464" t="s">
        <v>408</v>
      </c>
      <c r="K103" s="464">
        <f t="shared" si="4"/>
        <v>64</v>
      </c>
      <c r="L103" s="464" t="str">
        <f t="shared" si="5"/>
        <v/>
      </c>
      <c r="M103" s="464" t="str">
        <f t="shared" si="6"/>
        <v/>
      </c>
      <c r="N103" s="432" t="b">
        <f t="shared" si="7"/>
        <v>0</v>
      </c>
      <c r="O103" s="436" t="s">
        <v>1583</v>
      </c>
      <c r="P103" s="293"/>
      <c r="Q103" s="292"/>
    </row>
    <row r="104" spans="1:17" ht="37.5" customHeight="1" x14ac:dyDescent="0.3">
      <c r="A104" s="367">
        <v>10</v>
      </c>
      <c r="B104" s="384" t="str">
        <f>IFERROR(VLOOKUP(A104,'Impact Indicators - Section B'!$A$9:$S$27,19,FALSE),"")</f>
        <v/>
      </c>
      <c r="C104" s="467" t="str">
        <f t="array" ref="C104">IFERROR(IF(INDEX('Disaggregation Records'!$E$3:$E$56,MATCH(LEFT(L104,255),LEFT('Disaggregation Records'!$D$3:$D$56,255),0))=0,"",INDEX('Disaggregation Records'!$E$3:$E$56,MATCH(LEFT(L104,255),LEFT('Disaggregation Records'!$D$3:$D$56,255),0))),"")</f>
        <v/>
      </c>
      <c r="D104" s="467" t="str">
        <f t="array" ref="D104">IFERROR(IF(INDEX('Disaggregation Records'!$F$3:$F$56,MATCH(LEFT(L104,255),LEFT('Disaggregation Records'!$D$3:$D$56,255),0))=0,"",INDEX('Disaggregation Records'!$F$3:$F$56,MATCH(LEFT(L104,255),LEFT('Disaggregation Records'!$D$3:$D$56,255),0))),"")</f>
        <v/>
      </c>
      <c r="E104" s="370" t="str">
        <f t="array" ref="E104">IFERROR(IF(INDEX('Disaggregation Data'!$K$3:$K$154,MATCH(LEFT(M104,255),LEFT('Disaggregation Data'!$J$3:$J$154,255),0))=0,"",INDEX('Disaggregation Data'!$K$3:$K$154,MATCH(LEFT(M104,255),LEFT('Disaggregation Data'!$J$3:$J$154,255),0))),"")</f>
        <v/>
      </c>
      <c r="F104" s="370" t="str">
        <f t="array" ref="F104">IFERROR(IF(INDEX('Disaggregation Data'!$L$3:$L$154,MATCH(LEFT(M104,255),LEFT('Disaggregation Data'!$J$3:$J$154,255),0))=0,"",INDEX('Disaggregation Data'!$L$3:$L$154,MATCH(LEFT(M104,255),LEFT('Disaggregation Data'!$J$3:$J$154,255),0))),"")</f>
        <v/>
      </c>
      <c r="G104" s="370" t="str">
        <f t="array" ref="G104">IFERROR(IF(INDEX('Disaggregation Data'!$M$3:$M$154,MATCH(LEFT(M104,255),LEFT('Disaggregation Data'!$J$3:$J$154,255),0))=0,"",INDEX('Disaggregation Data'!$M$3:$M$154,MATCH(LEFT(M104,255),LEFT('Disaggregation Data'!$J$3:$J$154,255),0))),"")</f>
        <v/>
      </c>
      <c r="H104" s="369" t="str">
        <f t="array" ref="H104">IFERROR(IF(INDEX('Disaggregation Data'!$N$3:$N$154,MATCH(LEFT(M104,255),LEFT('Disaggregation Data'!$J$3:$J$154,255),0))=0,"",INDEX('Disaggregation Data'!$N$3:$N$154,MATCH(LEFT(M104,255),LEFT('Disaggregation Data'!$J$3:$J$154,255),0))),"")</f>
        <v/>
      </c>
      <c r="I104" s="464" t="str">
        <f t="array" ref="I104">IFERROR(IF(INDEX('Disaggregation Records'!$G$3:$G$56,MATCH(LEFT(L104,255),LEFT('Disaggregation Records'!$D$3:$D$56,255),0))=0,"",INDEX('Disaggregation Records'!$G$3:$G$56,MATCH(LEFT(L104,255),LEFT('Disaggregation Records'!$D$3:$D$56,255),0))),"")</f>
        <v/>
      </c>
      <c r="J104" s="464" t="s">
        <v>408</v>
      </c>
      <c r="K104" s="464">
        <f t="shared" si="4"/>
        <v>65</v>
      </c>
      <c r="L104" s="464" t="str">
        <f t="shared" si="5"/>
        <v/>
      </c>
      <c r="M104" s="464" t="str">
        <f t="shared" si="6"/>
        <v/>
      </c>
      <c r="N104" s="432" t="b">
        <f t="shared" si="7"/>
        <v>0</v>
      </c>
      <c r="O104" s="436" t="s">
        <v>1584</v>
      </c>
      <c r="P104" s="293"/>
      <c r="Q104" s="292"/>
    </row>
    <row r="105" spans="1:17" ht="37.5" customHeight="1" x14ac:dyDescent="0.3">
      <c r="A105" s="367">
        <v>10</v>
      </c>
      <c r="B105" s="384" t="str">
        <f>IFERROR(VLOOKUP(A105,'Impact Indicators - Section B'!$A$9:$S$27,19,FALSE),"")</f>
        <v/>
      </c>
      <c r="C105" s="467" t="str">
        <f t="array" ref="C105">IFERROR(IF(INDEX('Disaggregation Records'!$E$3:$E$56,MATCH(LEFT(L105,255),LEFT('Disaggregation Records'!$D$3:$D$56,255),0))=0,"",INDEX('Disaggregation Records'!$E$3:$E$56,MATCH(LEFT(L105,255),LEFT('Disaggregation Records'!$D$3:$D$56,255),0))),"")</f>
        <v/>
      </c>
      <c r="D105" s="467" t="str">
        <f t="array" ref="D105">IFERROR(IF(INDEX('Disaggregation Records'!$F$3:$F$56,MATCH(LEFT(L105,255),LEFT('Disaggregation Records'!$D$3:$D$56,255),0))=0,"",INDEX('Disaggregation Records'!$F$3:$F$56,MATCH(LEFT(L105,255),LEFT('Disaggregation Records'!$D$3:$D$56,255),0))),"")</f>
        <v/>
      </c>
      <c r="E105" s="370" t="str">
        <f t="array" ref="E105">IFERROR(IF(INDEX('Disaggregation Data'!$K$3:$K$154,MATCH(LEFT(M105,255),LEFT('Disaggregation Data'!$J$3:$J$154,255),0))=0,"",INDEX('Disaggregation Data'!$K$3:$K$154,MATCH(LEFT(M105,255),LEFT('Disaggregation Data'!$J$3:$J$154,255),0))),"")</f>
        <v/>
      </c>
      <c r="F105" s="370" t="str">
        <f t="array" ref="F105">IFERROR(IF(INDEX('Disaggregation Data'!$L$3:$L$154,MATCH(LEFT(M105,255),LEFT('Disaggregation Data'!$J$3:$J$154,255),0))=0,"",INDEX('Disaggregation Data'!$L$3:$L$154,MATCH(LEFT(M105,255),LEFT('Disaggregation Data'!$J$3:$J$154,255),0))),"")</f>
        <v/>
      </c>
      <c r="G105" s="370" t="str">
        <f t="array" ref="G105">IFERROR(IF(INDEX('Disaggregation Data'!$M$3:$M$154,MATCH(LEFT(M105,255),LEFT('Disaggregation Data'!$J$3:$J$154,255),0))=0,"",INDEX('Disaggregation Data'!$M$3:$M$154,MATCH(LEFT(M105,255),LEFT('Disaggregation Data'!$J$3:$J$154,255),0))),"")</f>
        <v/>
      </c>
      <c r="H105" s="369" t="str">
        <f t="array" ref="H105">IFERROR(IF(INDEX('Disaggregation Data'!$N$3:$N$154,MATCH(LEFT(M105,255),LEFT('Disaggregation Data'!$J$3:$J$154,255),0))=0,"",INDEX('Disaggregation Data'!$N$3:$N$154,MATCH(LEFT(M105,255),LEFT('Disaggregation Data'!$J$3:$J$154,255),0))),"")</f>
        <v/>
      </c>
      <c r="I105" s="464" t="str">
        <f t="array" ref="I105">IFERROR(IF(INDEX('Disaggregation Records'!$G$3:$G$56,MATCH(LEFT(L105,255),LEFT('Disaggregation Records'!$D$3:$D$56,255),0))=0,"",INDEX('Disaggregation Records'!$G$3:$G$56,MATCH(LEFT(L105,255),LEFT('Disaggregation Records'!$D$3:$D$56,255),0))),"")</f>
        <v/>
      </c>
      <c r="J105" s="464" t="s">
        <v>408</v>
      </c>
      <c r="K105" s="464">
        <f t="shared" si="4"/>
        <v>66</v>
      </c>
      <c r="L105" s="464" t="str">
        <f t="shared" si="5"/>
        <v/>
      </c>
      <c r="M105" s="464" t="str">
        <f t="shared" si="6"/>
        <v/>
      </c>
      <c r="N105" s="432" t="b">
        <f t="shared" si="7"/>
        <v>0</v>
      </c>
      <c r="O105" s="436" t="s">
        <v>1585</v>
      </c>
      <c r="P105" s="293"/>
      <c r="Q105" s="292"/>
    </row>
    <row r="106" spans="1:17" ht="37.5" customHeight="1" x14ac:dyDescent="0.3">
      <c r="A106" s="367">
        <v>10</v>
      </c>
      <c r="B106" s="384" t="str">
        <f>IFERROR(VLOOKUP(A106,'Impact Indicators - Section B'!$A$9:$S$27,19,FALSE),"")</f>
        <v/>
      </c>
      <c r="C106" s="467" t="str">
        <f t="array" ref="C106">IFERROR(IF(INDEX('Disaggregation Records'!$E$3:$E$56,MATCH(LEFT(L106,255),LEFT('Disaggregation Records'!$D$3:$D$56,255),0))=0,"",INDEX('Disaggregation Records'!$E$3:$E$56,MATCH(LEFT(L106,255),LEFT('Disaggregation Records'!$D$3:$D$56,255),0))),"")</f>
        <v/>
      </c>
      <c r="D106" s="467" t="str">
        <f t="array" ref="D106">IFERROR(IF(INDEX('Disaggregation Records'!$F$3:$F$56,MATCH(LEFT(L106,255),LEFT('Disaggregation Records'!$D$3:$D$56,255),0))=0,"",INDEX('Disaggregation Records'!$F$3:$F$56,MATCH(LEFT(L106,255),LEFT('Disaggregation Records'!$D$3:$D$56,255),0))),"")</f>
        <v/>
      </c>
      <c r="E106" s="370" t="str">
        <f t="array" ref="E106">IFERROR(IF(INDEX('Disaggregation Data'!$K$3:$K$154,MATCH(LEFT(M106,255),LEFT('Disaggregation Data'!$J$3:$J$154,255),0))=0,"",INDEX('Disaggregation Data'!$K$3:$K$154,MATCH(LEFT(M106,255),LEFT('Disaggregation Data'!$J$3:$J$154,255),0))),"")</f>
        <v/>
      </c>
      <c r="F106" s="370" t="str">
        <f t="array" ref="F106">IFERROR(IF(INDEX('Disaggregation Data'!$L$3:$L$154,MATCH(LEFT(M106,255),LEFT('Disaggregation Data'!$J$3:$J$154,255),0))=0,"",INDEX('Disaggregation Data'!$L$3:$L$154,MATCH(LEFT(M106,255),LEFT('Disaggregation Data'!$J$3:$J$154,255),0))),"")</f>
        <v/>
      </c>
      <c r="G106" s="370" t="str">
        <f t="array" ref="G106">IFERROR(IF(INDEX('Disaggregation Data'!$M$3:$M$154,MATCH(LEFT(M106,255),LEFT('Disaggregation Data'!$J$3:$J$154,255),0))=0,"",INDEX('Disaggregation Data'!$M$3:$M$154,MATCH(LEFT(M106,255),LEFT('Disaggregation Data'!$J$3:$J$154,255),0))),"")</f>
        <v/>
      </c>
      <c r="H106" s="369" t="str">
        <f t="array" ref="H106">IFERROR(IF(INDEX('Disaggregation Data'!$N$3:$N$154,MATCH(LEFT(M106,255),LEFT('Disaggregation Data'!$J$3:$J$154,255),0))=0,"",INDEX('Disaggregation Data'!$N$3:$N$154,MATCH(LEFT(M106,255),LEFT('Disaggregation Data'!$J$3:$J$154,255),0))),"")</f>
        <v/>
      </c>
      <c r="I106" s="464" t="str">
        <f t="array" ref="I106">IFERROR(IF(INDEX('Disaggregation Records'!$G$3:$G$56,MATCH(LEFT(L106,255),LEFT('Disaggregation Records'!$D$3:$D$56,255),0))=0,"",INDEX('Disaggregation Records'!$G$3:$G$56,MATCH(LEFT(L106,255),LEFT('Disaggregation Records'!$D$3:$D$56,255),0))),"")</f>
        <v/>
      </c>
      <c r="J106" s="464" t="s">
        <v>408</v>
      </c>
      <c r="K106" s="464">
        <f t="shared" si="4"/>
        <v>67</v>
      </c>
      <c r="L106" s="464" t="str">
        <f t="shared" si="5"/>
        <v/>
      </c>
      <c r="M106" s="464" t="str">
        <f t="shared" si="6"/>
        <v/>
      </c>
      <c r="N106" s="432" t="b">
        <f t="shared" si="7"/>
        <v>0</v>
      </c>
      <c r="O106" s="436" t="s">
        <v>1586</v>
      </c>
      <c r="P106" s="293"/>
      <c r="Q106" s="292"/>
    </row>
    <row r="107" spans="1:17" ht="37.5" customHeight="1" x14ac:dyDescent="0.3">
      <c r="A107" s="367">
        <v>10</v>
      </c>
      <c r="B107" s="384" t="str">
        <f>IFERROR(VLOOKUP(A107,'Impact Indicators - Section B'!$A$9:$S$27,19,FALSE),"")</f>
        <v/>
      </c>
      <c r="C107" s="467" t="str">
        <f t="array" ref="C107">IFERROR(IF(INDEX('Disaggregation Records'!$E$3:$E$56,MATCH(LEFT(L107,255),LEFT('Disaggregation Records'!$D$3:$D$56,255),0))=0,"",INDEX('Disaggregation Records'!$E$3:$E$56,MATCH(LEFT(L107,255),LEFT('Disaggregation Records'!$D$3:$D$56,255),0))),"")</f>
        <v/>
      </c>
      <c r="D107" s="467" t="str">
        <f t="array" ref="D107">IFERROR(IF(INDEX('Disaggregation Records'!$F$3:$F$56,MATCH(LEFT(L107,255),LEFT('Disaggregation Records'!$D$3:$D$56,255),0))=0,"",INDEX('Disaggregation Records'!$F$3:$F$56,MATCH(LEFT(L107,255),LEFT('Disaggregation Records'!$D$3:$D$56,255),0))),"")</f>
        <v/>
      </c>
      <c r="E107" s="370" t="str">
        <f t="array" ref="E107">IFERROR(IF(INDEX('Disaggregation Data'!$K$3:$K$154,MATCH(LEFT(M107,255),LEFT('Disaggregation Data'!$J$3:$J$154,255),0))=0,"",INDEX('Disaggregation Data'!$K$3:$K$154,MATCH(LEFT(M107,255),LEFT('Disaggregation Data'!$J$3:$J$154,255),0))),"")</f>
        <v/>
      </c>
      <c r="F107" s="370" t="str">
        <f t="array" ref="F107">IFERROR(IF(INDEX('Disaggregation Data'!$L$3:$L$154,MATCH(LEFT(M107,255),LEFT('Disaggregation Data'!$J$3:$J$154,255),0))=0,"",INDEX('Disaggregation Data'!$L$3:$L$154,MATCH(LEFT(M107,255),LEFT('Disaggregation Data'!$J$3:$J$154,255),0))),"")</f>
        <v/>
      </c>
      <c r="G107" s="370" t="str">
        <f t="array" ref="G107">IFERROR(IF(INDEX('Disaggregation Data'!$M$3:$M$154,MATCH(LEFT(M107,255),LEFT('Disaggregation Data'!$J$3:$J$154,255),0))=0,"",INDEX('Disaggregation Data'!$M$3:$M$154,MATCH(LEFT(M107,255),LEFT('Disaggregation Data'!$J$3:$J$154,255),0))),"")</f>
        <v/>
      </c>
      <c r="H107" s="369" t="str">
        <f t="array" ref="H107">IFERROR(IF(INDEX('Disaggregation Data'!$N$3:$N$154,MATCH(LEFT(M107,255),LEFT('Disaggregation Data'!$J$3:$J$154,255),0))=0,"",INDEX('Disaggregation Data'!$N$3:$N$154,MATCH(LEFT(M107,255),LEFT('Disaggregation Data'!$J$3:$J$154,255),0))),"")</f>
        <v/>
      </c>
      <c r="I107" s="464" t="str">
        <f t="array" ref="I107">IFERROR(IF(INDEX('Disaggregation Records'!$G$3:$G$56,MATCH(LEFT(L107,255),LEFT('Disaggregation Records'!$D$3:$D$56,255),0))=0,"",INDEX('Disaggregation Records'!$G$3:$G$56,MATCH(LEFT(L107,255),LEFT('Disaggregation Records'!$D$3:$D$56,255),0))),"")</f>
        <v/>
      </c>
      <c r="J107" s="464" t="s">
        <v>408</v>
      </c>
      <c r="K107" s="464">
        <f t="shared" si="4"/>
        <v>68</v>
      </c>
      <c r="L107" s="464" t="str">
        <f t="shared" si="5"/>
        <v/>
      </c>
      <c r="M107" s="464" t="str">
        <f t="shared" si="6"/>
        <v/>
      </c>
      <c r="N107" s="432" t="b">
        <f t="shared" si="7"/>
        <v>0</v>
      </c>
      <c r="O107" s="436" t="s">
        <v>1587</v>
      </c>
      <c r="P107" s="293"/>
      <c r="Q107" s="292"/>
    </row>
    <row r="108" spans="1:17" ht="37.5" customHeight="1" x14ac:dyDescent="0.3">
      <c r="A108" s="367">
        <v>10</v>
      </c>
      <c r="B108" s="384" t="str">
        <f>IFERROR(VLOOKUP(A108,'Impact Indicators - Section B'!$A$9:$S$27,19,FALSE),"")</f>
        <v/>
      </c>
      <c r="C108" s="467" t="str">
        <f t="array" ref="C108">IFERROR(IF(INDEX('Disaggregation Records'!$E$3:$E$56,MATCH(LEFT(L108,255),LEFT('Disaggregation Records'!$D$3:$D$56,255),0))=0,"",INDEX('Disaggregation Records'!$E$3:$E$56,MATCH(LEFT(L108,255),LEFT('Disaggregation Records'!$D$3:$D$56,255),0))),"")</f>
        <v/>
      </c>
      <c r="D108" s="467" t="str">
        <f t="array" ref="D108">IFERROR(IF(INDEX('Disaggregation Records'!$F$3:$F$56,MATCH(LEFT(L108,255),LEFT('Disaggregation Records'!$D$3:$D$56,255),0))=0,"",INDEX('Disaggregation Records'!$F$3:$F$56,MATCH(LEFT(L108,255),LEFT('Disaggregation Records'!$D$3:$D$56,255),0))),"")</f>
        <v/>
      </c>
      <c r="E108" s="370" t="str">
        <f t="array" ref="E108">IFERROR(IF(INDEX('Disaggregation Data'!$K$3:$K$154,MATCH(LEFT(M108,255),LEFT('Disaggregation Data'!$J$3:$J$154,255),0))=0,"",INDEX('Disaggregation Data'!$K$3:$K$154,MATCH(LEFT(M108,255),LEFT('Disaggregation Data'!$J$3:$J$154,255),0))),"")</f>
        <v/>
      </c>
      <c r="F108" s="370" t="str">
        <f t="array" ref="F108">IFERROR(IF(INDEX('Disaggregation Data'!$L$3:$L$154,MATCH(LEFT(M108,255),LEFT('Disaggregation Data'!$J$3:$J$154,255),0))=0,"",INDEX('Disaggregation Data'!$L$3:$L$154,MATCH(LEFT(M108,255),LEFT('Disaggregation Data'!$J$3:$J$154,255),0))),"")</f>
        <v/>
      </c>
      <c r="G108" s="370" t="str">
        <f t="array" ref="G108">IFERROR(IF(INDEX('Disaggregation Data'!$M$3:$M$154,MATCH(LEFT(M108,255),LEFT('Disaggregation Data'!$J$3:$J$154,255),0))=0,"",INDEX('Disaggregation Data'!$M$3:$M$154,MATCH(LEFT(M108,255),LEFT('Disaggregation Data'!$J$3:$J$154,255),0))),"")</f>
        <v/>
      </c>
      <c r="H108" s="369" t="str">
        <f t="array" ref="H108">IFERROR(IF(INDEX('Disaggregation Data'!$N$3:$N$154,MATCH(LEFT(M108,255),LEFT('Disaggregation Data'!$J$3:$J$154,255),0))=0,"",INDEX('Disaggregation Data'!$N$3:$N$154,MATCH(LEFT(M108,255),LEFT('Disaggregation Data'!$J$3:$J$154,255),0))),"")</f>
        <v/>
      </c>
      <c r="I108" s="464" t="str">
        <f t="array" ref="I108">IFERROR(IF(INDEX('Disaggregation Records'!$G$3:$G$56,MATCH(LEFT(L108,255),LEFT('Disaggregation Records'!$D$3:$D$56,255),0))=0,"",INDEX('Disaggregation Records'!$G$3:$G$56,MATCH(LEFT(L108,255),LEFT('Disaggregation Records'!$D$3:$D$56,255),0))),"")</f>
        <v/>
      </c>
      <c r="J108" s="464" t="s">
        <v>408</v>
      </c>
      <c r="K108" s="464">
        <f t="shared" si="4"/>
        <v>69</v>
      </c>
      <c r="L108" s="464" t="str">
        <f t="shared" si="5"/>
        <v/>
      </c>
      <c r="M108" s="464" t="str">
        <f t="shared" si="6"/>
        <v/>
      </c>
      <c r="N108" s="432" t="b">
        <f t="shared" si="7"/>
        <v>0</v>
      </c>
      <c r="O108" s="436" t="s">
        <v>1588</v>
      </c>
      <c r="P108" s="293"/>
      <c r="Q108" s="292"/>
    </row>
    <row r="109" spans="1:17" ht="37.5" customHeight="1" x14ac:dyDescent="0.3">
      <c r="A109" s="367">
        <v>11</v>
      </c>
      <c r="B109" s="384" t="str">
        <f>IFERROR(VLOOKUP(A109,'Impact Indicators - Section B'!$A$9:$S$27,19,FALSE),"")</f>
        <v/>
      </c>
      <c r="C109" s="467" t="str">
        <f t="array" ref="C109">IFERROR(IF(INDEX('Disaggregation Records'!$E$3:$E$56,MATCH(LEFT(L109,255),LEFT('Disaggregation Records'!$D$3:$D$56,255),0))=0,"",INDEX('Disaggregation Records'!$E$3:$E$56,MATCH(LEFT(L109,255),LEFT('Disaggregation Records'!$D$3:$D$56,255),0))),"")</f>
        <v/>
      </c>
      <c r="D109" s="467" t="str">
        <f t="array" ref="D109">IFERROR(IF(INDEX('Disaggregation Records'!$F$3:$F$56,MATCH(LEFT(L109,255),LEFT('Disaggregation Records'!$D$3:$D$56,255),0))=0,"",INDEX('Disaggregation Records'!$F$3:$F$56,MATCH(LEFT(L109,255),LEFT('Disaggregation Records'!$D$3:$D$56,255),0))),"")</f>
        <v/>
      </c>
      <c r="E109" s="370" t="str">
        <f t="array" ref="E109">IFERROR(IF(INDEX('Disaggregation Data'!$K$3:$K$154,MATCH(LEFT(M109,255),LEFT('Disaggregation Data'!$J$3:$J$154,255),0))=0,"",INDEX('Disaggregation Data'!$K$3:$K$154,MATCH(LEFT(M109,255),LEFT('Disaggregation Data'!$J$3:$J$154,255),0))),"")</f>
        <v/>
      </c>
      <c r="F109" s="370" t="str">
        <f t="array" ref="F109">IFERROR(IF(INDEX('Disaggregation Data'!$L$3:$L$154,MATCH(LEFT(M109,255),LEFT('Disaggregation Data'!$J$3:$J$154,255),0))=0,"",INDEX('Disaggregation Data'!$L$3:$L$154,MATCH(LEFT(M109,255),LEFT('Disaggregation Data'!$J$3:$J$154,255),0))),"")</f>
        <v/>
      </c>
      <c r="G109" s="370" t="str">
        <f t="array" ref="G109">IFERROR(IF(INDEX('Disaggregation Data'!$M$3:$M$154,MATCH(LEFT(M109,255),LEFT('Disaggregation Data'!$J$3:$J$154,255),0))=0,"",INDEX('Disaggregation Data'!$M$3:$M$154,MATCH(LEFT(M109,255),LEFT('Disaggregation Data'!$J$3:$J$154,255),0))),"")</f>
        <v/>
      </c>
      <c r="H109" s="369" t="str">
        <f t="array" ref="H109">IFERROR(IF(INDEX('Disaggregation Data'!$N$3:$N$154,MATCH(LEFT(M109,255),LEFT('Disaggregation Data'!$J$3:$J$154,255),0))=0,"",INDEX('Disaggregation Data'!$N$3:$N$154,MATCH(LEFT(M109,255),LEFT('Disaggregation Data'!$J$3:$J$154,255),0))),"")</f>
        <v/>
      </c>
      <c r="I109" s="464" t="str">
        <f t="array" ref="I109">IFERROR(IF(INDEX('Disaggregation Records'!$G$3:$G$56,MATCH(LEFT(L109,255),LEFT('Disaggregation Records'!$D$3:$D$56,255),0))=0,"",INDEX('Disaggregation Records'!$G$3:$G$56,MATCH(LEFT(L109,255),LEFT('Disaggregation Records'!$D$3:$D$56,255),0))),"")</f>
        <v/>
      </c>
      <c r="J109" s="464" t="s">
        <v>409</v>
      </c>
      <c r="K109" s="464">
        <f t="shared" si="4"/>
        <v>70</v>
      </c>
      <c r="L109" s="464" t="str">
        <f t="shared" si="5"/>
        <v/>
      </c>
      <c r="M109" s="464" t="str">
        <f t="shared" si="6"/>
        <v/>
      </c>
      <c r="N109" s="432" t="b">
        <f t="shared" si="7"/>
        <v>0</v>
      </c>
      <c r="O109" s="436" t="s">
        <v>1589</v>
      </c>
      <c r="P109" s="293"/>
      <c r="Q109" s="292"/>
    </row>
    <row r="110" spans="1:17" ht="37.5" customHeight="1" x14ac:dyDescent="0.3">
      <c r="A110" s="367">
        <v>11</v>
      </c>
      <c r="B110" s="384" t="str">
        <f>IFERROR(VLOOKUP(A110,'Impact Indicators - Section B'!$A$9:$S$27,19,FALSE),"")</f>
        <v/>
      </c>
      <c r="C110" s="467" t="str">
        <f t="array" ref="C110">IFERROR(IF(INDEX('Disaggregation Records'!$E$3:$E$56,MATCH(LEFT(L110,255),LEFT('Disaggregation Records'!$D$3:$D$56,255),0))=0,"",INDEX('Disaggregation Records'!$E$3:$E$56,MATCH(LEFT(L110,255),LEFT('Disaggregation Records'!$D$3:$D$56,255),0))),"")</f>
        <v/>
      </c>
      <c r="D110" s="467" t="str">
        <f t="array" ref="D110">IFERROR(IF(INDEX('Disaggregation Records'!$F$3:$F$56,MATCH(LEFT(L110,255),LEFT('Disaggregation Records'!$D$3:$D$56,255),0))=0,"",INDEX('Disaggregation Records'!$F$3:$F$56,MATCH(LEFT(L110,255),LEFT('Disaggregation Records'!$D$3:$D$56,255),0))),"")</f>
        <v/>
      </c>
      <c r="E110" s="370" t="str">
        <f t="array" ref="E110">IFERROR(IF(INDEX('Disaggregation Data'!$K$3:$K$154,MATCH(LEFT(M110,255),LEFT('Disaggregation Data'!$J$3:$J$154,255),0))=0,"",INDEX('Disaggregation Data'!$K$3:$K$154,MATCH(LEFT(M110,255),LEFT('Disaggregation Data'!$J$3:$J$154,255),0))),"")</f>
        <v/>
      </c>
      <c r="F110" s="370" t="str">
        <f t="array" ref="F110">IFERROR(IF(INDEX('Disaggregation Data'!$L$3:$L$154,MATCH(LEFT(M110,255),LEFT('Disaggregation Data'!$J$3:$J$154,255),0))=0,"",INDEX('Disaggregation Data'!$L$3:$L$154,MATCH(LEFT(M110,255),LEFT('Disaggregation Data'!$J$3:$J$154,255),0))),"")</f>
        <v/>
      </c>
      <c r="G110" s="370" t="str">
        <f t="array" ref="G110">IFERROR(IF(INDEX('Disaggregation Data'!$M$3:$M$154,MATCH(LEFT(M110,255),LEFT('Disaggregation Data'!$J$3:$J$154,255),0))=0,"",INDEX('Disaggregation Data'!$M$3:$M$154,MATCH(LEFT(M110,255),LEFT('Disaggregation Data'!$J$3:$J$154,255),0))),"")</f>
        <v/>
      </c>
      <c r="H110" s="369" t="str">
        <f t="array" ref="H110">IFERROR(IF(INDEX('Disaggregation Data'!$N$3:$N$154,MATCH(LEFT(M110,255),LEFT('Disaggregation Data'!$J$3:$J$154,255),0))=0,"",INDEX('Disaggregation Data'!$N$3:$N$154,MATCH(LEFT(M110,255),LEFT('Disaggregation Data'!$J$3:$J$154,255),0))),"")</f>
        <v/>
      </c>
      <c r="I110" s="464" t="str">
        <f t="array" ref="I110">IFERROR(IF(INDEX('Disaggregation Records'!$G$3:$G$56,MATCH(LEFT(L110,255),LEFT('Disaggregation Records'!$D$3:$D$56,255),0))=0,"",INDEX('Disaggregation Records'!$G$3:$G$56,MATCH(LEFT(L110,255),LEFT('Disaggregation Records'!$D$3:$D$56,255),0))),"")</f>
        <v/>
      </c>
      <c r="J110" s="464" t="s">
        <v>409</v>
      </c>
      <c r="K110" s="464">
        <f t="shared" si="4"/>
        <v>71</v>
      </c>
      <c r="L110" s="464" t="str">
        <f t="shared" si="5"/>
        <v/>
      </c>
      <c r="M110" s="464" t="str">
        <f t="shared" si="6"/>
        <v/>
      </c>
      <c r="N110" s="432" t="b">
        <f t="shared" si="7"/>
        <v>0</v>
      </c>
      <c r="O110" s="436" t="s">
        <v>1590</v>
      </c>
      <c r="P110" s="293"/>
      <c r="Q110" s="292"/>
    </row>
    <row r="111" spans="1:17" ht="37.5" customHeight="1" x14ac:dyDescent="0.3">
      <c r="A111" s="367">
        <v>11</v>
      </c>
      <c r="B111" s="384" t="str">
        <f>IFERROR(VLOOKUP(A111,'Impact Indicators - Section B'!$A$9:$S$27,19,FALSE),"")</f>
        <v/>
      </c>
      <c r="C111" s="467" t="str">
        <f t="array" ref="C111">IFERROR(IF(INDEX('Disaggregation Records'!$E$3:$E$56,MATCH(LEFT(L111,255),LEFT('Disaggregation Records'!$D$3:$D$56,255),0))=0,"",INDEX('Disaggregation Records'!$E$3:$E$56,MATCH(LEFT(L111,255),LEFT('Disaggregation Records'!$D$3:$D$56,255),0))),"")</f>
        <v/>
      </c>
      <c r="D111" s="467" t="str">
        <f t="array" ref="D111">IFERROR(IF(INDEX('Disaggregation Records'!$F$3:$F$56,MATCH(LEFT(L111,255),LEFT('Disaggregation Records'!$D$3:$D$56,255),0))=0,"",INDEX('Disaggregation Records'!$F$3:$F$56,MATCH(LEFT(L111,255),LEFT('Disaggregation Records'!$D$3:$D$56,255),0))),"")</f>
        <v/>
      </c>
      <c r="E111" s="370" t="str">
        <f t="array" ref="E111">IFERROR(IF(INDEX('Disaggregation Data'!$K$3:$K$154,MATCH(LEFT(M111,255),LEFT('Disaggregation Data'!$J$3:$J$154,255),0))=0,"",INDEX('Disaggregation Data'!$K$3:$K$154,MATCH(LEFT(M111,255),LEFT('Disaggregation Data'!$J$3:$J$154,255),0))),"")</f>
        <v/>
      </c>
      <c r="F111" s="370" t="str">
        <f t="array" ref="F111">IFERROR(IF(INDEX('Disaggregation Data'!$L$3:$L$154,MATCH(LEFT(M111,255),LEFT('Disaggregation Data'!$J$3:$J$154,255),0))=0,"",INDEX('Disaggregation Data'!$L$3:$L$154,MATCH(LEFT(M111,255),LEFT('Disaggregation Data'!$J$3:$J$154,255),0))),"")</f>
        <v/>
      </c>
      <c r="G111" s="370" t="str">
        <f t="array" ref="G111">IFERROR(IF(INDEX('Disaggregation Data'!$M$3:$M$154,MATCH(LEFT(M111,255),LEFT('Disaggregation Data'!$J$3:$J$154,255),0))=0,"",INDEX('Disaggregation Data'!$M$3:$M$154,MATCH(LEFT(M111,255),LEFT('Disaggregation Data'!$J$3:$J$154,255),0))),"")</f>
        <v/>
      </c>
      <c r="H111" s="369" t="str">
        <f t="array" ref="H111">IFERROR(IF(INDEX('Disaggregation Data'!$N$3:$N$154,MATCH(LEFT(M111,255),LEFT('Disaggregation Data'!$J$3:$J$154,255),0))=0,"",INDEX('Disaggregation Data'!$N$3:$N$154,MATCH(LEFT(M111,255),LEFT('Disaggregation Data'!$J$3:$J$154,255),0))),"")</f>
        <v/>
      </c>
      <c r="I111" s="464" t="str">
        <f t="array" ref="I111">IFERROR(IF(INDEX('Disaggregation Records'!$G$3:$G$56,MATCH(LEFT(L111,255),LEFT('Disaggregation Records'!$D$3:$D$56,255),0))=0,"",INDEX('Disaggregation Records'!$G$3:$G$56,MATCH(LEFT(L111,255),LEFT('Disaggregation Records'!$D$3:$D$56,255),0))),"")</f>
        <v/>
      </c>
      <c r="J111" s="464" t="s">
        <v>409</v>
      </c>
      <c r="K111" s="464">
        <f t="shared" si="4"/>
        <v>72</v>
      </c>
      <c r="L111" s="464" t="str">
        <f t="shared" si="5"/>
        <v/>
      </c>
      <c r="M111" s="464" t="str">
        <f t="shared" si="6"/>
        <v/>
      </c>
      <c r="N111" s="432" t="b">
        <f t="shared" si="7"/>
        <v>0</v>
      </c>
      <c r="O111" s="436" t="s">
        <v>1591</v>
      </c>
      <c r="P111" s="293"/>
      <c r="Q111" s="292"/>
    </row>
    <row r="112" spans="1:17" ht="37.5" customHeight="1" x14ac:dyDescent="0.3">
      <c r="A112" s="367">
        <v>11</v>
      </c>
      <c r="B112" s="384" t="str">
        <f>IFERROR(VLOOKUP(A112,'Impact Indicators - Section B'!$A$9:$S$27,19,FALSE),"")</f>
        <v/>
      </c>
      <c r="C112" s="467" t="str">
        <f t="array" ref="C112">IFERROR(IF(INDEX('Disaggregation Records'!$E$3:$E$56,MATCH(LEFT(L112,255),LEFT('Disaggregation Records'!$D$3:$D$56,255),0))=0,"",INDEX('Disaggregation Records'!$E$3:$E$56,MATCH(LEFT(L112,255),LEFT('Disaggregation Records'!$D$3:$D$56,255),0))),"")</f>
        <v/>
      </c>
      <c r="D112" s="467" t="str">
        <f t="array" ref="D112">IFERROR(IF(INDEX('Disaggregation Records'!$F$3:$F$56,MATCH(LEFT(L112,255),LEFT('Disaggregation Records'!$D$3:$D$56,255),0))=0,"",INDEX('Disaggregation Records'!$F$3:$F$56,MATCH(LEFT(L112,255),LEFT('Disaggregation Records'!$D$3:$D$56,255),0))),"")</f>
        <v/>
      </c>
      <c r="E112" s="370" t="str">
        <f t="array" ref="E112">IFERROR(IF(INDEX('Disaggregation Data'!$K$3:$K$154,MATCH(LEFT(M112,255),LEFT('Disaggregation Data'!$J$3:$J$154,255),0))=0,"",INDEX('Disaggregation Data'!$K$3:$K$154,MATCH(LEFT(M112,255),LEFT('Disaggregation Data'!$J$3:$J$154,255),0))),"")</f>
        <v/>
      </c>
      <c r="F112" s="370" t="str">
        <f t="array" ref="F112">IFERROR(IF(INDEX('Disaggregation Data'!$L$3:$L$154,MATCH(LEFT(M112,255),LEFT('Disaggregation Data'!$J$3:$J$154,255),0))=0,"",INDEX('Disaggregation Data'!$L$3:$L$154,MATCH(LEFT(M112,255),LEFT('Disaggregation Data'!$J$3:$J$154,255),0))),"")</f>
        <v/>
      </c>
      <c r="G112" s="370" t="str">
        <f t="array" ref="G112">IFERROR(IF(INDEX('Disaggregation Data'!$M$3:$M$154,MATCH(LEFT(M112,255),LEFT('Disaggregation Data'!$J$3:$J$154,255),0))=0,"",INDEX('Disaggregation Data'!$M$3:$M$154,MATCH(LEFT(M112,255),LEFT('Disaggregation Data'!$J$3:$J$154,255),0))),"")</f>
        <v/>
      </c>
      <c r="H112" s="369" t="str">
        <f t="array" ref="H112">IFERROR(IF(INDEX('Disaggregation Data'!$N$3:$N$154,MATCH(LEFT(M112,255),LEFT('Disaggregation Data'!$J$3:$J$154,255),0))=0,"",INDEX('Disaggregation Data'!$N$3:$N$154,MATCH(LEFT(M112,255),LEFT('Disaggregation Data'!$J$3:$J$154,255),0))),"")</f>
        <v/>
      </c>
      <c r="I112" s="464" t="str">
        <f t="array" ref="I112">IFERROR(IF(INDEX('Disaggregation Records'!$G$3:$G$56,MATCH(LEFT(L112,255),LEFT('Disaggregation Records'!$D$3:$D$56,255),0))=0,"",INDEX('Disaggregation Records'!$G$3:$G$56,MATCH(LEFT(L112,255),LEFT('Disaggregation Records'!$D$3:$D$56,255),0))),"")</f>
        <v/>
      </c>
      <c r="J112" s="464" t="s">
        <v>409</v>
      </c>
      <c r="K112" s="464">
        <f t="shared" si="4"/>
        <v>73</v>
      </c>
      <c r="L112" s="464" t="str">
        <f t="shared" si="5"/>
        <v/>
      </c>
      <c r="M112" s="464" t="str">
        <f t="shared" si="6"/>
        <v/>
      </c>
      <c r="N112" s="432" t="b">
        <f t="shared" si="7"/>
        <v>0</v>
      </c>
      <c r="O112" s="436" t="s">
        <v>1592</v>
      </c>
      <c r="P112" s="293"/>
      <c r="Q112" s="292"/>
    </row>
    <row r="113" spans="1:17" ht="37.5" customHeight="1" x14ac:dyDescent="0.3">
      <c r="A113" s="367">
        <v>11</v>
      </c>
      <c r="B113" s="384" t="str">
        <f>IFERROR(VLOOKUP(A113,'Impact Indicators - Section B'!$A$9:$S$27,19,FALSE),"")</f>
        <v/>
      </c>
      <c r="C113" s="467" t="str">
        <f t="array" ref="C113">IFERROR(IF(INDEX('Disaggregation Records'!$E$3:$E$56,MATCH(LEFT(L113,255),LEFT('Disaggregation Records'!$D$3:$D$56,255),0))=0,"",INDEX('Disaggregation Records'!$E$3:$E$56,MATCH(LEFT(L113,255),LEFT('Disaggregation Records'!$D$3:$D$56,255),0))),"")</f>
        <v/>
      </c>
      <c r="D113" s="467" t="str">
        <f t="array" ref="D113">IFERROR(IF(INDEX('Disaggregation Records'!$F$3:$F$56,MATCH(LEFT(L113,255),LEFT('Disaggregation Records'!$D$3:$D$56,255),0))=0,"",INDEX('Disaggregation Records'!$F$3:$F$56,MATCH(LEFT(L113,255),LEFT('Disaggregation Records'!$D$3:$D$56,255),0))),"")</f>
        <v/>
      </c>
      <c r="E113" s="370" t="str">
        <f t="array" ref="E113">IFERROR(IF(INDEX('Disaggregation Data'!$K$3:$K$154,MATCH(LEFT(M113,255),LEFT('Disaggregation Data'!$J$3:$J$154,255),0))=0,"",INDEX('Disaggregation Data'!$K$3:$K$154,MATCH(LEFT(M113,255),LEFT('Disaggregation Data'!$J$3:$J$154,255),0))),"")</f>
        <v/>
      </c>
      <c r="F113" s="370" t="str">
        <f t="array" ref="F113">IFERROR(IF(INDEX('Disaggregation Data'!$L$3:$L$154,MATCH(LEFT(M113,255),LEFT('Disaggregation Data'!$J$3:$J$154,255),0))=0,"",INDEX('Disaggregation Data'!$L$3:$L$154,MATCH(LEFT(M113,255),LEFT('Disaggregation Data'!$J$3:$J$154,255),0))),"")</f>
        <v/>
      </c>
      <c r="G113" s="370" t="str">
        <f t="array" ref="G113">IFERROR(IF(INDEX('Disaggregation Data'!$M$3:$M$154,MATCH(LEFT(M113,255),LEFT('Disaggregation Data'!$J$3:$J$154,255),0))=0,"",INDEX('Disaggregation Data'!$M$3:$M$154,MATCH(LEFT(M113,255),LEFT('Disaggregation Data'!$J$3:$J$154,255),0))),"")</f>
        <v/>
      </c>
      <c r="H113" s="369" t="str">
        <f t="array" ref="H113">IFERROR(IF(INDEX('Disaggregation Data'!$N$3:$N$154,MATCH(LEFT(M113,255),LEFT('Disaggregation Data'!$J$3:$J$154,255),0))=0,"",INDEX('Disaggregation Data'!$N$3:$N$154,MATCH(LEFT(M113,255),LEFT('Disaggregation Data'!$J$3:$J$154,255),0))),"")</f>
        <v/>
      </c>
      <c r="I113" s="464" t="str">
        <f t="array" ref="I113">IFERROR(IF(INDEX('Disaggregation Records'!$G$3:$G$56,MATCH(LEFT(L113,255),LEFT('Disaggregation Records'!$D$3:$D$56,255),0))=0,"",INDEX('Disaggregation Records'!$G$3:$G$56,MATCH(LEFT(L113,255),LEFT('Disaggregation Records'!$D$3:$D$56,255),0))),"")</f>
        <v/>
      </c>
      <c r="J113" s="464" t="s">
        <v>409</v>
      </c>
      <c r="K113" s="464">
        <f t="shared" si="4"/>
        <v>74</v>
      </c>
      <c r="L113" s="464" t="str">
        <f t="shared" si="5"/>
        <v/>
      </c>
      <c r="M113" s="464" t="str">
        <f t="shared" si="6"/>
        <v/>
      </c>
      <c r="N113" s="432" t="b">
        <f t="shared" si="7"/>
        <v>0</v>
      </c>
      <c r="O113" s="436" t="s">
        <v>1593</v>
      </c>
      <c r="P113" s="293"/>
      <c r="Q113" s="292"/>
    </row>
    <row r="114" spans="1:17" ht="37.5" customHeight="1" x14ac:dyDescent="0.3">
      <c r="A114" s="367">
        <v>11</v>
      </c>
      <c r="B114" s="384" t="str">
        <f>IFERROR(VLOOKUP(A114,'Impact Indicators - Section B'!$A$9:$S$27,19,FALSE),"")</f>
        <v/>
      </c>
      <c r="C114" s="467" t="str">
        <f t="array" ref="C114">IFERROR(IF(INDEX('Disaggregation Records'!$E$3:$E$56,MATCH(LEFT(L114,255),LEFT('Disaggregation Records'!$D$3:$D$56,255),0))=0,"",INDEX('Disaggregation Records'!$E$3:$E$56,MATCH(LEFT(L114,255),LEFT('Disaggregation Records'!$D$3:$D$56,255),0))),"")</f>
        <v/>
      </c>
      <c r="D114" s="467" t="str">
        <f t="array" ref="D114">IFERROR(IF(INDEX('Disaggregation Records'!$F$3:$F$56,MATCH(LEFT(L114,255),LEFT('Disaggregation Records'!$D$3:$D$56,255),0))=0,"",INDEX('Disaggregation Records'!$F$3:$F$56,MATCH(LEFT(L114,255),LEFT('Disaggregation Records'!$D$3:$D$56,255),0))),"")</f>
        <v/>
      </c>
      <c r="E114" s="370" t="str">
        <f t="array" ref="E114">IFERROR(IF(INDEX('Disaggregation Data'!$K$3:$K$154,MATCH(LEFT(M114,255),LEFT('Disaggregation Data'!$J$3:$J$154,255),0))=0,"",INDEX('Disaggregation Data'!$K$3:$K$154,MATCH(LEFT(M114,255),LEFT('Disaggregation Data'!$J$3:$J$154,255),0))),"")</f>
        <v/>
      </c>
      <c r="F114" s="370" t="str">
        <f t="array" ref="F114">IFERROR(IF(INDEX('Disaggregation Data'!$L$3:$L$154,MATCH(LEFT(M114,255),LEFT('Disaggregation Data'!$J$3:$J$154,255),0))=0,"",INDEX('Disaggregation Data'!$L$3:$L$154,MATCH(LEFT(M114,255),LEFT('Disaggregation Data'!$J$3:$J$154,255),0))),"")</f>
        <v/>
      </c>
      <c r="G114" s="370" t="str">
        <f t="array" ref="G114">IFERROR(IF(INDEX('Disaggregation Data'!$M$3:$M$154,MATCH(LEFT(M114,255),LEFT('Disaggregation Data'!$J$3:$J$154,255),0))=0,"",INDEX('Disaggregation Data'!$M$3:$M$154,MATCH(LEFT(M114,255),LEFT('Disaggregation Data'!$J$3:$J$154,255),0))),"")</f>
        <v/>
      </c>
      <c r="H114" s="369" t="str">
        <f t="array" ref="H114">IFERROR(IF(INDEX('Disaggregation Data'!$N$3:$N$154,MATCH(LEFT(M114,255),LEFT('Disaggregation Data'!$J$3:$J$154,255),0))=0,"",INDEX('Disaggregation Data'!$N$3:$N$154,MATCH(LEFT(M114,255),LEFT('Disaggregation Data'!$J$3:$J$154,255),0))),"")</f>
        <v/>
      </c>
      <c r="I114" s="464" t="str">
        <f t="array" ref="I114">IFERROR(IF(INDEX('Disaggregation Records'!$G$3:$G$56,MATCH(LEFT(L114,255),LEFT('Disaggregation Records'!$D$3:$D$56,255),0))=0,"",INDEX('Disaggregation Records'!$G$3:$G$56,MATCH(LEFT(L114,255),LEFT('Disaggregation Records'!$D$3:$D$56,255),0))),"")</f>
        <v/>
      </c>
      <c r="J114" s="464" t="s">
        <v>409</v>
      </c>
      <c r="K114" s="464">
        <f t="shared" si="4"/>
        <v>75</v>
      </c>
      <c r="L114" s="464" t="str">
        <f t="shared" si="5"/>
        <v/>
      </c>
      <c r="M114" s="464" t="str">
        <f t="shared" si="6"/>
        <v/>
      </c>
      <c r="N114" s="432" t="b">
        <f t="shared" si="7"/>
        <v>0</v>
      </c>
      <c r="O114" s="436" t="s">
        <v>1594</v>
      </c>
      <c r="P114" s="293"/>
      <c r="Q114" s="292"/>
    </row>
    <row r="115" spans="1:17" ht="37.5" customHeight="1" x14ac:dyDescent="0.3">
      <c r="A115" s="367">
        <v>11</v>
      </c>
      <c r="B115" s="384" t="str">
        <f>IFERROR(VLOOKUP(A115,'Impact Indicators - Section B'!$A$9:$S$27,19,FALSE),"")</f>
        <v/>
      </c>
      <c r="C115" s="467" t="str">
        <f t="array" ref="C115">IFERROR(IF(INDEX('Disaggregation Records'!$E$3:$E$56,MATCH(LEFT(L115,255),LEFT('Disaggregation Records'!$D$3:$D$56,255),0))=0,"",INDEX('Disaggregation Records'!$E$3:$E$56,MATCH(LEFT(L115,255),LEFT('Disaggregation Records'!$D$3:$D$56,255),0))),"")</f>
        <v/>
      </c>
      <c r="D115" s="467" t="str">
        <f t="array" ref="D115">IFERROR(IF(INDEX('Disaggregation Records'!$F$3:$F$56,MATCH(LEFT(L115,255),LEFT('Disaggregation Records'!$D$3:$D$56,255),0))=0,"",INDEX('Disaggregation Records'!$F$3:$F$56,MATCH(LEFT(L115,255),LEFT('Disaggregation Records'!$D$3:$D$56,255),0))),"")</f>
        <v/>
      </c>
      <c r="E115" s="370" t="str">
        <f t="array" ref="E115">IFERROR(IF(INDEX('Disaggregation Data'!$K$3:$K$154,MATCH(LEFT(M115,255),LEFT('Disaggregation Data'!$J$3:$J$154,255),0))=0,"",INDEX('Disaggregation Data'!$K$3:$K$154,MATCH(LEFT(M115,255),LEFT('Disaggregation Data'!$J$3:$J$154,255),0))),"")</f>
        <v/>
      </c>
      <c r="F115" s="370" t="str">
        <f t="array" ref="F115">IFERROR(IF(INDEX('Disaggregation Data'!$L$3:$L$154,MATCH(LEFT(M115,255),LEFT('Disaggregation Data'!$J$3:$J$154,255),0))=0,"",INDEX('Disaggregation Data'!$L$3:$L$154,MATCH(LEFT(M115,255),LEFT('Disaggregation Data'!$J$3:$J$154,255),0))),"")</f>
        <v/>
      </c>
      <c r="G115" s="370" t="str">
        <f t="array" ref="G115">IFERROR(IF(INDEX('Disaggregation Data'!$M$3:$M$154,MATCH(LEFT(M115,255),LEFT('Disaggregation Data'!$J$3:$J$154,255),0))=0,"",INDEX('Disaggregation Data'!$M$3:$M$154,MATCH(LEFT(M115,255),LEFT('Disaggregation Data'!$J$3:$J$154,255),0))),"")</f>
        <v/>
      </c>
      <c r="H115" s="369" t="str">
        <f t="array" ref="H115">IFERROR(IF(INDEX('Disaggregation Data'!$N$3:$N$154,MATCH(LEFT(M115,255),LEFT('Disaggregation Data'!$J$3:$J$154,255),0))=0,"",INDEX('Disaggregation Data'!$N$3:$N$154,MATCH(LEFT(M115,255),LEFT('Disaggregation Data'!$J$3:$J$154,255),0))),"")</f>
        <v/>
      </c>
      <c r="I115" s="464" t="str">
        <f t="array" ref="I115">IFERROR(IF(INDEX('Disaggregation Records'!$G$3:$G$56,MATCH(LEFT(L115,255),LEFT('Disaggregation Records'!$D$3:$D$56,255),0))=0,"",INDEX('Disaggregation Records'!$G$3:$G$56,MATCH(LEFT(L115,255),LEFT('Disaggregation Records'!$D$3:$D$56,255),0))),"")</f>
        <v/>
      </c>
      <c r="J115" s="464" t="s">
        <v>409</v>
      </c>
      <c r="K115" s="464">
        <f t="shared" si="4"/>
        <v>76</v>
      </c>
      <c r="L115" s="464" t="str">
        <f t="shared" si="5"/>
        <v/>
      </c>
      <c r="M115" s="464" t="str">
        <f t="shared" si="6"/>
        <v/>
      </c>
      <c r="N115" s="432" t="b">
        <f t="shared" si="7"/>
        <v>0</v>
      </c>
      <c r="O115" s="436" t="s">
        <v>1595</v>
      </c>
      <c r="P115" s="293"/>
      <c r="Q115" s="292"/>
    </row>
    <row r="116" spans="1:17" ht="37.5" customHeight="1" x14ac:dyDescent="0.3">
      <c r="A116" s="367">
        <v>11</v>
      </c>
      <c r="B116" s="384" t="str">
        <f>IFERROR(VLOOKUP(A116,'Impact Indicators - Section B'!$A$9:$S$27,19,FALSE),"")</f>
        <v/>
      </c>
      <c r="C116" s="467" t="str">
        <f t="array" ref="C116">IFERROR(IF(INDEX('Disaggregation Records'!$E$3:$E$56,MATCH(LEFT(L116,255),LEFT('Disaggregation Records'!$D$3:$D$56,255),0))=0,"",INDEX('Disaggregation Records'!$E$3:$E$56,MATCH(LEFT(L116,255),LEFT('Disaggregation Records'!$D$3:$D$56,255),0))),"")</f>
        <v/>
      </c>
      <c r="D116" s="467" t="str">
        <f t="array" ref="D116">IFERROR(IF(INDEX('Disaggregation Records'!$F$3:$F$56,MATCH(LEFT(L116,255),LEFT('Disaggregation Records'!$D$3:$D$56,255),0))=0,"",INDEX('Disaggregation Records'!$F$3:$F$56,MATCH(LEFT(L116,255),LEFT('Disaggregation Records'!$D$3:$D$56,255),0))),"")</f>
        <v/>
      </c>
      <c r="E116" s="370" t="str">
        <f t="array" ref="E116">IFERROR(IF(INDEX('Disaggregation Data'!$K$3:$K$154,MATCH(LEFT(M116,255),LEFT('Disaggregation Data'!$J$3:$J$154,255),0))=0,"",INDEX('Disaggregation Data'!$K$3:$K$154,MATCH(LEFT(M116,255),LEFT('Disaggregation Data'!$J$3:$J$154,255),0))),"")</f>
        <v/>
      </c>
      <c r="F116" s="370" t="str">
        <f t="array" ref="F116">IFERROR(IF(INDEX('Disaggregation Data'!$L$3:$L$154,MATCH(LEFT(M116,255),LEFT('Disaggregation Data'!$J$3:$J$154,255),0))=0,"",INDEX('Disaggregation Data'!$L$3:$L$154,MATCH(LEFT(M116,255),LEFT('Disaggregation Data'!$J$3:$J$154,255),0))),"")</f>
        <v/>
      </c>
      <c r="G116" s="370" t="str">
        <f t="array" ref="G116">IFERROR(IF(INDEX('Disaggregation Data'!$M$3:$M$154,MATCH(LEFT(M116,255),LEFT('Disaggregation Data'!$J$3:$J$154,255),0))=0,"",INDEX('Disaggregation Data'!$M$3:$M$154,MATCH(LEFT(M116,255),LEFT('Disaggregation Data'!$J$3:$J$154,255),0))),"")</f>
        <v/>
      </c>
      <c r="H116" s="369" t="str">
        <f t="array" ref="H116">IFERROR(IF(INDEX('Disaggregation Data'!$N$3:$N$154,MATCH(LEFT(M116,255),LEFT('Disaggregation Data'!$J$3:$J$154,255),0))=0,"",INDEX('Disaggregation Data'!$N$3:$N$154,MATCH(LEFT(M116,255),LEFT('Disaggregation Data'!$J$3:$J$154,255),0))),"")</f>
        <v/>
      </c>
      <c r="I116" s="464" t="str">
        <f t="array" ref="I116">IFERROR(IF(INDEX('Disaggregation Records'!$G$3:$G$56,MATCH(LEFT(L116,255),LEFT('Disaggregation Records'!$D$3:$D$56,255),0))=0,"",INDEX('Disaggregation Records'!$G$3:$G$56,MATCH(LEFT(L116,255),LEFT('Disaggregation Records'!$D$3:$D$56,255),0))),"")</f>
        <v/>
      </c>
      <c r="J116" s="464" t="s">
        <v>409</v>
      </c>
      <c r="K116" s="464">
        <f t="shared" si="4"/>
        <v>77</v>
      </c>
      <c r="L116" s="464" t="str">
        <f t="shared" si="5"/>
        <v/>
      </c>
      <c r="M116" s="464" t="str">
        <f t="shared" si="6"/>
        <v/>
      </c>
      <c r="N116" s="432" t="b">
        <f t="shared" si="7"/>
        <v>0</v>
      </c>
      <c r="O116" s="436" t="s">
        <v>1596</v>
      </c>
      <c r="P116" s="293"/>
      <c r="Q116" s="292"/>
    </row>
    <row r="117" spans="1:17" ht="37.5" customHeight="1" x14ac:dyDescent="0.3">
      <c r="A117" s="367">
        <v>11</v>
      </c>
      <c r="B117" s="384" t="str">
        <f>IFERROR(VLOOKUP(A117,'Impact Indicators - Section B'!$A$9:$S$27,19,FALSE),"")</f>
        <v/>
      </c>
      <c r="C117" s="467" t="str">
        <f t="array" ref="C117">IFERROR(IF(INDEX('Disaggregation Records'!$E$3:$E$56,MATCH(LEFT(L117,255),LEFT('Disaggregation Records'!$D$3:$D$56,255),0))=0,"",INDEX('Disaggregation Records'!$E$3:$E$56,MATCH(LEFT(L117,255),LEFT('Disaggregation Records'!$D$3:$D$56,255),0))),"")</f>
        <v/>
      </c>
      <c r="D117" s="467" t="str">
        <f t="array" ref="D117">IFERROR(IF(INDEX('Disaggregation Records'!$F$3:$F$56,MATCH(LEFT(L117,255),LEFT('Disaggregation Records'!$D$3:$D$56,255),0))=0,"",INDEX('Disaggregation Records'!$F$3:$F$56,MATCH(LEFT(L117,255),LEFT('Disaggregation Records'!$D$3:$D$56,255),0))),"")</f>
        <v/>
      </c>
      <c r="E117" s="370" t="str">
        <f t="array" ref="E117">IFERROR(IF(INDEX('Disaggregation Data'!$K$3:$K$154,MATCH(LEFT(M117,255),LEFT('Disaggregation Data'!$J$3:$J$154,255),0))=0,"",INDEX('Disaggregation Data'!$K$3:$K$154,MATCH(LEFT(M117,255),LEFT('Disaggregation Data'!$J$3:$J$154,255),0))),"")</f>
        <v/>
      </c>
      <c r="F117" s="370" t="str">
        <f t="array" ref="F117">IFERROR(IF(INDEX('Disaggregation Data'!$L$3:$L$154,MATCH(LEFT(M117,255),LEFT('Disaggregation Data'!$J$3:$J$154,255),0))=0,"",INDEX('Disaggregation Data'!$L$3:$L$154,MATCH(LEFT(M117,255),LEFT('Disaggregation Data'!$J$3:$J$154,255),0))),"")</f>
        <v/>
      </c>
      <c r="G117" s="370" t="str">
        <f t="array" ref="G117">IFERROR(IF(INDEX('Disaggregation Data'!$M$3:$M$154,MATCH(LEFT(M117,255),LEFT('Disaggregation Data'!$J$3:$J$154,255),0))=0,"",INDEX('Disaggregation Data'!$M$3:$M$154,MATCH(LEFT(M117,255),LEFT('Disaggregation Data'!$J$3:$J$154,255),0))),"")</f>
        <v/>
      </c>
      <c r="H117" s="369" t="str">
        <f t="array" ref="H117">IFERROR(IF(INDEX('Disaggregation Data'!$N$3:$N$154,MATCH(LEFT(M117,255),LEFT('Disaggregation Data'!$J$3:$J$154,255),0))=0,"",INDEX('Disaggregation Data'!$N$3:$N$154,MATCH(LEFT(M117,255),LEFT('Disaggregation Data'!$J$3:$J$154,255),0))),"")</f>
        <v/>
      </c>
      <c r="I117" s="464" t="str">
        <f t="array" ref="I117">IFERROR(IF(INDEX('Disaggregation Records'!$G$3:$G$56,MATCH(LEFT(L117,255),LEFT('Disaggregation Records'!$D$3:$D$56,255),0))=0,"",INDEX('Disaggregation Records'!$G$3:$G$56,MATCH(LEFT(L117,255),LEFT('Disaggregation Records'!$D$3:$D$56,255),0))),"")</f>
        <v/>
      </c>
      <c r="J117" s="464" t="s">
        <v>409</v>
      </c>
      <c r="K117" s="464">
        <f t="shared" si="4"/>
        <v>78</v>
      </c>
      <c r="L117" s="464" t="str">
        <f t="shared" si="5"/>
        <v/>
      </c>
      <c r="M117" s="464" t="str">
        <f t="shared" si="6"/>
        <v/>
      </c>
      <c r="N117" s="432" t="b">
        <f t="shared" si="7"/>
        <v>0</v>
      </c>
      <c r="O117" s="436" t="s">
        <v>1597</v>
      </c>
      <c r="P117" s="293"/>
      <c r="Q117" s="292"/>
    </row>
    <row r="118" spans="1:17" ht="37.5" customHeight="1" x14ac:dyDescent="0.3">
      <c r="A118" s="367">
        <v>11</v>
      </c>
      <c r="B118" s="384" t="str">
        <f>IFERROR(VLOOKUP(A118,'Impact Indicators - Section B'!$A$9:$S$27,19,FALSE),"")</f>
        <v/>
      </c>
      <c r="C118" s="467" t="str">
        <f t="array" ref="C118">IFERROR(IF(INDEX('Disaggregation Records'!$E$3:$E$56,MATCH(LEFT(L118,255),LEFT('Disaggregation Records'!$D$3:$D$56,255),0))=0,"",INDEX('Disaggregation Records'!$E$3:$E$56,MATCH(LEFT(L118,255),LEFT('Disaggregation Records'!$D$3:$D$56,255),0))),"")</f>
        <v/>
      </c>
      <c r="D118" s="467" t="str">
        <f t="array" ref="D118">IFERROR(IF(INDEX('Disaggregation Records'!$F$3:$F$56,MATCH(LEFT(L118,255),LEFT('Disaggregation Records'!$D$3:$D$56,255),0))=0,"",INDEX('Disaggregation Records'!$F$3:$F$56,MATCH(LEFT(L118,255),LEFT('Disaggregation Records'!$D$3:$D$56,255),0))),"")</f>
        <v/>
      </c>
      <c r="E118" s="370" t="str">
        <f t="array" ref="E118">IFERROR(IF(INDEX('Disaggregation Data'!$K$3:$K$154,MATCH(LEFT(M118,255),LEFT('Disaggregation Data'!$J$3:$J$154,255),0))=0,"",INDEX('Disaggregation Data'!$K$3:$K$154,MATCH(LEFT(M118,255),LEFT('Disaggregation Data'!$J$3:$J$154,255),0))),"")</f>
        <v/>
      </c>
      <c r="F118" s="370" t="str">
        <f t="array" ref="F118">IFERROR(IF(INDEX('Disaggregation Data'!$L$3:$L$154,MATCH(LEFT(M118,255),LEFT('Disaggregation Data'!$J$3:$J$154,255),0))=0,"",INDEX('Disaggregation Data'!$L$3:$L$154,MATCH(LEFT(M118,255),LEFT('Disaggregation Data'!$J$3:$J$154,255),0))),"")</f>
        <v/>
      </c>
      <c r="G118" s="370" t="str">
        <f t="array" ref="G118">IFERROR(IF(INDEX('Disaggregation Data'!$M$3:$M$154,MATCH(LEFT(M118,255),LEFT('Disaggregation Data'!$J$3:$J$154,255),0))=0,"",INDEX('Disaggregation Data'!$M$3:$M$154,MATCH(LEFT(M118,255),LEFT('Disaggregation Data'!$J$3:$J$154,255),0))),"")</f>
        <v/>
      </c>
      <c r="H118" s="369" t="str">
        <f t="array" ref="H118">IFERROR(IF(INDEX('Disaggregation Data'!$N$3:$N$154,MATCH(LEFT(M118,255),LEFT('Disaggregation Data'!$J$3:$J$154,255),0))=0,"",INDEX('Disaggregation Data'!$N$3:$N$154,MATCH(LEFT(M118,255),LEFT('Disaggregation Data'!$J$3:$J$154,255),0))),"")</f>
        <v/>
      </c>
      <c r="I118" s="464" t="str">
        <f t="array" ref="I118">IFERROR(IF(INDEX('Disaggregation Records'!$G$3:$G$56,MATCH(LEFT(L118,255),LEFT('Disaggregation Records'!$D$3:$D$56,255),0))=0,"",INDEX('Disaggregation Records'!$G$3:$G$56,MATCH(LEFT(L118,255),LEFT('Disaggregation Records'!$D$3:$D$56,255),0))),"")</f>
        <v/>
      </c>
      <c r="J118" s="464" t="s">
        <v>409</v>
      </c>
      <c r="K118" s="464">
        <f t="shared" si="4"/>
        <v>79</v>
      </c>
      <c r="L118" s="464" t="str">
        <f t="shared" si="5"/>
        <v/>
      </c>
      <c r="M118" s="464" t="str">
        <f t="shared" si="6"/>
        <v/>
      </c>
      <c r="N118" s="432" t="b">
        <f t="shared" si="7"/>
        <v>0</v>
      </c>
      <c r="O118" s="436" t="s">
        <v>1598</v>
      </c>
      <c r="P118" s="293"/>
      <c r="Q118" s="292"/>
    </row>
    <row r="119" spans="1:17" ht="37.5" customHeight="1" x14ac:dyDescent="0.3">
      <c r="A119" s="367">
        <v>12</v>
      </c>
      <c r="B119" s="384" t="str">
        <f>IFERROR(VLOOKUP(A119,'Impact Indicators - Section B'!$A$9:$S$27,19,FALSE),"")</f>
        <v/>
      </c>
      <c r="C119" s="467" t="str">
        <f t="array" ref="C119">IFERROR(IF(INDEX('Disaggregation Records'!$E$3:$E$56,MATCH(LEFT(L119,255),LEFT('Disaggregation Records'!$D$3:$D$56,255),0))=0,"",INDEX('Disaggregation Records'!$E$3:$E$56,MATCH(LEFT(L119,255),LEFT('Disaggregation Records'!$D$3:$D$56,255),0))),"")</f>
        <v/>
      </c>
      <c r="D119" s="467" t="str">
        <f t="array" ref="D119">IFERROR(IF(INDEX('Disaggregation Records'!$F$3:$F$56,MATCH(LEFT(L119,255),LEFT('Disaggregation Records'!$D$3:$D$56,255),0))=0,"",INDEX('Disaggregation Records'!$F$3:$F$56,MATCH(LEFT(L119,255),LEFT('Disaggregation Records'!$D$3:$D$56,255),0))),"")</f>
        <v/>
      </c>
      <c r="E119" s="370" t="str">
        <f t="array" ref="E119">IFERROR(IF(INDEX('Disaggregation Data'!$K$3:$K$154,MATCH(LEFT(M119,255),LEFT('Disaggregation Data'!$J$3:$J$154,255),0))=0,"",INDEX('Disaggregation Data'!$K$3:$K$154,MATCH(LEFT(M119,255),LEFT('Disaggregation Data'!$J$3:$J$154,255),0))),"")</f>
        <v/>
      </c>
      <c r="F119" s="370" t="str">
        <f t="array" ref="F119">IFERROR(IF(INDEX('Disaggregation Data'!$L$3:$L$154,MATCH(LEFT(M119,255),LEFT('Disaggregation Data'!$J$3:$J$154,255),0))=0,"",INDEX('Disaggregation Data'!$L$3:$L$154,MATCH(LEFT(M119,255),LEFT('Disaggregation Data'!$J$3:$J$154,255),0))),"")</f>
        <v/>
      </c>
      <c r="G119" s="370" t="str">
        <f t="array" ref="G119">IFERROR(IF(INDEX('Disaggregation Data'!$M$3:$M$154,MATCH(LEFT(M119,255),LEFT('Disaggregation Data'!$J$3:$J$154,255),0))=0,"",INDEX('Disaggregation Data'!$M$3:$M$154,MATCH(LEFT(M119,255),LEFT('Disaggregation Data'!$J$3:$J$154,255),0))),"")</f>
        <v/>
      </c>
      <c r="H119" s="369" t="str">
        <f t="array" ref="H119">IFERROR(IF(INDEX('Disaggregation Data'!$N$3:$N$154,MATCH(LEFT(M119,255),LEFT('Disaggregation Data'!$J$3:$J$154,255),0))=0,"",INDEX('Disaggregation Data'!$N$3:$N$154,MATCH(LEFT(M119,255),LEFT('Disaggregation Data'!$J$3:$J$154,255),0))),"")</f>
        <v/>
      </c>
      <c r="I119" s="464" t="str">
        <f t="array" ref="I119">IFERROR(IF(INDEX('Disaggregation Records'!$G$3:$G$56,MATCH(LEFT(L119,255),LEFT('Disaggregation Records'!$D$3:$D$56,255),0))=0,"",INDEX('Disaggregation Records'!$G$3:$G$56,MATCH(LEFT(L119,255),LEFT('Disaggregation Records'!$D$3:$D$56,255),0))),"")</f>
        <v/>
      </c>
      <c r="J119" s="464" t="s">
        <v>410</v>
      </c>
      <c r="K119" s="464">
        <f t="shared" si="4"/>
        <v>80</v>
      </c>
      <c r="L119" s="464" t="str">
        <f t="shared" si="5"/>
        <v/>
      </c>
      <c r="M119" s="464" t="str">
        <f t="shared" si="6"/>
        <v/>
      </c>
      <c r="N119" s="432" t="b">
        <f t="shared" si="7"/>
        <v>0</v>
      </c>
      <c r="O119" s="436" t="s">
        <v>1599</v>
      </c>
      <c r="P119" s="293"/>
      <c r="Q119" s="292"/>
    </row>
    <row r="120" spans="1:17" ht="37.5" customHeight="1" x14ac:dyDescent="0.3">
      <c r="A120" s="367">
        <v>12</v>
      </c>
      <c r="B120" s="384" t="str">
        <f>IFERROR(VLOOKUP(A120,'Impact Indicators - Section B'!$A$9:$S$27,19,FALSE),"")</f>
        <v/>
      </c>
      <c r="C120" s="467" t="str">
        <f t="array" ref="C120">IFERROR(IF(INDEX('Disaggregation Records'!$E$3:$E$56,MATCH(LEFT(L120,255),LEFT('Disaggregation Records'!$D$3:$D$56,255),0))=0,"",INDEX('Disaggregation Records'!$E$3:$E$56,MATCH(LEFT(L120,255),LEFT('Disaggregation Records'!$D$3:$D$56,255),0))),"")</f>
        <v/>
      </c>
      <c r="D120" s="467" t="str">
        <f t="array" ref="D120">IFERROR(IF(INDEX('Disaggregation Records'!$F$3:$F$56,MATCH(LEFT(L120,255),LEFT('Disaggregation Records'!$D$3:$D$56,255),0))=0,"",INDEX('Disaggregation Records'!$F$3:$F$56,MATCH(LEFT(L120,255),LEFT('Disaggregation Records'!$D$3:$D$56,255),0))),"")</f>
        <v/>
      </c>
      <c r="E120" s="370" t="str">
        <f t="array" ref="E120">IFERROR(IF(INDEX('Disaggregation Data'!$K$3:$K$154,MATCH(LEFT(M120,255),LEFT('Disaggregation Data'!$J$3:$J$154,255),0))=0,"",INDEX('Disaggregation Data'!$K$3:$K$154,MATCH(LEFT(M120,255),LEFT('Disaggregation Data'!$J$3:$J$154,255),0))),"")</f>
        <v/>
      </c>
      <c r="F120" s="370" t="str">
        <f t="array" ref="F120">IFERROR(IF(INDEX('Disaggregation Data'!$L$3:$L$154,MATCH(LEFT(M120,255),LEFT('Disaggregation Data'!$J$3:$J$154,255),0))=0,"",INDEX('Disaggregation Data'!$L$3:$L$154,MATCH(LEFT(M120,255),LEFT('Disaggregation Data'!$J$3:$J$154,255),0))),"")</f>
        <v/>
      </c>
      <c r="G120" s="370" t="str">
        <f t="array" ref="G120">IFERROR(IF(INDEX('Disaggregation Data'!$M$3:$M$154,MATCH(LEFT(M120,255),LEFT('Disaggregation Data'!$J$3:$J$154,255),0))=0,"",INDEX('Disaggregation Data'!$M$3:$M$154,MATCH(LEFT(M120,255),LEFT('Disaggregation Data'!$J$3:$J$154,255),0))),"")</f>
        <v/>
      </c>
      <c r="H120" s="369" t="str">
        <f t="array" ref="H120">IFERROR(IF(INDEX('Disaggregation Data'!$N$3:$N$154,MATCH(LEFT(M120,255),LEFT('Disaggregation Data'!$J$3:$J$154,255),0))=0,"",INDEX('Disaggregation Data'!$N$3:$N$154,MATCH(LEFT(M120,255),LEFT('Disaggregation Data'!$J$3:$J$154,255),0))),"")</f>
        <v/>
      </c>
      <c r="I120" s="464" t="str">
        <f t="array" ref="I120">IFERROR(IF(INDEX('Disaggregation Records'!$G$3:$G$56,MATCH(LEFT(L120,255),LEFT('Disaggregation Records'!$D$3:$D$56,255),0))=0,"",INDEX('Disaggregation Records'!$G$3:$G$56,MATCH(LEFT(L120,255),LEFT('Disaggregation Records'!$D$3:$D$56,255),0))),"")</f>
        <v/>
      </c>
      <c r="J120" s="464" t="s">
        <v>410</v>
      </c>
      <c r="K120" s="464">
        <f t="shared" si="4"/>
        <v>81</v>
      </c>
      <c r="L120" s="464" t="str">
        <f t="shared" si="5"/>
        <v/>
      </c>
      <c r="M120" s="464" t="str">
        <f t="shared" si="6"/>
        <v/>
      </c>
      <c r="N120" s="432" t="b">
        <f t="shared" si="7"/>
        <v>0</v>
      </c>
      <c r="O120" s="436" t="s">
        <v>1600</v>
      </c>
      <c r="P120" s="293"/>
      <c r="Q120" s="292"/>
    </row>
    <row r="121" spans="1:17" ht="37.5" customHeight="1" x14ac:dyDescent="0.3">
      <c r="A121" s="367">
        <v>12</v>
      </c>
      <c r="B121" s="384" t="str">
        <f>IFERROR(VLOOKUP(A121,'Impact Indicators - Section B'!$A$9:$S$27,19,FALSE),"")</f>
        <v/>
      </c>
      <c r="C121" s="467" t="str">
        <f t="array" ref="C121">IFERROR(IF(INDEX('Disaggregation Records'!$E$3:$E$56,MATCH(LEFT(L121,255),LEFT('Disaggregation Records'!$D$3:$D$56,255),0))=0,"",INDEX('Disaggregation Records'!$E$3:$E$56,MATCH(LEFT(L121,255),LEFT('Disaggregation Records'!$D$3:$D$56,255),0))),"")</f>
        <v/>
      </c>
      <c r="D121" s="467" t="str">
        <f t="array" ref="D121">IFERROR(IF(INDEX('Disaggregation Records'!$F$3:$F$56,MATCH(LEFT(L121,255),LEFT('Disaggregation Records'!$D$3:$D$56,255),0))=0,"",INDEX('Disaggregation Records'!$F$3:$F$56,MATCH(LEFT(L121,255),LEFT('Disaggregation Records'!$D$3:$D$56,255),0))),"")</f>
        <v/>
      </c>
      <c r="E121" s="370" t="str">
        <f t="array" ref="E121">IFERROR(IF(INDEX('Disaggregation Data'!$K$3:$K$154,MATCH(LEFT(M121,255),LEFT('Disaggregation Data'!$J$3:$J$154,255),0))=0,"",INDEX('Disaggregation Data'!$K$3:$K$154,MATCH(LEFT(M121,255),LEFT('Disaggregation Data'!$J$3:$J$154,255),0))),"")</f>
        <v/>
      </c>
      <c r="F121" s="370" t="str">
        <f t="array" ref="F121">IFERROR(IF(INDEX('Disaggregation Data'!$L$3:$L$154,MATCH(LEFT(M121,255),LEFT('Disaggregation Data'!$J$3:$J$154,255),0))=0,"",INDEX('Disaggregation Data'!$L$3:$L$154,MATCH(LEFT(M121,255),LEFT('Disaggregation Data'!$J$3:$J$154,255),0))),"")</f>
        <v/>
      </c>
      <c r="G121" s="370" t="str">
        <f t="array" ref="G121">IFERROR(IF(INDEX('Disaggregation Data'!$M$3:$M$154,MATCH(LEFT(M121,255),LEFT('Disaggregation Data'!$J$3:$J$154,255),0))=0,"",INDEX('Disaggregation Data'!$M$3:$M$154,MATCH(LEFT(M121,255),LEFT('Disaggregation Data'!$J$3:$J$154,255),0))),"")</f>
        <v/>
      </c>
      <c r="H121" s="369" t="str">
        <f t="array" ref="H121">IFERROR(IF(INDEX('Disaggregation Data'!$N$3:$N$154,MATCH(LEFT(M121,255),LEFT('Disaggregation Data'!$J$3:$J$154,255),0))=0,"",INDEX('Disaggregation Data'!$N$3:$N$154,MATCH(LEFT(M121,255),LEFT('Disaggregation Data'!$J$3:$J$154,255),0))),"")</f>
        <v/>
      </c>
      <c r="I121" s="464" t="str">
        <f t="array" ref="I121">IFERROR(IF(INDEX('Disaggregation Records'!$G$3:$G$56,MATCH(LEFT(L121,255),LEFT('Disaggregation Records'!$D$3:$D$56,255),0))=0,"",INDEX('Disaggregation Records'!$G$3:$G$56,MATCH(LEFT(L121,255),LEFT('Disaggregation Records'!$D$3:$D$56,255),0))),"")</f>
        <v/>
      </c>
      <c r="J121" s="464" t="s">
        <v>410</v>
      </c>
      <c r="K121" s="464">
        <f t="shared" si="4"/>
        <v>82</v>
      </c>
      <c r="L121" s="464" t="str">
        <f t="shared" si="5"/>
        <v/>
      </c>
      <c r="M121" s="464" t="str">
        <f t="shared" si="6"/>
        <v/>
      </c>
      <c r="N121" s="432" t="b">
        <f t="shared" si="7"/>
        <v>0</v>
      </c>
      <c r="O121" s="436" t="s">
        <v>1601</v>
      </c>
      <c r="P121" s="293"/>
      <c r="Q121" s="292"/>
    </row>
    <row r="122" spans="1:17" ht="37.5" customHeight="1" x14ac:dyDescent="0.3">
      <c r="A122" s="367">
        <v>12</v>
      </c>
      <c r="B122" s="384" t="str">
        <f>IFERROR(VLOOKUP(A122,'Impact Indicators - Section B'!$A$9:$S$27,19,FALSE),"")</f>
        <v/>
      </c>
      <c r="C122" s="467" t="str">
        <f t="array" ref="C122">IFERROR(IF(INDEX('Disaggregation Records'!$E$3:$E$56,MATCH(LEFT(L122,255),LEFT('Disaggregation Records'!$D$3:$D$56,255),0))=0,"",INDEX('Disaggregation Records'!$E$3:$E$56,MATCH(LEFT(L122,255),LEFT('Disaggregation Records'!$D$3:$D$56,255),0))),"")</f>
        <v/>
      </c>
      <c r="D122" s="467" t="str">
        <f t="array" ref="D122">IFERROR(IF(INDEX('Disaggregation Records'!$F$3:$F$56,MATCH(LEFT(L122,255),LEFT('Disaggregation Records'!$D$3:$D$56,255),0))=0,"",INDEX('Disaggregation Records'!$F$3:$F$56,MATCH(LEFT(L122,255),LEFT('Disaggregation Records'!$D$3:$D$56,255),0))),"")</f>
        <v/>
      </c>
      <c r="E122" s="370" t="str">
        <f t="array" ref="E122">IFERROR(IF(INDEX('Disaggregation Data'!$K$3:$K$154,MATCH(LEFT(M122,255),LEFT('Disaggregation Data'!$J$3:$J$154,255),0))=0,"",INDEX('Disaggregation Data'!$K$3:$K$154,MATCH(LEFT(M122,255),LEFT('Disaggregation Data'!$J$3:$J$154,255),0))),"")</f>
        <v/>
      </c>
      <c r="F122" s="370" t="str">
        <f t="array" ref="F122">IFERROR(IF(INDEX('Disaggregation Data'!$L$3:$L$154,MATCH(LEFT(M122,255),LEFT('Disaggregation Data'!$J$3:$J$154,255),0))=0,"",INDEX('Disaggregation Data'!$L$3:$L$154,MATCH(LEFT(M122,255),LEFT('Disaggregation Data'!$J$3:$J$154,255),0))),"")</f>
        <v/>
      </c>
      <c r="G122" s="370" t="str">
        <f t="array" ref="G122">IFERROR(IF(INDEX('Disaggregation Data'!$M$3:$M$154,MATCH(LEFT(M122,255),LEFT('Disaggregation Data'!$J$3:$J$154,255),0))=0,"",INDEX('Disaggregation Data'!$M$3:$M$154,MATCH(LEFT(M122,255),LEFT('Disaggregation Data'!$J$3:$J$154,255),0))),"")</f>
        <v/>
      </c>
      <c r="H122" s="369" t="str">
        <f t="array" ref="H122">IFERROR(IF(INDEX('Disaggregation Data'!$N$3:$N$154,MATCH(LEFT(M122,255),LEFT('Disaggregation Data'!$J$3:$J$154,255),0))=0,"",INDEX('Disaggregation Data'!$N$3:$N$154,MATCH(LEFT(M122,255),LEFT('Disaggregation Data'!$J$3:$J$154,255),0))),"")</f>
        <v/>
      </c>
      <c r="I122" s="464" t="str">
        <f t="array" ref="I122">IFERROR(IF(INDEX('Disaggregation Records'!$G$3:$G$56,MATCH(LEFT(L122,255),LEFT('Disaggregation Records'!$D$3:$D$56,255),0))=0,"",INDEX('Disaggregation Records'!$G$3:$G$56,MATCH(LEFT(L122,255),LEFT('Disaggregation Records'!$D$3:$D$56,255),0))),"")</f>
        <v/>
      </c>
      <c r="J122" s="464" t="s">
        <v>410</v>
      </c>
      <c r="K122" s="464">
        <f t="shared" si="4"/>
        <v>83</v>
      </c>
      <c r="L122" s="464" t="str">
        <f t="shared" si="5"/>
        <v/>
      </c>
      <c r="M122" s="464" t="str">
        <f t="shared" si="6"/>
        <v/>
      </c>
      <c r="N122" s="432" t="b">
        <f t="shared" si="7"/>
        <v>0</v>
      </c>
      <c r="O122" s="436" t="s">
        <v>1602</v>
      </c>
      <c r="P122" s="293"/>
      <c r="Q122" s="292"/>
    </row>
    <row r="123" spans="1:17" ht="37.5" customHeight="1" x14ac:dyDescent="0.3">
      <c r="A123" s="367">
        <v>12</v>
      </c>
      <c r="B123" s="384" t="str">
        <f>IFERROR(VLOOKUP(A123,'Impact Indicators - Section B'!$A$9:$S$27,19,FALSE),"")</f>
        <v/>
      </c>
      <c r="C123" s="467" t="str">
        <f t="array" ref="C123">IFERROR(IF(INDEX('Disaggregation Records'!$E$3:$E$56,MATCH(LEFT(L123,255),LEFT('Disaggregation Records'!$D$3:$D$56,255),0))=0,"",INDEX('Disaggregation Records'!$E$3:$E$56,MATCH(LEFT(L123,255),LEFT('Disaggregation Records'!$D$3:$D$56,255),0))),"")</f>
        <v/>
      </c>
      <c r="D123" s="467" t="str">
        <f t="array" ref="D123">IFERROR(IF(INDEX('Disaggregation Records'!$F$3:$F$56,MATCH(LEFT(L123,255),LEFT('Disaggregation Records'!$D$3:$D$56,255),0))=0,"",INDEX('Disaggregation Records'!$F$3:$F$56,MATCH(LEFT(L123,255),LEFT('Disaggregation Records'!$D$3:$D$56,255),0))),"")</f>
        <v/>
      </c>
      <c r="E123" s="370" t="str">
        <f t="array" ref="E123">IFERROR(IF(INDEX('Disaggregation Data'!$K$3:$K$154,MATCH(LEFT(M123,255),LEFT('Disaggregation Data'!$J$3:$J$154,255),0))=0,"",INDEX('Disaggregation Data'!$K$3:$K$154,MATCH(LEFT(M123,255),LEFT('Disaggregation Data'!$J$3:$J$154,255),0))),"")</f>
        <v/>
      </c>
      <c r="F123" s="370" t="str">
        <f t="array" ref="F123">IFERROR(IF(INDEX('Disaggregation Data'!$L$3:$L$154,MATCH(LEFT(M123,255),LEFT('Disaggregation Data'!$J$3:$J$154,255),0))=0,"",INDEX('Disaggregation Data'!$L$3:$L$154,MATCH(LEFT(M123,255),LEFT('Disaggregation Data'!$J$3:$J$154,255),0))),"")</f>
        <v/>
      </c>
      <c r="G123" s="370" t="str">
        <f t="array" ref="G123">IFERROR(IF(INDEX('Disaggregation Data'!$M$3:$M$154,MATCH(LEFT(M123,255),LEFT('Disaggregation Data'!$J$3:$J$154,255),0))=0,"",INDEX('Disaggregation Data'!$M$3:$M$154,MATCH(LEFT(M123,255),LEFT('Disaggregation Data'!$J$3:$J$154,255),0))),"")</f>
        <v/>
      </c>
      <c r="H123" s="369" t="str">
        <f t="array" ref="H123">IFERROR(IF(INDEX('Disaggregation Data'!$N$3:$N$154,MATCH(LEFT(M123,255),LEFT('Disaggregation Data'!$J$3:$J$154,255),0))=0,"",INDEX('Disaggregation Data'!$N$3:$N$154,MATCH(LEFT(M123,255),LEFT('Disaggregation Data'!$J$3:$J$154,255),0))),"")</f>
        <v/>
      </c>
      <c r="I123" s="464" t="str">
        <f t="array" ref="I123">IFERROR(IF(INDEX('Disaggregation Records'!$G$3:$G$56,MATCH(LEFT(L123,255),LEFT('Disaggregation Records'!$D$3:$D$56,255),0))=0,"",INDEX('Disaggregation Records'!$G$3:$G$56,MATCH(LEFT(L123,255),LEFT('Disaggregation Records'!$D$3:$D$56,255),0))),"")</f>
        <v/>
      </c>
      <c r="J123" s="464" t="s">
        <v>410</v>
      </c>
      <c r="K123" s="464">
        <f t="shared" si="4"/>
        <v>84</v>
      </c>
      <c r="L123" s="464" t="str">
        <f t="shared" si="5"/>
        <v/>
      </c>
      <c r="M123" s="464" t="str">
        <f t="shared" si="6"/>
        <v/>
      </c>
      <c r="N123" s="432" t="b">
        <f t="shared" si="7"/>
        <v>0</v>
      </c>
      <c r="O123" s="436" t="s">
        <v>1603</v>
      </c>
      <c r="P123" s="293"/>
      <c r="Q123" s="292"/>
    </row>
    <row r="124" spans="1:17" ht="37.5" customHeight="1" x14ac:dyDescent="0.3">
      <c r="A124" s="367">
        <v>12</v>
      </c>
      <c r="B124" s="384" t="str">
        <f>IFERROR(VLOOKUP(A124,'Impact Indicators - Section B'!$A$9:$S$27,19,FALSE),"")</f>
        <v/>
      </c>
      <c r="C124" s="467" t="str">
        <f t="array" ref="C124">IFERROR(IF(INDEX('Disaggregation Records'!$E$3:$E$56,MATCH(LEFT(L124,255),LEFT('Disaggregation Records'!$D$3:$D$56,255),0))=0,"",INDEX('Disaggregation Records'!$E$3:$E$56,MATCH(LEFT(L124,255),LEFT('Disaggregation Records'!$D$3:$D$56,255),0))),"")</f>
        <v/>
      </c>
      <c r="D124" s="467" t="str">
        <f t="array" ref="D124">IFERROR(IF(INDEX('Disaggregation Records'!$F$3:$F$56,MATCH(LEFT(L124,255),LEFT('Disaggregation Records'!$D$3:$D$56,255),0))=0,"",INDEX('Disaggregation Records'!$F$3:$F$56,MATCH(LEFT(L124,255),LEFT('Disaggregation Records'!$D$3:$D$56,255),0))),"")</f>
        <v/>
      </c>
      <c r="E124" s="370" t="str">
        <f t="array" ref="E124">IFERROR(IF(INDEX('Disaggregation Data'!$K$3:$K$154,MATCH(LEFT(M124,255),LEFT('Disaggregation Data'!$J$3:$J$154,255),0))=0,"",INDEX('Disaggregation Data'!$K$3:$K$154,MATCH(LEFT(M124,255),LEFT('Disaggregation Data'!$J$3:$J$154,255),0))),"")</f>
        <v/>
      </c>
      <c r="F124" s="370" t="str">
        <f t="array" ref="F124">IFERROR(IF(INDEX('Disaggregation Data'!$L$3:$L$154,MATCH(LEFT(M124,255),LEFT('Disaggregation Data'!$J$3:$J$154,255),0))=0,"",INDEX('Disaggregation Data'!$L$3:$L$154,MATCH(LEFT(M124,255),LEFT('Disaggregation Data'!$J$3:$J$154,255),0))),"")</f>
        <v/>
      </c>
      <c r="G124" s="370" t="str">
        <f t="array" ref="G124">IFERROR(IF(INDEX('Disaggregation Data'!$M$3:$M$154,MATCH(LEFT(M124,255),LEFT('Disaggregation Data'!$J$3:$J$154,255),0))=0,"",INDEX('Disaggregation Data'!$M$3:$M$154,MATCH(LEFT(M124,255),LEFT('Disaggregation Data'!$J$3:$J$154,255),0))),"")</f>
        <v/>
      </c>
      <c r="H124" s="369" t="str">
        <f t="array" ref="H124">IFERROR(IF(INDEX('Disaggregation Data'!$N$3:$N$154,MATCH(LEFT(M124,255),LEFT('Disaggregation Data'!$J$3:$J$154,255),0))=0,"",INDEX('Disaggregation Data'!$N$3:$N$154,MATCH(LEFT(M124,255),LEFT('Disaggregation Data'!$J$3:$J$154,255),0))),"")</f>
        <v/>
      </c>
      <c r="I124" s="464" t="str">
        <f t="array" ref="I124">IFERROR(IF(INDEX('Disaggregation Records'!$G$3:$G$56,MATCH(LEFT(L124,255),LEFT('Disaggregation Records'!$D$3:$D$56,255),0))=0,"",INDEX('Disaggregation Records'!$G$3:$G$56,MATCH(LEFT(L124,255),LEFT('Disaggregation Records'!$D$3:$D$56,255),0))),"")</f>
        <v/>
      </c>
      <c r="J124" s="464" t="s">
        <v>410</v>
      </c>
      <c r="K124" s="464">
        <f t="shared" si="4"/>
        <v>85</v>
      </c>
      <c r="L124" s="464" t="str">
        <f t="shared" si="5"/>
        <v/>
      </c>
      <c r="M124" s="464" t="str">
        <f t="shared" si="6"/>
        <v/>
      </c>
      <c r="N124" s="432" t="b">
        <f t="shared" si="7"/>
        <v>0</v>
      </c>
      <c r="O124" s="436" t="s">
        <v>1604</v>
      </c>
      <c r="P124" s="293"/>
      <c r="Q124" s="292"/>
    </row>
    <row r="125" spans="1:17" ht="37.5" customHeight="1" x14ac:dyDescent="0.3">
      <c r="A125" s="367">
        <v>12</v>
      </c>
      <c r="B125" s="384" t="str">
        <f>IFERROR(VLOOKUP(A125,'Impact Indicators - Section B'!$A$9:$S$27,19,FALSE),"")</f>
        <v/>
      </c>
      <c r="C125" s="467" t="str">
        <f t="array" ref="C125">IFERROR(IF(INDEX('Disaggregation Records'!$E$3:$E$56,MATCH(LEFT(L125,255),LEFT('Disaggregation Records'!$D$3:$D$56,255),0))=0,"",INDEX('Disaggregation Records'!$E$3:$E$56,MATCH(LEFT(L125,255),LEFT('Disaggregation Records'!$D$3:$D$56,255),0))),"")</f>
        <v/>
      </c>
      <c r="D125" s="467" t="str">
        <f t="array" ref="D125">IFERROR(IF(INDEX('Disaggregation Records'!$F$3:$F$56,MATCH(LEFT(L125,255),LEFT('Disaggregation Records'!$D$3:$D$56,255),0))=0,"",INDEX('Disaggregation Records'!$F$3:$F$56,MATCH(LEFT(L125,255),LEFT('Disaggregation Records'!$D$3:$D$56,255),0))),"")</f>
        <v/>
      </c>
      <c r="E125" s="370" t="str">
        <f t="array" ref="E125">IFERROR(IF(INDEX('Disaggregation Data'!$K$3:$K$154,MATCH(LEFT(M125,255),LEFT('Disaggregation Data'!$J$3:$J$154,255),0))=0,"",INDEX('Disaggregation Data'!$K$3:$K$154,MATCH(LEFT(M125,255),LEFT('Disaggregation Data'!$J$3:$J$154,255),0))),"")</f>
        <v/>
      </c>
      <c r="F125" s="370" t="str">
        <f t="array" ref="F125">IFERROR(IF(INDEX('Disaggregation Data'!$L$3:$L$154,MATCH(LEFT(M125,255),LEFT('Disaggregation Data'!$J$3:$J$154,255),0))=0,"",INDEX('Disaggregation Data'!$L$3:$L$154,MATCH(LEFT(M125,255),LEFT('Disaggregation Data'!$J$3:$J$154,255),0))),"")</f>
        <v/>
      </c>
      <c r="G125" s="370" t="str">
        <f t="array" ref="G125">IFERROR(IF(INDEX('Disaggregation Data'!$M$3:$M$154,MATCH(LEFT(M125,255),LEFT('Disaggregation Data'!$J$3:$J$154,255),0))=0,"",INDEX('Disaggregation Data'!$M$3:$M$154,MATCH(LEFT(M125,255),LEFT('Disaggregation Data'!$J$3:$J$154,255),0))),"")</f>
        <v/>
      </c>
      <c r="H125" s="369" t="str">
        <f t="array" ref="H125">IFERROR(IF(INDEX('Disaggregation Data'!$N$3:$N$154,MATCH(LEFT(M125,255),LEFT('Disaggregation Data'!$J$3:$J$154,255),0))=0,"",INDEX('Disaggregation Data'!$N$3:$N$154,MATCH(LEFT(M125,255),LEFT('Disaggregation Data'!$J$3:$J$154,255),0))),"")</f>
        <v/>
      </c>
      <c r="I125" s="464" t="str">
        <f t="array" ref="I125">IFERROR(IF(INDEX('Disaggregation Records'!$G$3:$G$56,MATCH(LEFT(L125,255),LEFT('Disaggregation Records'!$D$3:$D$56,255),0))=0,"",INDEX('Disaggregation Records'!$G$3:$G$56,MATCH(LEFT(L125,255),LEFT('Disaggregation Records'!$D$3:$D$56,255),0))),"")</f>
        <v/>
      </c>
      <c r="J125" s="464" t="s">
        <v>410</v>
      </c>
      <c r="K125" s="464">
        <f t="shared" si="4"/>
        <v>86</v>
      </c>
      <c r="L125" s="464" t="str">
        <f t="shared" si="5"/>
        <v/>
      </c>
      <c r="M125" s="464" t="str">
        <f t="shared" si="6"/>
        <v/>
      </c>
      <c r="N125" s="432" t="b">
        <f t="shared" si="7"/>
        <v>0</v>
      </c>
      <c r="O125" s="436" t="s">
        <v>1605</v>
      </c>
      <c r="P125" s="293"/>
      <c r="Q125" s="292"/>
    </row>
    <row r="126" spans="1:17" ht="37.5" customHeight="1" x14ac:dyDescent="0.3">
      <c r="A126" s="367">
        <v>12</v>
      </c>
      <c r="B126" s="384" t="str">
        <f>IFERROR(VLOOKUP(A126,'Impact Indicators - Section B'!$A$9:$S$27,19,FALSE),"")</f>
        <v/>
      </c>
      <c r="C126" s="467" t="str">
        <f t="array" ref="C126">IFERROR(IF(INDEX('Disaggregation Records'!$E$3:$E$56,MATCH(LEFT(L126,255),LEFT('Disaggregation Records'!$D$3:$D$56,255),0))=0,"",INDEX('Disaggregation Records'!$E$3:$E$56,MATCH(LEFT(L126,255),LEFT('Disaggregation Records'!$D$3:$D$56,255),0))),"")</f>
        <v/>
      </c>
      <c r="D126" s="467" t="str">
        <f t="array" ref="D126">IFERROR(IF(INDEX('Disaggregation Records'!$F$3:$F$56,MATCH(LEFT(L126,255),LEFT('Disaggregation Records'!$D$3:$D$56,255),0))=0,"",INDEX('Disaggregation Records'!$F$3:$F$56,MATCH(LEFT(L126,255),LEFT('Disaggregation Records'!$D$3:$D$56,255),0))),"")</f>
        <v/>
      </c>
      <c r="E126" s="370" t="str">
        <f t="array" ref="E126">IFERROR(IF(INDEX('Disaggregation Data'!$K$3:$K$154,MATCH(LEFT(M126,255),LEFT('Disaggregation Data'!$J$3:$J$154,255),0))=0,"",INDEX('Disaggregation Data'!$K$3:$K$154,MATCH(LEFT(M126,255),LEFT('Disaggregation Data'!$J$3:$J$154,255),0))),"")</f>
        <v/>
      </c>
      <c r="F126" s="370" t="str">
        <f t="array" ref="F126">IFERROR(IF(INDEX('Disaggregation Data'!$L$3:$L$154,MATCH(LEFT(M126,255),LEFT('Disaggregation Data'!$J$3:$J$154,255),0))=0,"",INDEX('Disaggregation Data'!$L$3:$L$154,MATCH(LEFT(M126,255),LEFT('Disaggregation Data'!$J$3:$J$154,255),0))),"")</f>
        <v/>
      </c>
      <c r="G126" s="370" t="str">
        <f t="array" ref="G126">IFERROR(IF(INDEX('Disaggregation Data'!$M$3:$M$154,MATCH(LEFT(M126,255),LEFT('Disaggregation Data'!$J$3:$J$154,255),0))=0,"",INDEX('Disaggregation Data'!$M$3:$M$154,MATCH(LEFT(M126,255),LEFT('Disaggregation Data'!$J$3:$J$154,255),0))),"")</f>
        <v/>
      </c>
      <c r="H126" s="369" t="str">
        <f t="array" ref="H126">IFERROR(IF(INDEX('Disaggregation Data'!$N$3:$N$154,MATCH(LEFT(M126,255),LEFT('Disaggregation Data'!$J$3:$J$154,255),0))=0,"",INDEX('Disaggregation Data'!$N$3:$N$154,MATCH(LEFT(M126,255),LEFT('Disaggregation Data'!$J$3:$J$154,255),0))),"")</f>
        <v/>
      </c>
      <c r="I126" s="464" t="str">
        <f t="array" ref="I126">IFERROR(IF(INDEX('Disaggregation Records'!$G$3:$G$56,MATCH(LEFT(L126,255),LEFT('Disaggregation Records'!$D$3:$D$56,255),0))=0,"",INDEX('Disaggregation Records'!$G$3:$G$56,MATCH(LEFT(L126,255),LEFT('Disaggregation Records'!$D$3:$D$56,255),0))),"")</f>
        <v/>
      </c>
      <c r="J126" s="464" t="s">
        <v>410</v>
      </c>
      <c r="K126" s="464">
        <f t="shared" si="4"/>
        <v>87</v>
      </c>
      <c r="L126" s="464" t="str">
        <f t="shared" si="5"/>
        <v/>
      </c>
      <c r="M126" s="464" t="str">
        <f t="shared" si="6"/>
        <v/>
      </c>
      <c r="N126" s="432" t="b">
        <f t="shared" si="7"/>
        <v>0</v>
      </c>
      <c r="O126" s="436" t="s">
        <v>1606</v>
      </c>
      <c r="P126" s="293"/>
      <c r="Q126" s="292"/>
    </row>
    <row r="127" spans="1:17" ht="37.5" customHeight="1" x14ac:dyDescent="0.3">
      <c r="A127" s="367">
        <v>12</v>
      </c>
      <c r="B127" s="384" t="str">
        <f>IFERROR(VLOOKUP(A127,'Impact Indicators - Section B'!$A$9:$S$27,19,FALSE),"")</f>
        <v/>
      </c>
      <c r="C127" s="467" t="str">
        <f t="array" ref="C127">IFERROR(IF(INDEX('Disaggregation Records'!$E$3:$E$56,MATCH(LEFT(L127,255),LEFT('Disaggregation Records'!$D$3:$D$56,255),0))=0,"",INDEX('Disaggregation Records'!$E$3:$E$56,MATCH(LEFT(L127,255),LEFT('Disaggregation Records'!$D$3:$D$56,255),0))),"")</f>
        <v/>
      </c>
      <c r="D127" s="467" t="str">
        <f t="array" ref="D127">IFERROR(IF(INDEX('Disaggregation Records'!$F$3:$F$56,MATCH(LEFT(L127,255),LEFT('Disaggregation Records'!$D$3:$D$56,255),0))=0,"",INDEX('Disaggregation Records'!$F$3:$F$56,MATCH(LEFT(L127,255),LEFT('Disaggregation Records'!$D$3:$D$56,255),0))),"")</f>
        <v/>
      </c>
      <c r="E127" s="370" t="str">
        <f t="array" ref="E127">IFERROR(IF(INDEX('Disaggregation Data'!$K$3:$K$154,MATCH(LEFT(M127,255),LEFT('Disaggregation Data'!$J$3:$J$154,255),0))=0,"",INDEX('Disaggregation Data'!$K$3:$K$154,MATCH(LEFT(M127,255),LEFT('Disaggregation Data'!$J$3:$J$154,255),0))),"")</f>
        <v/>
      </c>
      <c r="F127" s="370" t="str">
        <f t="array" ref="F127">IFERROR(IF(INDEX('Disaggregation Data'!$L$3:$L$154,MATCH(LEFT(M127,255),LEFT('Disaggregation Data'!$J$3:$J$154,255),0))=0,"",INDEX('Disaggregation Data'!$L$3:$L$154,MATCH(LEFT(M127,255),LEFT('Disaggregation Data'!$J$3:$J$154,255),0))),"")</f>
        <v/>
      </c>
      <c r="G127" s="370" t="str">
        <f t="array" ref="G127">IFERROR(IF(INDEX('Disaggregation Data'!$M$3:$M$154,MATCH(LEFT(M127,255),LEFT('Disaggregation Data'!$J$3:$J$154,255),0))=0,"",INDEX('Disaggregation Data'!$M$3:$M$154,MATCH(LEFT(M127,255),LEFT('Disaggregation Data'!$J$3:$J$154,255),0))),"")</f>
        <v/>
      </c>
      <c r="H127" s="369" t="str">
        <f t="array" ref="H127">IFERROR(IF(INDEX('Disaggregation Data'!$N$3:$N$154,MATCH(LEFT(M127,255),LEFT('Disaggregation Data'!$J$3:$J$154,255),0))=0,"",INDEX('Disaggregation Data'!$N$3:$N$154,MATCH(LEFT(M127,255),LEFT('Disaggregation Data'!$J$3:$J$154,255),0))),"")</f>
        <v/>
      </c>
      <c r="I127" s="464" t="str">
        <f t="array" ref="I127">IFERROR(IF(INDEX('Disaggregation Records'!$G$3:$G$56,MATCH(LEFT(L127,255),LEFT('Disaggregation Records'!$D$3:$D$56,255),0))=0,"",INDEX('Disaggregation Records'!$G$3:$G$56,MATCH(LEFT(L127,255),LEFT('Disaggregation Records'!$D$3:$D$56,255),0))),"")</f>
        <v/>
      </c>
      <c r="J127" s="464" t="s">
        <v>410</v>
      </c>
      <c r="K127" s="464">
        <f t="shared" si="4"/>
        <v>88</v>
      </c>
      <c r="L127" s="464" t="str">
        <f t="shared" si="5"/>
        <v/>
      </c>
      <c r="M127" s="464" t="str">
        <f t="shared" si="6"/>
        <v/>
      </c>
      <c r="N127" s="432" t="b">
        <f t="shared" si="7"/>
        <v>0</v>
      </c>
      <c r="O127" s="436" t="s">
        <v>1607</v>
      </c>
      <c r="P127" s="293"/>
      <c r="Q127" s="292"/>
    </row>
    <row r="128" spans="1:17" ht="37.5" customHeight="1" x14ac:dyDescent="0.3">
      <c r="A128" s="367">
        <v>12</v>
      </c>
      <c r="B128" s="384" t="str">
        <f>IFERROR(VLOOKUP(A128,'Impact Indicators - Section B'!$A$9:$S$27,19,FALSE),"")</f>
        <v/>
      </c>
      <c r="C128" s="467" t="str">
        <f t="array" ref="C128">IFERROR(IF(INDEX('Disaggregation Records'!$E$3:$E$56,MATCH(LEFT(L128,255),LEFT('Disaggregation Records'!$D$3:$D$56,255),0))=0,"",INDEX('Disaggregation Records'!$E$3:$E$56,MATCH(LEFT(L128,255),LEFT('Disaggregation Records'!$D$3:$D$56,255),0))),"")</f>
        <v/>
      </c>
      <c r="D128" s="467" t="str">
        <f t="array" ref="D128">IFERROR(IF(INDEX('Disaggregation Records'!$F$3:$F$56,MATCH(LEFT(L128,255),LEFT('Disaggregation Records'!$D$3:$D$56,255),0))=0,"",INDEX('Disaggregation Records'!$F$3:$F$56,MATCH(LEFT(L128,255),LEFT('Disaggregation Records'!$D$3:$D$56,255),0))),"")</f>
        <v/>
      </c>
      <c r="E128" s="370" t="str">
        <f t="array" ref="E128">IFERROR(IF(INDEX('Disaggregation Data'!$K$3:$K$154,MATCH(LEFT(M128,255),LEFT('Disaggregation Data'!$J$3:$J$154,255),0))=0,"",INDEX('Disaggregation Data'!$K$3:$K$154,MATCH(LEFT(M128,255),LEFT('Disaggregation Data'!$J$3:$J$154,255),0))),"")</f>
        <v/>
      </c>
      <c r="F128" s="370" t="str">
        <f t="array" ref="F128">IFERROR(IF(INDEX('Disaggregation Data'!$L$3:$L$154,MATCH(LEFT(M128,255),LEFT('Disaggregation Data'!$J$3:$J$154,255),0))=0,"",INDEX('Disaggregation Data'!$L$3:$L$154,MATCH(LEFT(M128,255),LEFT('Disaggregation Data'!$J$3:$J$154,255),0))),"")</f>
        <v/>
      </c>
      <c r="G128" s="370" t="str">
        <f t="array" ref="G128">IFERROR(IF(INDEX('Disaggregation Data'!$M$3:$M$154,MATCH(LEFT(M128,255),LEFT('Disaggregation Data'!$J$3:$J$154,255),0))=0,"",INDEX('Disaggregation Data'!$M$3:$M$154,MATCH(LEFT(M128,255),LEFT('Disaggregation Data'!$J$3:$J$154,255),0))),"")</f>
        <v/>
      </c>
      <c r="H128" s="369" t="str">
        <f t="array" ref="H128">IFERROR(IF(INDEX('Disaggregation Data'!$N$3:$N$154,MATCH(LEFT(M128,255),LEFT('Disaggregation Data'!$J$3:$J$154,255),0))=0,"",INDEX('Disaggregation Data'!$N$3:$N$154,MATCH(LEFT(M128,255),LEFT('Disaggregation Data'!$J$3:$J$154,255),0))),"")</f>
        <v/>
      </c>
      <c r="I128" s="464" t="str">
        <f t="array" ref="I128">IFERROR(IF(INDEX('Disaggregation Records'!$G$3:$G$56,MATCH(LEFT(L128,255),LEFT('Disaggregation Records'!$D$3:$D$56,255),0))=0,"",INDEX('Disaggregation Records'!$G$3:$G$56,MATCH(LEFT(L128,255),LEFT('Disaggregation Records'!$D$3:$D$56,255),0))),"")</f>
        <v/>
      </c>
      <c r="J128" s="464" t="s">
        <v>410</v>
      </c>
      <c r="K128" s="464">
        <f t="shared" si="4"/>
        <v>89</v>
      </c>
      <c r="L128" s="464" t="str">
        <f t="shared" si="5"/>
        <v/>
      </c>
      <c r="M128" s="464" t="str">
        <f t="shared" si="6"/>
        <v/>
      </c>
      <c r="N128" s="432" t="b">
        <f t="shared" si="7"/>
        <v>0</v>
      </c>
      <c r="O128" s="436" t="s">
        <v>1608</v>
      </c>
      <c r="P128" s="293"/>
      <c r="Q128" s="292"/>
    </row>
    <row r="129" spans="1:17" ht="37.5" customHeight="1" x14ac:dyDescent="0.3">
      <c r="A129" s="367">
        <v>13</v>
      </c>
      <c r="B129" s="384" t="str">
        <f>IFERROR(VLOOKUP(A129,'Impact Indicators - Section B'!$A$9:$S$27,19,FALSE),"")</f>
        <v/>
      </c>
      <c r="C129" s="467" t="str">
        <f t="array" ref="C129">IFERROR(IF(INDEX('Disaggregation Records'!$E$3:$E$56,MATCH(LEFT(L129,255),LEFT('Disaggregation Records'!$D$3:$D$56,255),0))=0,"",INDEX('Disaggregation Records'!$E$3:$E$56,MATCH(LEFT(L129,255),LEFT('Disaggregation Records'!$D$3:$D$56,255),0))),"")</f>
        <v/>
      </c>
      <c r="D129" s="467" t="str">
        <f t="array" ref="D129">IFERROR(IF(INDEX('Disaggregation Records'!$F$3:$F$56,MATCH(LEFT(L129,255),LEFT('Disaggregation Records'!$D$3:$D$56,255),0))=0,"",INDEX('Disaggregation Records'!$F$3:$F$56,MATCH(LEFT(L129,255),LEFT('Disaggregation Records'!$D$3:$D$56,255),0))),"")</f>
        <v/>
      </c>
      <c r="E129" s="370" t="str">
        <f t="array" ref="E129">IFERROR(IF(INDEX('Disaggregation Data'!$K$3:$K$154,MATCH(LEFT(M129,255),LEFT('Disaggregation Data'!$J$3:$J$154,255),0))=0,"",INDEX('Disaggregation Data'!$K$3:$K$154,MATCH(LEFT(M129,255),LEFT('Disaggregation Data'!$J$3:$J$154,255),0))),"")</f>
        <v/>
      </c>
      <c r="F129" s="370" t="str">
        <f t="array" ref="F129">IFERROR(IF(INDEX('Disaggregation Data'!$L$3:$L$154,MATCH(LEFT(M129,255),LEFT('Disaggregation Data'!$J$3:$J$154,255),0))=0,"",INDEX('Disaggregation Data'!$L$3:$L$154,MATCH(LEFT(M129,255),LEFT('Disaggregation Data'!$J$3:$J$154,255),0))),"")</f>
        <v/>
      </c>
      <c r="G129" s="370" t="str">
        <f t="array" ref="G129">IFERROR(IF(INDEX('Disaggregation Data'!$M$3:$M$154,MATCH(LEFT(M129,255),LEFT('Disaggregation Data'!$J$3:$J$154,255),0))=0,"",INDEX('Disaggregation Data'!$M$3:$M$154,MATCH(LEFT(M129,255),LEFT('Disaggregation Data'!$J$3:$J$154,255),0))),"")</f>
        <v/>
      </c>
      <c r="H129" s="369" t="str">
        <f t="array" ref="H129">IFERROR(IF(INDEX('Disaggregation Data'!$N$3:$N$154,MATCH(LEFT(M129,255),LEFT('Disaggregation Data'!$J$3:$J$154,255),0))=0,"",INDEX('Disaggregation Data'!$N$3:$N$154,MATCH(LEFT(M129,255),LEFT('Disaggregation Data'!$J$3:$J$154,255),0))),"")</f>
        <v/>
      </c>
      <c r="I129" s="464" t="str">
        <f t="array" ref="I129">IFERROR(IF(INDEX('Disaggregation Records'!$G$3:$G$56,MATCH(LEFT(L129,255),LEFT('Disaggregation Records'!$D$3:$D$56,255),0))=0,"",INDEX('Disaggregation Records'!$G$3:$G$56,MATCH(LEFT(L129,255),LEFT('Disaggregation Records'!$D$3:$D$56,255),0))),"")</f>
        <v/>
      </c>
      <c r="J129" s="464" t="s">
        <v>411</v>
      </c>
      <c r="K129" s="464">
        <f t="shared" si="4"/>
        <v>90</v>
      </c>
      <c r="L129" s="464" t="str">
        <f t="shared" si="5"/>
        <v/>
      </c>
      <c r="M129" s="464" t="str">
        <f t="shared" si="6"/>
        <v/>
      </c>
      <c r="N129" s="432" t="b">
        <f t="shared" si="7"/>
        <v>0</v>
      </c>
      <c r="O129" s="436" t="s">
        <v>1609</v>
      </c>
      <c r="P129" s="293"/>
      <c r="Q129" s="292"/>
    </row>
    <row r="130" spans="1:17" ht="37.5" customHeight="1" x14ac:dyDescent="0.3">
      <c r="A130" s="367">
        <v>13</v>
      </c>
      <c r="B130" s="384" t="str">
        <f>IFERROR(VLOOKUP(A130,'Impact Indicators - Section B'!$A$9:$S$27,19,FALSE),"")</f>
        <v/>
      </c>
      <c r="C130" s="467" t="str">
        <f t="array" ref="C130">IFERROR(IF(INDEX('Disaggregation Records'!$E$3:$E$56,MATCH(LEFT(L130,255),LEFT('Disaggregation Records'!$D$3:$D$56,255),0))=0,"",INDEX('Disaggregation Records'!$E$3:$E$56,MATCH(LEFT(L130,255),LEFT('Disaggregation Records'!$D$3:$D$56,255),0))),"")</f>
        <v/>
      </c>
      <c r="D130" s="467" t="str">
        <f t="array" ref="D130">IFERROR(IF(INDEX('Disaggregation Records'!$F$3:$F$56,MATCH(LEFT(L130,255),LEFT('Disaggregation Records'!$D$3:$D$56,255),0))=0,"",INDEX('Disaggregation Records'!$F$3:$F$56,MATCH(LEFT(L130,255),LEFT('Disaggregation Records'!$D$3:$D$56,255),0))),"")</f>
        <v/>
      </c>
      <c r="E130" s="370" t="str">
        <f t="array" ref="E130">IFERROR(IF(INDEX('Disaggregation Data'!$K$3:$K$154,MATCH(LEFT(M130,255),LEFT('Disaggregation Data'!$J$3:$J$154,255),0))=0,"",INDEX('Disaggregation Data'!$K$3:$K$154,MATCH(LEFT(M130,255),LEFT('Disaggregation Data'!$J$3:$J$154,255),0))),"")</f>
        <v/>
      </c>
      <c r="F130" s="370" t="str">
        <f t="array" ref="F130">IFERROR(IF(INDEX('Disaggregation Data'!$L$3:$L$154,MATCH(LEFT(M130,255),LEFT('Disaggregation Data'!$J$3:$J$154,255),0))=0,"",INDEX('Disaggregation Data'!$L$3:$L$154,MATCH(LEFT(M130,255),LEFT('Disaggregation Data'!$J$3:$J$154,255),0))),"")</f>
        <v/>
      </c>
      <c r="G130" s="370" t="str">
        <f t="array" ref="G130">IFERROR(IF(INDEX('Disaggregation Data'!$M$3:$M$154,MATCH(LEFT(M130,255),LEFT('Disaggregation Data'!$J$3:$J$154,255),0))=0,"",INDEX('Disaggregation Data'!$M$3:$M$154,MATCH(LEFT(M130,255),LEFT('Disaggregation Data'!$J$3:$J$154,255),0))),"")</f>
        <v/>
      </c>
      <c r="H130" s="369" t="str">
        <f t="array" ref="H130">IFERROR(IF(INDEX('Disaggregation Data'!$N$3:$N$154,MATCH(LEFT(M130,255),LEFT('Disaggregation Data'!$J$3:$J$154,255),0))=0,"",INDEX('Disaggregation Data'!$N$3:$N$154,MATCH(LEFT(M130,255),LEFT('Disaggregation Data'!$J$3:$J$154,255),0))),"")</f>
        <v/>
      </c>
      <c r="I130" s="464" t="str">
        <f t="array" ref="I130">IFERROR(IF(INDEX('Disaggregation Records'!$G$3:$G$56,MATCH(LEFT(L130,255),LEFT('Disaggregation Records'!$D$3:$D$56,255),0))=0,"",INDEX('Disaggregation Records'!$G$3:$G$56,MATCH(LEFT(L130,255),LEFT('Disaggregation Records'!$D$3:$D$56,255),0))),"")</f>
        <v/>
      </c>
      <c r="J130" s="464" t="s">
        <v>411</v>
      </c>
      <c r="K130" s="464">
        <f t="shared" si="4"/>
        <v>91</v>
      </c>
      <c r="L130" s="464" t="str">
        <f t="shared" si="5"/>
        <v/>
      </c>
      <c r="M130" s="464" t="str">
        <f t="shared" si="6"/>
        <v/>
      </c>
      <c r="N130" s="432" t="b">
        <f t="shared" si="7"/>
        <v>0</v>
      </c>
      <c r="O130" s="436" t="s">
        <v>1610</v>
      </c>
      <c r="P130" s="293"/>
      <c r="Q130" s="292"/>
    </row>
    <row r="131" spans="1:17" ht="37.5" customHeight="1" x14ac:dyDescent="0.3">
      <c r="A131" s="367">
        <v>13</v>
      </c>
      <c r="B131" s="384" t="str">
        <f>IFERROR(VLOOKUP(A131,'Impact Indicators - Section B'!$A$9:$S$27,19,FALSE),"")</f>
        <v/>
      </c>
      <c r="C131" s="467" t="str">
        <f t="array" ref="C131">IFERROR(IF(INDEX('Disaggregation Records'!$E$3:$E$56,MATCH(LEFT(L131,255),LEFT('Disaggregation Records'!$D$3:$D$56,255),0))=0,"",INDEX('Disaggregation Records'!$E$3:$E$56,MATCH(LEFT(L131,255),LEFT('Disaggregation Records'!$D$3:$D$56,255),0))),"")</f>
        <v/>
      </c>
      <c r="D131" s="467" t="str">
        <f t="array" ref="D131">IFERROR(IF(INDEX('Disaggregation Records'!$F$3:$F$56,MATCH(LEFT(L131,255),LEFT('Disaggregation Records'!$D$3:$D$56,255),0))=0,"",INDEX('Disaggregation Records'!$F$3:$F$56,MATCH(LEFT(L131,255),LEFT('Disaggregation Records'!$D$3:$D$56,255),0))),"")</f>
        <v/>
      </c>
      <c r="E131" s="370" t="str">
        <f t="array" ref="E131">IFERROR(IF(INDEX('Disaggregation Data'!$K$3:$K$154,MATCH(LEFT(M131,255),LEFT('Disaggregation Data'!$J$3:$J$154,255),0))=0,"",INDEX('Disaggregation Data'!$K$3:$K$154,MATCH(LEFT(M131,255),LEFT('Disaggregation Data'!$J$3:$J$154,255),0))),"")</f>
        <v/>
      </c>
      <c r="F131" s="370" t="str">
        <f t="array" ref="F131">IFERROR(IF(INDEX('Disaggregation Data'!$L$3:$L$154,MATCH(LEFT(M131,255),LEFT('Disaggregation Data'!$J$3:$J$154,255),0))=0,"",INDEX('Disaggregation Data'!$L$3:$L$154,MATCH(LEFT(M131,255),LEFT('Disaggregation Data'!$J$3:$J$154,255),0))),"")</f>
        <v/>
      </c>
      <c r="G131" s="370" t="str">
        <f t="array" ref="G131">IFERROR(IF(INDEX('Disaggregation Data'!$M$3:$M$154,MATCH(LEFT(M131,255),LEFT('Disaggregation Data'!$J$3:$J$154,255),0))=0,"",INDEX('Disaggregation Data'!$M$3:$M$154,MATCH(LEFT(M131,255),LEFT('Disaggregation Data'!$J$3:$J$154,255),0))),"")</f>
        <v/>
      </c>
      <c r="H131" s="369" t="str">
        <f t="array" ref="H131">IFERROR(IF(INDEX('Disaggregation Data'!$N$3:$N$154,MATCH(LEFT(M131,255),LEFT('Disaggregation Data'!$J$3:$J$154,255),0))=0,"",INDEX('Disaggregation Data'!$N$3:$N$154,MATCH(LEFT(M131,255),LEFT('Disaggregation Data'!$J$3:$J$154,255),0))),"")</f>
        <v/>
      </c>
      <c r="I131" s="464" t="str">
        <f t="array" ref="I131">IFERROR(IF(INDEX('Disaggregation Records'!$G$3:$G$56,MATCH(LEFT(L131,255),LEFT('Disaggregation Records'!$D$3:$D$56,255),0))=0,"",INDEX('Disaggregation Records'!$G$3:$G$56,MATCH(LEFT(L131,255),LEFT('Disaggregation Records'!$D$3:$D$56,255),0))),"")</f>
        <v/>
      </c>
      <c r="J131" s="464" t="s">
        <v>411</v>
      </c>
      <c r="K131" s="464">
        <f t="shared" si="4"/>
        <v>92</v>
      </c>
      <c r="L131" s="464" t="str">
        <f t="shared" si="5"/>
        <v/>
      </c>
      <c r="M131" s="464" t="str">
        <f t="shared" si="6"/>
        <v/>
      </c>
      <c r="N131" s="432" t="b">
        <f t="shared" si="7"/>
        <v>0</v>
      </c>
      <c r="O131" s="436" t="s">
        <v>1611</v>
      </c>
      <c r="P131" s="293"/>
      <c r="Q131" s="292"/>
    </row>
    <row r="132" spans="1:17" ht="37.5" customHeight="1" x14ac:dyDescent="0.3">
      <c r="A132" s="367">
        <v>13</v>
      </c>
      <c r="B132" s="384" t="str">
        <f>IFERROR(VLOOKUP(A132,'Impact Indicators - Section B'!$A$9:$S$27,19,FALSE),"")</f>
        <v/>
      </c>
      <c r="C132" s="467" t="str">
        <f t="array" ref="C132">IFERROR(IF(INDEX('Disaggregation Records'!$E$3:$E$56,MATCH(LEFT(L132,255),LEFT('Disaggregation Records'!$D$3:$D$56,255),0))=0,"",INDEX('Disaggregation Records'!$E$3:$E$56,MATCH(LEFT(L132,255),LEFT('Disaggregation Records'!$D$3:$D$56,255),0))),"")</f>
        <v/>
      </c>
      <c r="D132" s="467" t="str">
        <f t="array" ref="D132">IFERROR(IF(INDEX('Disaggregation Records'!$F$3:$F$56,MATCH(LEFT(L132,255),LEFT('Disaggregation Records'!$D$3:$D$56,255),0))=0,"",INDEX('Disaggregation Records'!$F$3:$F$56,MATCH(LEFT(L132,255),LEFT('Disaggregation Records'!$D$3:$D$56,255),0))),"")</f>
        <v/>
      </c>
      <c r="E132" s="370" t="str">
        <f t="array" ref="E132">IFERROR(IF(INDEX('Disaggregation Data'!$K$3:$K$154,MATCH(LEFT(M132,255),LEFT('Disaggregation Data'!$J$3:$J$154,255),0))=0,"",INDEX('Disaggregation Data'!$K$3:$K$154,MATCH(LEFT(M132,255),LEFT('Disaggregation Data'!$J$3:$J$154,255),0))),"")</f>
        <v/>
      </c>
      <c r="F132" s="370" t="str">
        <f t="array" ref="F132">IFERROR(IF(INDEX('Disaggregation Data'!$L$3:$L$154,MATCH(LEFT(M132,255),LEFT('Disaggregation Data'!$J$3:$J$154,255),0))=0,"",INDEX('Disaggregation Data'!$L$3:$L$154,MATCH(LEFT(M132,255),LEFT('Disaggregation Data'!$J$3:$J$154,255),0))),"")</f>
        <v/>
      </c>
      <c r="G132" s="370" t="str">
        <f t="array" ref="G132">IFERROR(IF(INDEX('Disaggregation Data'!$M$3:$M$154,MATCH(LEFT(M132,255),LEFT('Disaggregation Data'!$J$3:$J$154,255),0))=0,"",INDEX('Disaggregation Data'!$M$3:$M$154,MATCH(LEFT(M132,255),LEFT('Disaggregation Data'!$J$3:$J$154,255),0))),"")</f>
        <v/>
      </c>
      <c r="H132" s="369" t="str">
        <f t="array" ref="H132">IFERROR(IF(INDEX('Disaggregation Data'!$N$3:$N$154,MATCH(LEFT(M132,255),LEFT('Disaggregation Data'!$J$3:$J$154,255),0))=0,"",INDEX('Disaggregation Data'!$N$3:$N$154,MATCH(LEFT(M132,255),LEFT('Disaggregation Data'!$J$3:$J$154,255),0))),"")</f>
        <v/>
      </c>
      <c r="I132" s="464" t="str">
        <f t="array" ref="I132">IFERROR(IF(INDEX('Disaggregation Records'!$G$3:$G$56,MATCH(LEFT(L132,255),LEFT('Disaggregation Records'!$D$3:$D$56,255),0))=0,"",INDEX('Disaggregation Records'!$G$3:$G$56,MATCH(LEFT(L132,255),LEFT('Disaggregation Records'!$D$3:$D$56,255),0))),"")</f>
        <v/>
      </c>
      <c r="J132" s="464" t="s">
        <v>411</v>
      </c>
      <c r="K132" s="464">
        <f t="shared" si="4"/>
        <v>93</v>
      </c>
      <c r="L132" s="464" t="str">
        <f t="shared" si="5"/>
        <v/>
      </c>
      <c r="M132" s="464" t="str">
        <f t="shared" si="6"/>
        <v/>
      </c>
      <c r="N132" s="432" t="b">
        <f t="shared" si="7"/>
        <v>0</v>
      </c>
      <c r="O132" s="436" t="s">
        <v>1612</v>
      </c>
      <c r="P132" s="293"/>
      <c r="Q132" s="292"/>
    </row>
    <row r="133" spans="1:17" ht="37.5" customHeight="1" x14ac:dyDescent="0.3">
      <c r="A133" s="367">
        <v>13</v>
      </c>
      <c r="B133" s="384" t="str">
        <f>IFERROR(VLOOKUP(A133,'Impact Indicators - Section B'!$A$9:$S$27,19,FALSE),"")</f>
        <v/>
      </c>
      <c r="C133" s="467" t="str">
        <f t="array" ref="C133">IFERROR(IF(INDEX('Disaggregation Records'!$E$3:$E$56,MATCH(LEFT(L133,255),LEFT('Disaggregation Records'!$D$3:$D$56,255),0))=0,"",INDEX('Disaggregation Records'!$E$3:$E$56,MATCH(LEFT(L133,255),LEFT('Disaggregation Records'!$D$3:$D$56,255),0))),"")</f>
        <v/>
      </c>
      <c r="D133" s="467" t="str">
        <f t="array" ref="D133">IFERROR(IF(INDEX('Disaggregation Records'!$F$3:$F$56,MATCH(LEFT(L133,255),LEFT('Disaggregation Records'!$D$3:$D$56,255),0))=0,"",INDEX('Disaggregation Records'!$F$3:$F$56,MATCH(LEFT(L133,255),LEFT('Disaggregation Records'!$D$3:$D$56,255),0))),"")</f>
        <v/>
      </c>
      <c r="E133" s="370" t="str">
        <f t="array" ref="E133">IFERROR(IF(INDEX('Disaggregation Data'!$K$3:$K$154,MATCH(LEFT(M133,255),LEFT('Disaggregation Data'!$J$3:$J$154,255),0))=0,"",INDEX('Disaggregation Data'!$K$3:$K$154,MATCH(LEFT(M133,255),LEFT('Disaggregation Data'!$J$3:$J$154,255),0))),"")</f>
        <v/>
      </c>
      <c r="F133" s="370" t="str">
        <f t="array" ref="F133">IFERROR(IF(INDEX('Disaggregation Data'!$L$3:$L$154,MATCH(LEFT(M133,255),LEFT('Disaggregation Data'!$J$3:$J$154,255),0))=0,"",INDEX('Disaggregation Data'!$L$3:$L$154,MATCH(LEFT(M133,255),LEFT('Disaggregation Data'!$J$3:$J$154,255),0))),"")</f>
        <v/>
      </c>
      <c r="G133" s="370" t="str">
        <f t="array" ref="G133">IFERROR(IF(INDEX('Disaggregation Data'!$M$3:$M$154,MATCH(LEFT(M133,255),LEFT('Disaggregation Data'!$J$3:$J$154,255),0))=0,"",INDEX('Disaggregation Data'!$M$3:$M$154,MATCH(LEFT(M133,255),LEFT('Disaggregation Data'!$J$3:$J$154,255),0))),"")</f>
        <v/>
      </c>
      <c r="H133" s="369" t="str">
        <f t="array" ref="H133">IFERROR(IF(INDEX('Disaggregation Data'!$N$3:$N$154,MATCH(LEFT(M133,255),LEFT('Disaggregation Data'!$J$3:$J$154,255),0))=0,"",INDEX('Disaggregation Data'!$N$3:$N$154,MATCH(LEFT(M133,255),LEFT('Disaggregation Data'!$J$3:$J$154,255),0))),"")</f>
        <v/>
      </c>
      <c r="I133" s="464" t="str">
        <f t="array" ref="I133">IFERROR(IF(INDEX('Disaggregation Records'!$G$3:$G$56,MATCH(LEFT(L133,255),LEFT('Disaggregation Records'!$D$3:$D$56,255),0))=0,"",INDEX('Disaggregation Records'!$G$3:$G$56,MATCH(LEFT(L133,255),LEFT('Disaggregation Records'!$D$3:$D$56,255),0))),"")</f>
        <v/>
      </c>
      <c r="J133" s="464" t="s">
        <v>411</v>
      </c>
      <c r="K133" s="464">
        <f t="shared" si="4"/>
        <v>94</v>
      </c>
      <c r="L133" s="464" t="str">
        <f t="shared" si="5"/>
        <v/>
      </c>
      <c r="M133" s="464" t="str">
        <f t="shared" si="6"/>
        <v/>
      </c>
      <c r="N133" s="432" t="b">
        <f t="shared" si="7"/>
        <v>0</v>
      </c>
      <c r="O133" s="436" t="s">
        <v>1613</v>
      </c>
      <c r="P133" s="293"/>
      <c r="Q133" s="292"/>
    </row>
    <row r="134" spans="1:17" ht="37.5" customHeight="1" x14ac:dyDescent="0.3">
      <c r="A134" s="367">
        <v>13</v>
      </c>
      <c r="B134" s="384" t="str">
        <f>IFERROR(VLOOKUP(A134,'Impact Indicators - Section B'!$A$9:$S$27,19,FALSE),"")</f>
        <v/>
      </c>
      <c r="C134" s="467" t="str">
        <f t="array" ref="C134">IFERROR(IF(INDEX('Disaggregation Records'!$E$3:$E$56,MATCH(LEFT(L134,255),LEFT('Disaggregation Records'!$D$3:$D$56,255),0))=0,"",INDEX('Disaggregation Records'!$E$3:$E$56,MATCH(LEFT(L134,255),LEFT('Disaggregation Records'!$D$3:$D$56,255),0))),"")</f>
        <v/>
      </c>
      <c r="D134" s="467" t="str">
        <f t="array" ref="D134">IFERROR(IF(INDEX('Disaggregation Records'!$F$3:$F$56,MATCH(LEFT(L134,255),LEFT('Disaggregation Records'!$D$3:$D$56,255),0))=0,"",INDEX('Disaggregation Records'!$F$3:$F$56,MATCH(LEFT(L134,255),LEFT('Disaggregation Records'!$D$3:$D$56,255),0))),"")</f>
        <v/>
      </c>
      <c r="E134" s="370" t="str">
        <f t="array" ref="E134">IFERROR(IF(INDEX('Disaggregation Data'!$K$3:$K$154,MATCH(LEFT(M134,255),LEFT('Disaggregation Data'!$J$3:$J$154,255),0))=0,"",INDEX('Disaggregation Data'!$K$3:$K$154,MATCH(LEFT(M134,255),LEFT('Disaggregation Data'!$J$3:$J$154,255),0))),"")</f>
        <v/>
      </c>
      <c r="F134" s="370" t="str">
        <f t="array" ref="F134">IFERROR(IF(INDEX('Disaggregation Data'!$L$3:$L$154,MATCH(LEFT(M134,255),LEFT('Disaggregation Data'!$J$3:$J$154,255),0))=0,"",INDEX('Disaggregation Data'!$L$3:$L$154,MATCH(LEFT(M134,255),LEFT('Disaggregation Data'!$J$3:$J$154,255),0))),"")</f>
        <v/>
      </c>
      <c r="G134" s="370" t="str">
        <f t="array" ref="G134">IFERROR(IF(INDEX('Disaggregation Data'!$M$3:$M$154,MATCH(LEFT(M134,255),LEFT('Disaggregation Data'!$J$3:$J$154,255),0))=0,"",INDEX('Disaggregation Data'!$M$3:$M$154,MATCH(LEFT(M134,255),LEFT('Disaggregation Data'!$J$3:$J$154,255),0))),"")</f>
        <v/>
      </c>
      <c r="H134" s="369" t="str">
        <f t="array" ref="H134">IFERROR(IF(INDEX('Disaggregation Data'!$N$3:$N$154,MATCH(LEFT(M134,255),LEFT('Disaggregation Data'!$J$3:$J$154,255),0))=0,"",INDEX('Disaggregation Data'!$N$3:$N$154,MATCH(LEFT(M134,255),LEFT('Disaggregation Data'!$J$3:$J$154,255),0))),"")</f>
        <v/>
      </c>
      <c r="I134" s="464" t="str">
        <f t="array" ref="I134">IFERROR(IF(INDEX('Disaggregation Records'!$G$3:$G$56,MATCH(LEFT(L134,255),LEFT('Disaggregation Records'!$D$3:$D$56,255),0))=0,"",INDEX('Disaggregation Records'!$G$3:$G$56,MATCH(LEFT(L134,255),LEFT('Disaggregation Records'!$D$3:$D$56,255),0))),"")</f>
        <v/>
      </c>
      <c r="J134" s="464" t="s">
        <v>411</v>
      </c>
      <c r="K134" s="464">
        <f t="shared" si="4"/>
        <v>95</v>
      </c>
      <c r="L134" s="464" t="str">
        <f t="shared" si="5"/>
        <v/>
      </c>
      <c r="M134" s="464" t="str">
        <f t="shared" si="6"/>
        <v/>
      </c>
      <c r="N134" s="432" t="b">
        <f t="shared" si="7"/>
        <v>0</v>
      </c>
      <c r="O134" s="436" t="s">
        <v>1614</v>
      </c>
      <c r="P134" s="293"/>
      <c r="Q134" s="292"/>
    </row>
    <row r="135" spans="1:17" ht="37.5" customHeight="1" x14ac:dyDescent="0.3">
      <c r="A135" s="367">
        <v>13</v>
      </c>
      <c r="B135" s="384" t="str">
        <f>IFERROR(VLOOKUP(A135,'Impact Indicators - Section B'!$A$9:$S$27,19,FALSE),"")</f>
        <v/>
      </c>
      <c r="C135" s="467" t="str">
        <f t="array" ref="C135">IFERROR(IF(INDEX('Disaggregation Records'!$E$3:$E$56,MATCH(LEFT(L135,255),LEFT('Disaggregation Records'!$D$3:$D$56,255),0))=0,"",INDEX('Disaggregation Records'!$E$3:$E$56,MATCH(LEFT(L135,255),LEFT('Disaggregation Records'!$D$3:$D$56,255),0))),"")</f>
        <v/>
      </c>
      <c r="D135" s="467" t="str">
        <f t="array" ref="D135">IFERROR(IF(INDEX('Disaggregation Records'!$F$3:$F$56,MATCH(LEFT(L135,255),LEFT('Disaggregation Records'!$D$3:$D$56,255),0))=0,"",INDEX('Disaggregation Records'!$F$3:$F$56,MATCH(LEFT(L135,255),LEFT('Disaggregation Records'!$D$3:$D$56,255),0))),"")</f>
        <v/>
      </c>
      <c r="E135" s="370" t="str">
        <f t="array" ref="E135">IFERROR(IF(INDEX('Disaggregation Data'!$K$3:$K$154,MATCH(LEFT(M135,255),LEFT('Disaggregation Data'!$J$3:$J$154,255),0))=0,"",INDEX('Disaggregation Data'!$K$3:$K$154,MATCH(LEFT(M135,255),LEFT('Disaggregation Data'!$J$3:$J$154,255),0))),"")</f>
        <v/>
      </c>
      <c r="F135" s="370" t="str">
        <f t="array" ref="F135">IFERROR(IF(INDEX('Disaggregation Data'!$L$3:$L$154,MATCH(LEFT(M135,255),LEFT('Disaggregation Data'!$J$3:$J$154,255),0))=0,"",INDEX('Disaggregation Data'!$L$3:$L$154,MATCH(LEFT(M135,255),LEFT('Disaggregation Data'!$J$3:$J$154,255),0))),"")</f>
        <v/>
      </c>
      <c r="G135" s="370" t="str">
        <f t="array" ref="G135">IFERROR(IF(INDEX('Disaggregation Data'!$M$3:$M$154,MATCH(LEFT(M135,255),LEFT('Disaggregation Data'!$J$3:$J$154,255),0))=0,"",INDEX('Disaggregation Data'!$M$3:$M$154,MATCH(LEFT(M135,255),LEFT('Disaggregation Data'!$J$3:$J$154,255),0))),"")</f>
        <v/>
      </c>
      <c r="H135" s="369" t="str">
        <f t="array" ref="H135">IFERROR(IF(INDEX('Disaggregation Data'!$N$3:$N$154,MATCH(LEFT(M135,255),LEFT('Disaggregation Data'!$J$3:$J$154,255),0))=0,"",INDEX('Disaggregation Data'!$N$3:$N$154,MATCH(LEFT(M135,255),LEFT('Disaggregation Data'!$J$3:$J$154,255),0))),"")</f>
        <v/>
      </c>
      <c r="I135" s="464" t="str">
        <f t="array" ref="I135">IFERROR(IF(INDEX('Disaggregation Records'!$G$3:$G$56,MATCH(LEFT(L135,255),LEFT('Disaggregation Records'!$D$3:$D$56,255),0))=0,"",INDEX('Disaggregation Records'!$G$3:$G$56,MATCH(LEFT(L135,255),LEFT('Disaggregation Records'!$D$3:$D$56,255),0))),"")</f>
        <v/>
      </c>
      <c r="J135" s="464" t="s">
        <v>411</v>
      </c>
      <c r="K135" s="464">
        <f t="shared" si="4"/>
        <v>96</v>
      </c>
      <c r="L135" s="464" t="str">
        <f t="shared" si="5"/>
        <v/>
      </c>
      <c r="M135" s="464" t="str">
        <f t="shared" si="6"/>
        <v/>
      </c>
      <c r="N135" s="432" t="b">
        <f t="shared" si="7"/>
        <v>0</v>
      </c>
      <c r="O135" s="436" t="s">
        <v>1615</v>
      </c>
      <c r="P135" s="293"/>
      <c r="Q135" s="292"/>
    </row>
    <row r="136" spans="1:17" ht="37.5" customHeight="1" x14ac:dyDescent="0.3">
      <c r="A136" s="367">
        <v>13</v>
      </c>
      <c r="B136" s="384" t="str">
        <f>IFERROR(VLOOKUP(A136,'Impact Indicators - Section B'!$A$9:$S$27,19,FALSE),"")</f>
        <v/>
      </c>
      <c r="C136" s="467" t="str">
        <f t="array" ref="C136">IFERROR(IF(INDEX('Disaggregation Records'!$E$3:$E$56,MATCH(LEFT(L136,255),LEFT('Disaggregation Records'!$D$3:$D$56,255),0))=0,"",INDEX('Disaggregation Records'!$E$3:$E$56,MATCH(LEFT(L136,255),LEFT('Disaggregation Records'!$D$3:$D$56,255),0))),"")</f>
        <v/>
      </c>
      <c r="D136" s="467" t="str">
        <f t="array" ref="D136">IFERROR(IF(INDEX('Disaggregation Records'!$F$3:$F$56,MATCH(LEFT(L136,255),LEFT('Disaggregation Records'!$D$3:$D$56,255),0))=0,"",INDEX('Disaggregation Records'!$F$3:$F$56,MATCH(LEFT(L136,255),LEFT('Disaggregation Records'!$D$3:$D$56,255),0))),"")</f>
        <v/>
      </c>
      <c r="E136" s="370" t="str">
        <f t="array" ref="E136">IFERROR(IF(INDEX('Disaggregation Data'!$K$3:$K$154,MATCH(LEFT(M136,255),LEFT('Disaggregation Data'!$J$3:$J$154,255),0))=0,"",INDEX('Disaggregation Data'!$K$3:$K$154,MATCH(LEFT(M136,255),LEFT('Disaggregation Data'!$J$3:$J$154,255),0))),"")</f>
        <v/>
      </c>
      <c r="F136" s="370" t="str">
        <f t="array" ref="F136">IFERROR(IF(INDEX('Disaggregation Data'!$L$3:$L$154,MATCH(LEFT(M136,255),LEFT('Disaggregation Data'!$J$3:$J$154,255),0))=0,"",INDEX('Disaggregation Data'!$L$3:$L$154,MATCH(LEFT(M136,255),LEFT('Disaggregation Data'!$J$3:$J$154,255),0))),"")</f>
        <v/>
      </c>
      <c r="G136" s="370" t="str">
        <f t="array" ref="G136">IFERROR(IF(INDEX('Disaggregation Data'!$M$3:$M$154,MATCH(LEFT(M136,255),LEFT('Disaggregation Data'!$J$3:$J$154,255),0))=0,"",INDEX('Disaggregation Data'!$M$3:$M$154,MATCH(LEFT(M136,255),LEFT('Disaggregation Data'!$J$3:$J$154,255),0))),"")</f>
        <v/>
      </c>
      <c r="H136" s="369" t="str">
        <f t="array" ref="H136">IFERROR(IF(INDEX('Disaggregation Data'!$N$3:$N$154,MATCH(LEFT(M136,255),LEFT('Disaggregation Data'!$J$3:$J$154,255),0))=0,"",INDEX('Disaggregation Data'!$N$3:$N$154,MATCH(LEFT(M136,255),LEFT('Disaggregation Data'!$J$3:$J$154,255),0))),"")</f>
        <v/>
      </c>
      <c r="I136" s="464" t="str">
        <f t="array" ref="I136">IFERROR(IF(INDEX('Disaggregation Records'!$G$3:$G$56,MATCH(LEFT(L136,255),LEFT('Disaggregation Records'!$D$3:$D$56,255),0))=0,"",INDEX('Disaggregation Records'!$G$3:$G$56,MATCH(LEFT(L136,255),LEFT('Disaggregation Records'!$D$3:$D$56,255),0))),"")</f>
        <v/>
      </c>
      <c r="J136" s="464" t="s">
        <v>411</v>
      </c>
      <c r="K136" s="464">
        <f t="shared" si="4"/>
        <v>97</v>
      </c>
      <c r="L136" s="464" t="str">
        <f t="shared" si="5"/>
        <v/>
      </c>
      <c r="M136" s="464" t="str">
        <f t="shared" si="6"/>
        <v/>
      </c>
      <c r="N136" s="432" t="b">
        <f t="shared" si="7"/>
        <v>0</v>
      </c>
      <c r="O136" s="436" t="s">
        <v>1616</v>
      </c>
      <c r="P136" s="293"/>
      <c r="Q136" s="292"/>
    </row>
    <row r="137" spans="1:17" ht="37.5" customHeight="1" x14ac:dyDescent="0.3">
      <c r="A137" s="367">
        <v>13</v>
      </c>
      <c r="B137" s="384" t="str">
        <f>IFERROR(VLOOKUP(A137,'Impact Indicators - Section B'!$A$9:$S$27,19,FALSE),"")</f>
        <v/>
      </c>
      <c r="C137" s="467" t="str">
        <f t="array" ref="C137">IFERROR(IF(INDEX('Disaggregation Records'!$E$3:$E$56,MATCH(LEFT(L137,255),LEFT('Disaggregation Records'!$D$3:$D$56,255),0))=0,"",INDEX('Disaggregation Records'!$E$3:$E$56,MATCH(LEFT(L137,255),LEFT('Disaggregation Records'!$D$3:$D$56,255),0))),"")</f>
        <v/>
      </c>
      <c r="D137" s="467" t="str">
        <f t="array" ref="D137">IFERROR(IF(INDEX('Disaggregation Records'!$F$3:$F$56,MATCH(LEFT(L137,255),LEFT('Disaggregation Records'!$D$3:$D$56,255),0))=0,"",INDEX('Disaggregation Records'!$F$3:$F$56,MATCH(LEFT(L137,255),LEFT('Disaggregation Records'!$D$3:$D$56,255),0))),"")</f>
        <v/>
      </c>
      <c r="E137" s="370" t="str">
        <f t="array" ref="E137">IFERROR(IF(INDEX('Disaggregation Data'!$K$3:$K$154,MATCH(LEFT(M137,255),LEFT('Disaggregation Data'!$J$3:$J$154,255),0))=0,"",INDEX('Disaggregation Data'!$K$3:$K$154,MATCH(LEFT(M137,255),LEFT('Disaggregation Data'!$J$3:$J$154,255),0))),"")</f>
        <v/>
      </c>
      <c r="F137" s="370" t="str">
        <f t="array" ref="F137">IFERROR(IF(INDEX('Disaggregation Data'!$L$3:$L$154,MATCH(LEFT(M137,255),LEFT('Disaggregation Data'!$J$3:$J$154,255),0))=0,"",INDEX('Disaggregation Data'!$L$3:$L$154,MATCH(LEFT(M137,255),LEFT('Disaggregation Data'!$J$3:$J$154,255),0))),"")</f>
        <v/>
      </c>
      <c r="G137" s="370" t="str">
        <f t="array" ref="G137">IFERROR(IF(INDEX('Disaggregation Data'!$M$3:$M$154,MATCH(LEFT(M137,255),LEFT('Disaggregation Data'!$J$3:$J$154,255),0))=0,"",INDEX('Disaggregation Data'!$M$3:$M$154,MATCH(LEFT(M137,255),LEFT('Disaggregation Data'!$J$3:$J$154,255),0))),"")</f>
        <v/>
      </c>
      <c r="H137" s="369" t="str">
        <f t="array" ref="H137">IFERROR(IF(INDEX('Disaggregation Data'!$N$3:$N$154,MATCH(LEFT(M137,255),LEFT('Disaggregation Data'!$J$3:$J$154,255),0))=0,"",INDEX('Disaggregation Data'!$N$3:$N$154,MATCH(LEFT(M137,255),LEFT('Disaggregation Data'!$J$3:$J$154,255),0))),"")</f>
        <v/>
      </c>
      <c r="I137" s="464" t="str">
        <f t="array" ref="I137">IFERROR(IF(INDEX('Disaggregation Records'!$G$3:$G$56,MATCH(LEFT(L137,255),LEFT('Disaggregation Records'!$D$3:$D$56,255),0))=0,"",INDEX('Disaggregation Records'!$G$3:$G$56,MATCH(LEFT(L137,255),LEFT('Disaggregation Records'!$D$3:$D$56,255),0))),"")</f>
        <v/>
      </c>
      <c r="J137" s="464" t="s">
        <v>411</v>
      </c>
      <c r="K137" s="464">
        <f t="shared" ref="K137:K158" si="8">IF(B137=B136,K136+1,0)</f>
        <v>98</v>
      </c>
      <c r="L137" s="464" t="str">
        <f t="shared" ref="L137:L158" si="9">IF(B137&lt;&gt;"",B137&amp;"-"&amp;K137,"")</f>
        <v/>
      </c>
      <c r="M137" s="464" t="str">
        <f t="shared" ref="M137:M158" si="10">IF(B137&lt;&gt;"",B137&amp;C137&amp;D137,"")</f>
        <v/>
      </c>
      <c r="N137" s="432" t="b">
        <f t="shared" ref="N137:N158" si="11">IFERROR(IF(B137&lt;&gt;"",TRUE,FALSE),"")</f>
        <v>0</v>
      </c>
      <c r="O137" s="436" t="s">
        <v>1617</v>
      </c>
      <c r="P137" s="293"/>
      <c r="Q137" s="292"/>
    </row>
    <row r="138" spans="1:17" ht="37.5" customHeight="1" x14ac:dyDescent="0.3">
      <c r="A138" s="367">
        <v>13</v>
      </c>
      <c r="B138" s="384" t="str">
        <f>IFERROR(VLOOKUP(A138,'Impact Indicators - Section B'!$A$9:$S$27,19,FALSE),"")</f>
        <v/>
      </c>
      <c r="C138" s="467" t="str">
        <f t="array" ref="C138">IFERROR(IF(INDEX('Disaggregation Records'!$E$3:$E$56,MATCH(LEFT(L138,255),LEFT('Disaggregation Records'!$D$3:$D$56,255),0))=0,"",INDEX('Disaggregation Records'!$E$3:$E$56,MATCH(LEFT(L138,255),LEFT('Disaggregation Records'!$D$3:$D$56,255),0))),"")</f>
        <v/>
      </c>
      <c r="D138" s="467" t="str">
        <f t="array" ref="D138">IFERROR(IF(INDEX('Disaggregation Records'!$F$3:$F$56,MATCH(LEFT(L138,255),LEFT('Disaggregation Records'!$D$3:$D$56,255),0))=0,"",INDEX('Disaggregation Records'!$F$3:$F$56,MATCH(LEFT(L138,255),LEFT('Disaggregation Records'!$D$3:$D$56,255),0))),"")</f>
        <v/>
      </c>
      <c r="E138" s="370" t="str">
        <f t="array" ref="E138">IFERROR(IF(INDEX('Disaggregation Data'!$K$3:$K$154,MATCH(LEFT(M138,255),LEFT('Disaggregation Data'!$J$3:$J$154,255),0))=0,"",INDEX('Disaggregation Data'!$K$3:$K$154,MATCH(LEFT(M138,255),LEFT('Disaggregation Data'!$J$3:$J$154,255),0))),"")</f>
        <v/>
      </c>
      <c r="F138" s="370" t="str">
        <f t="array" ref="F138">IFERROR(IF(INDEX('Disaggregation Data'!$L$3:$L$154,MATCH(LEFT(M138,255),LEFT('Disaggregation Data'!$J$3:$J$154,255),0))=0,"",INDEX('Disaggregation Data'!$L$3:$L$154,MATCH(LEFT(M138,255),LEFT('Disaggregation Data'!$J$3:$J$154,255),0))),"")</f>
        <v/>
      </c>
      <c r="G138" s="370" t="str">
        <f t="array" ref="G138">IFERROR(IF(INDEX('Disaggregation Data'!$M$3:$M$154,MATCH(LEFT(M138,255),LEFT('Disaggregation Data'!$J$3:$J$154,255),0))=0,"",INDEX('Disaggregation Data'!$M$3:$M$154,MATCH(LEFT(M138,255),LEFT('Disaggregation Data'!$J$3:$J$154,255),0))),"")</f>
        <v/>
      </c>
      <c r="H138" s="369" t="str">
        <f t="array" ref="H138">IFERROR(IF(INDEX('Disaggregation Data'!$N$3:$N$154,MATCH(LEFT(M138,255),LEFT('Disaggregation Data'!$J$3:$J$154,255),0))=0,"",INDEX('Disaggregation Data'!$N$3:$N$154,MATCH(LEFT(M138,255),LEFT('Disaggregation Data'!$J$3:$J$154,255),0))),"")</f>
        <v/>
      </c>
      <c r="I138" s="464" t="str">
        <f t="array" ref="I138">IFERROR(IF(INDEX('Disaggregation Records'!$G$3:$G$56,MATCH(LEFT(L138,255),LEFT('Disaggregation Records'!$D$3:$D$56,255),0))=0,"",INDEX('Disaggregation Records'!$G$3:$G$56,MATCH(LEFT(L138,255),LEFT('Disaggregation Records'!$D$3:$D$56,255),0))),"")</f>
        <v/>
      </c>
      <c r="J138" s="464" t="s">
        <v>411</v>
      </c>
      <c r="K138" s="464">
        <f t="shared" si="8"/>
        <v>99</v>
      </c>
      <c r="L138" s="464" t="str">
        <f t="shared" si="9"/>
        <v/>
      </c>
      <c r="M138" s="464" t="str">
        <f t="shared" si="10"/>
        <v/>
      </c>
      <c r="N138" s="432" t="b">
        <f t="shared" si="11"/>
        <v>0</v>
      </c>
      <c r="O138" s="436" t="s">
        <v>1618</v>
      </c>
      <c r="P138" s="293"/>
      <c r="Q138" s="292"/>
    </row>
    <row r="139" spans="1:17" ht="37.5" customHeight="1" x14ac:dyDescent="0.3">
      <c r="A139" s="367">
        <v>14</v>
      </c>
      <c r="B139" s="384" t="str">
        <f>IFERROR(VLOOKUP(A139,'Impact Indicators - Section B'!$A$9:$S$27,19,FALSE),"")</f>
        <v/>
      </c>
      <c r="C139" s="467" t="str">
        <f t="array" ref="C139">IFERROR(IF(INDEX('Disaggregation Records'!$E$3:$E$56,MATCH(LEFT(L139,255),LEFT('Disaggregation Records'!$D$3:$D$56,255),0))=0,"",INDEX('Disaggregation Records'!$E$3:$E$56,MATCH(LEFT(L139,255),LEFT('Disaggregation Records'!$D$3:$D$56,255),0))),"")</f>
        <v/>
      </c>
      <c r="D139" s="467" t="str">
        <f t="array" ref="D139">IFERROR(IF(INDEX('Disaggregation Records'!$F$3:$F$56,MATCH(LEFT(L139,255),LEFT('Disaggregation Records'!$D$3:$D$56,255),0))=0,"",INDEX('Disaggregation Records'!$F$3:$F$56,MATCH(LEFT(L139,255),LEFT('Disaggregation Records'!$D$3:$D$56,255),0))),"")</f>
        <v/>
      </c>
      <c r="E139" s="370" t="str">
        <f t="array" ref="E139">IFERROR(IF(INDEX('Disaggregation Data'!$K$3:$K$154,MATCH(LEFT(M139,255),LEFT('Disaggregation Data'!$J$3:$J$154,255),0))=0,"",INDEX('Disaggregation Data'!$K$3:$K$154,MATCH(LEFT(M139,255),LEFT('Disaggregation Data'!$J$3:$J$154,255),0))),"")</f>
        <v/>
      </c>
      <c r="F139" s="370" t="str">
        <f t="array" ref="F139">IFERROR(IF(INDEX('Disaggregation Data'!$L$3:$L$154,MATCH(LEFT(M139,255),LEFT('Disaggregation Data'!$J$3:$J$154,255),0))=0,"",INDEX('Disaggregation Data'!$L$3:$L$154,MATCH(LEFT(M139,255),LEFT('Disaggregation Data'!$J$3:$J$154,255),0))),"")</f>
        <v/>
      </c>
      <c r="G139" s="370" t="str">
        <f t="array" ref="G139">IFERROR(IF(INDEX('Disaggregation Data'!$M$3:$M$154,MATCH(LEFT(M139,255),LEFT('Disaggregation Data'!$J$3:$J$154,255),0))=0,"",INDEX('Disaggregation Data'!$M$3:$M$154,MATCH(LEFT(M139,255),LEFT('Disaggregation Data'!$J$3:$J$154,255),0))),"")</f>
        <v/>
      </c>
      <c r="H139" s="369" t="str">
        <f t="array" ref="H139">IFERROR(IF(INDEX('Disaggregation Data'!$N$3:$N$154,MATCH(LEFT(M139,255),LEFT('Disaggregation Data'!$J$3:$J$154,255),0))=0,"",INDEX('Disaggregation Data'!$N$3:$N$154,MATCH(LEFT(M139,255),LEFT('Disaggregation Data'!$J$3:$J$154,255),0))),"")</f>
        <v/>
      </c>
      <c r="I139" s="464" t="str">
        <f t="array" ref="I139">IFERROR(IF(INDEX('Disaggregation Records'!$G$3:$G$56,MATCH(LEFT(L139,255),LEFT('Disaggregation Records'!$D$3:$D$56,255),0))=0,"",INDEX('Disaggregation Records'!$G$3:$G$56,MATCH(LEFT(L139,255),LEFT('Disaggregation Records'!$D$3:$D$56,255),0))),"")</f>
        <v/>
      </c>
      <c r="J139" s="464" t="s">
        <v>412</v>
      </c>
      <c r="K139" s="464">
        <f t="shared" si="8"/>
        <v>100</v>
      </c>
      <c r="L139" s="464" t="str">
        <f t="shared" si="9"/>
        <v/>
      </c>
      <c r="M139" s="464" t="str">
        <f t="shared" si="10"/>
        <v/>
      </c>
      <c r="N139" s="432" t="b">
        <f t="shared" si="11"/>
        <v>0</v>
      </c>
      <c r="O139" s="436" t="s">
        <v>1619</v>
      </c>
      <c r="P139" s="293"/>
      <c r="Q139" s="292"/>
    </row>
    <row r="140" spans="1:17" ht="37.5" customHeight="1" x14ac:dyDescent="0.3">
      <c r="A140" s="367">
        <v>14</v>
      </c>
      <c r="B140" s="384" t="str">
        <f>IFERROR(VLOOKUP(A140,'Impact Indicators - Section B'!$A$9:$S$27,19,FALSE),"")</f>
        <v/>
      </c>
      <c r="C140" s="467" t="str">
        <f t="array" ref="C140">IFERROR(IF(INDEX('Disaggregation Records'!$E$3:$E$56,MATCH(LEFT(L140,255),LEFT('Disaggregation Records'!$D$3:$D$56,255),0))=0,"",INDEX('Disaggregation Records'!$E$3:$E$56,MATCH(LEFT(L140,255),LEFT('Disaggregation Records'!$D$3:$D$56,255),0))),"")</f>
        <v/>
      </c>
      <c r="D140" s="467" t="str">
        <f t="array" ref="D140">IFERROR(IF(INDEX('Disaggregation Records'!$F$3:$F$56,MATCH(LEFT(L140,255),LEFT('Disaggregation Records'!$D$3:$D$56,255),0))=0,"",INDEX('Disaggregation Records'!$F$3:$F$56,MATCH(LEFT(L140,255),LEFT('Disaggregation Records'!$D$3:$D$56,255),0))),"")</f>
        <v/>
      </c>
      <c r="E140" s="370" t="str">
        <f t="array" ref="E140">IFERROR(IF(INDEX('Disaggregation Data'!$K$3:$K$154,MATCH(LEFT(M140,255),LEFT('Disaggregation Data'!$J$3:$J$154,255),0))=0,"",INDEX('Disaggregation Data'!$K$3:$K$154,MATCH(LEFT(M140,255),LEFT('Disaggregation Data'!$J$3:$J$154,255),0))),"")</f>
        <v/>
      </c>
      <c r="F140" s="370" t="str">
        <f t="array" ref="F140">IFERROR(IF(INDEX('Disaggregation Data'!$L$3:$L$154,MATCH(LEFT(M140,255),LEFT('Disaggregation Data'!$J$3:$J$154,255),0))=0,"",INDEX('Disaggregation Data'!$L$3:$L$154,MATCH(LEFT(M140,255),LEFT('Disaggregation Data'!$J$3:$J$154,255),0))),"")</f>
        <v/>
      </c>
      <c r="G140" s="370" t="str">
        <f t="array" ref="G140">IFERROR(IF(INDEX('Disaggregation Data'!$M$3:$M$154,MATCH(LEFT(M140,255),LEFT('Disaggregation Data'!$J$3:$J$154,255),0))=0,"",INDEX('Disaggregation Data'!$M$3:$M$154,MATCH(LEFT(M140,255),LEFT('Disaggregation Data'!$J$3:$J$154,255),0))),"")</f>
        <v/>
      </c>
      <c r="H140" s="369" t="str">
        <f t="array" ref="H140">IFERROR(IF(INDEX('Disaggregation Data'!$N$3:$N$154,MATCH(LEFT(M140,255),LEFT('Disaggregation Data'!$J$3:$J$154,255),0))=0,"",INDEX('Disaggregation Data'!$N$3:$N$154,MATCH(LEFT(M140,255),LEFT('Disaggregation Data'!$J$3:$J$154,255),0))),"")</f>
        <v/>
      </c>
      <c r="I140" s="464" t="str">
        <f t="array" ref="I140">IFERROR(IF(INDEX('Disaggregation Records'!$G$3:$G$56,MATCH(LEFT(L140,255),LEFT('Disaggregation Records'!$D$3:$D$56,255),0))=0,"",INDEX('Disaggregation Records'!$G$3:$G$56,MATCH(LEFT(L140,255),LEFT('Disaggregation Records'!$D$3:$D$56,255),0))),"")</f>
        <v/>
      </c>
      <c r="J140" s="464" t="s">
        <v>412</v>
      </c>
      <c r="K140" s="464">
        <f t="shared" si="8"/>
        <v>101</v>
      </c>
      <c r="L140" s="464" t="str">
        <f t="shared" si="9"/>
        <v/>
      </c>
      <c r="M140" s="464" t="str">
        <f t="shared" si="10"/>
        <v/>
      </c>
      <c r="N140" s="432" t="b">
        <f t="shared" si="11"/>
        <v>0</v>
      </c>
      <c r="O140" s="436" t="s">
        <v>1620</v>
      </c>
      <c r="P140" s="293"/>
      <c r="Q140" s="292"/>
    </row>
    <row r="141" spans="1:17" ht="37.5" customHeight="1" x14ac:dyDescent="0.3">
      <c r="A141" s="367">
        <v>14</v>
      </c>
      <c r="B141" s="384" t="str">
        <f>IFERROR(VLOOKUP(A141,'Impact Indicators - Section B'!$A$9:$S$27,19,FALSE),"")</f>
        <v/>
      </c>
      <c r="C141" s="467" t="str">
        <f t="array" ref="C141">IFERROR(IF(INDEX('Disaggregation Records'!$E$3:$E$56,MATCH(LEFT(L141,255),LEFT('Disaggregation Records'!$D$3:$D$56,255),0))=0,"",INDEX('Disaggregation Records'!$E$3:$E$56,MATCH(LEFT(L141,255),LEFT('Disaggregation Records'!$D$3:$D$56,255),0))),"")</f>
        <v/>
      </c>
      <c r="D141" s="467" t="str">
        <f t="array" ref="D141">IFERROR(IF(INDEX('Disaggregation Records'!$F$3:$F$56,MATCH(LEFT(L141,255),LEFT('Disaggregation Records'!$D$3:$D$56,255),0))=0,"",INDEX('Disaggregation Records'!$F$3:$F$56,MATCH(LEFT(L141,255),LEFT('Disaggregation Records'!$D$3:$D$56,255),0))),"")</f>
        <v/>
      </c>
      <c r="E141" s="370" t="str">
        <f t="array" ref="E141">IFERROR(IF(INDEX('Disaggregation Data'!$K$3:$K$154,MATCH(LEFT(M141,255),LEFT('Disaggregation Data'!$J$3:$J$154,255),0))=0,"",INDEX('Disaggregation Data'!$K$3:$K$154,MATCH(LEFT(M141,255),LEFT('Disaggregation Data'!$J$3:$J$154,255),0))),"")</f>
        <v/>
      </c>
      <c r="F141" s="370" t="str">
        <f t="array" ref="F141">IFERROR(IF(INDEX('Disaggregation Data'!$L$3:$L$154,MATCH(LEFT(M141,255),LEFT('Disaggregation Data'!$J$3:$J$154,255),0))=0,"",INDEX('Disaggregation Data'!$L$3:$L$154,MATCH(LEFT(M141,255),LEFT('Disaggregation Data'!$J$3:$J$154,255),0))),"")</f>
        <v/>
      </c>
      <c r="G141" s="370" t="str">
        <f t="array" ref="G141">IFERROR(IF(INDEX('Disaggregation Data'!$M$3:$M$154,MATCH(LEFT(M141,255),LEFT('Disaggregation Data'!$J$3:$J$154,255),0))=0,"",INDEX('Disaggregation Data'!$M$3:$M$154,MATCH(LEFT(M141,255),LEFT('Disaggregation Data'!$J$3:$J$154,255),0))),"")</f>
        <v/>
      </c>
      <c r="H141" s="369" t="str">
        <f t="array" ref="H141">IFERROR(IF(INDEX('Disaggregation Data'!$N$3:$N$154,MATCH(LEFT(M141,255),LEFT('Disaggregation Data'!$J$3:$J$154,255),0))=0,"",INDEX('Disaggregation Data'!$N$3:$N$154,MATCH(LEFT(M141,255),LEFT('Disaggregation Data'!$J$3:$J$154,255),0))),"")</f>
        <v/>
      </c>
      <c r="I141" s="464" t="str">
        <f t="array" ref="I141">IFERROR(IF(INDEX('Disaggregation Records'!$G$3:$G$56,MATCH(LEFT(L141,255),LEFT('Disaggregation Records'!$D$3:$D$56,255),0))=0,"",INDEX('Disaggregation Records'!$G$3:$G$56,MATCH(LEFT(L141,255),LEFT('Disaggregation Records'!$D$3:$D$56,255),0))),"")</f>
        <v/>
      </c>
      <c r="J141" s="464" t="s">
        <v>412</v>
      </c>
      <c r="K141" s="464">
        <f t="shared" si="8"/>
        <v>102</v>
      </c>
      <c r="L141" s="464" t="str">
        <f t="shared" si="9"/>
        <v/>
      </c>
      <c r="M141" s="464" t="str">
        <f t="shared" si="10"/>
        <v/>
      </c>
      <c r="N141" s="432" t="b">
        <f t="shared" si="11"/>
        <v>0</v>
      </c>
      <c r="O141" s="436" t="s">
        <v>1621</v>
      </c>
      <c r="P141" s="293"/>
      <c r="Q141" s="292"/>
    </row>
    <row r="142" spans="1:17" ht="37.5" customHeight="1" x14ac:dyDescent="0.3">
      <c r="A142" s="367">
        <v>14</v>
      </c>
      <c r="B142" s="384" t="str">
        <f>IFERROR(VLOOKUP(A142,'Impact Indicators - Section B'!$A$9:$S$27,19,FALSE),"")</f>
        <v/>
      </c>
      <c r="C142" s="467" t="str">
        <f t="array" ref="C142">IFERROR(IF(INDEX('Disaggregation Records'!$E$3:$E$56,MATCH(LEFT(L142,255),LEFT('Disaggregation Records'!$D$3:$D$56,255),0))=0,"",INDEX('Disaggregation Records'!$E$3:$E$56,MATCH(LEFT(L142,255),LEFT('Disaggregation Records'!$D$3:$D$56,255),0))),"")</f>
        <v/>
      </c>
      <c r="D142" s="467" t="str">
        <f t="array" ref="D142">IFERROR(IF(INDEX('Disaggregation Records'!$F$3:$F$56,MATCH(LEFT(L142,255),LEFT('Disaggregation Records'!$D$3:$D$56,255),0))=0,"",INDEX('Disaggregation Records'!$F$3:$F$56,MATCH(LEFT(L142,255),LEFT('Disaggregation Records'!$D$3:$D$56,255),0))),"")</f>
        <v/>
      </c>
      <c r="E142" s="370" t="str">
        <f t="array" ref="E142">IFERROR(IF(INDEX('Disaggregation Data'!$K$3:$K$154,MATCH(LEFT(M142,255),LEFT('Disaggregation Data'!$J$3:$J$154,255),0))=0,"",INDEX('Disaggregation Data'!$K$3:$K$154,MATCH(LEFT(M142,255),LEFT('Disaggregation Data'!$J$3:$J$154,255),0))),"")</f>
        <v/>
      </c>
      <c r="F142" s="370" t="str">
        <f t="array" ref="F142">IFERROR(IF(INDEX('Disaggregation Data'!$L$3:$L$154,MATCH(LEFT(M142,255),LEFT('Disaggregation Data'!$J$3:$J$154,255),0))=0,"",INDEX('Disaggregation Data'!$L$3:$L$154,MATCH(LEFT(M142,255),LEFT('Disaggregation Data'!$J$3:$J$154,255),0))),"")</f>
        <v/>
      </c>
      <c r="G142" s="370" t="str">
        <f t="array" ref="G142">IFERROR(IF(INDEX('Disaggregation Data'!$M$3:$M$154,MATCH(LEFT(M142,255),LEFT('Disaggregation Data'!$J$3:$J$154,255),0))=0,"",INDEX('Disaggregation Data'!$M$3:$M$154,MATCH(LEFT(M142,255),LEFT('Disaggregation Data'!$J$3:$J$154,255),0))),"")</f>
        <v/>
      </c>
      <c r="H142" s="369" t="str">
        <f t="array" ref="H142">IFERROR(IF(INDEX('Disaggregation Data'!$N$3:$N$154,MATCH(LEFT(M142,255),LEFT('Disaggregation Data'!$J$3:$J$154,255),0))=0,"",INDEX('Disaggregation Data'!$N$3:$N$154,MATCH(LEFT(M142,255),LEFT('Disaggregation Data'!$J$3:$J$154,255),0))),"")</f>
        <v/>
      </c>
      <c r="I142" s="464" t="str">
        <f t="array" ref="I142">IFERROR(IF(INDEX('Disaggregation Records'!$G$3:$G$56,MATCH(LEFT(L142,255),LEFT('Disaggregation Records'!$D$3:$D$56,255),0))=0,"",INDEX('Disaggregation Records'!$G$3:$G$56,MATCH(LEFT(L142,255),LEFT('Disaggregation Records'!$D$3:$D$56,255),0))),"")</f>
        <v/>
      </c>
      <c r="J142" s="464" t="s">
        <v>412</v>
      </c>
      <c r="K142" s="464">
        <f t="shared" si="8"/>
        <v>103</v>
      </c>
      <c r="L142" s="464" t="str">
        <f t="shared" si="9"/>
        <v/>
      </c>
      <c r="M142" s="464" t="str">
        <f t="shared" si="10"/>
        <v/>
      </c>
      <c r="N142" s="432" t="b">
        <f t="shared" si="11"/>
        <v>0</v>
      </c>
      <c r="O142" s="436" t="s">
        <v>1622</v>
      </c>
      <c r="P142" s="293"/>
      <c r="Q142" s="292"/>
    </row>
    <row r="143" spans="1:17" ht="37.5" customHeight="1" x14ac:dyDescent="0.3">
      <c r="A143" s="367">
        <v>14</v>
      </c>
      <c r="B143" s="384" t="str">
        <f>IFERROR(VLOOKUP(A143,'Impact Indicators - Section B'!$A$9:$S$27,19,FALSE),"")</f>
        <v/>
      </c>
      <c r="C143" s="467" t="str">
        <f t="array" ref="C143">IFERROR(IF(INDEX('Disaggregation Records'!$E$3:$E$56,MATCH(LEFT(L143,255),LEFT('Disaggregation Records'!$D$3:$D$56,255),0))=0,"",INDEX('Disaggregation Records'!$E$3:$E$56,MATCH(LEFT(L143,255),LEFT('Disaggregation Records'!$D$3:$D$56,255),0))),"")</f>
        <v/>
      </c>
      <c r="D143" s="467" t="str">
        <f t="array" ref="D143">IFERROR(IF(INDEX('Disaggregation Records'!$F$3:$F$56,MATCH(LEFT(L143,255),LEFT('Disaggregation Records'!$D$3:$D$56,255),0))=0,"",INDEX('Disaggregation Records'!$F$3:$F$56,MATCH(LEFT(L143,255),LEFT('Disaggregation Records'!$D$3:$D$56,255),0))),"")</f>
        <v/>
      </c>
      <c r="E143" s="370" t="str">
        <f t="array" ref="E143">IFERROR(IF(INDEX('Disaggregation Data'!$K$3:$K$154,MATCH(LEFT(M143,255),LEFT('Disaggregation Data'!$J$3:$J$154,255),0))=0,"",INDEX('Disaggregation Data'!$K$3:$K$154,MATCH(LEFT(M143,255),LEFT('Disaggregation Data'!$J$3:$J$154,255),0))),"")</f>
        <v/>
      </c>
      <c r="F143" s="370" t="str">
        <f t="array" ref="F143">IFERROR(IF(INDEX('Disaggregation Data'!$L$3:$L$154,MATCH(LEFT(M143,255),LEFT('Disaggregation Data'!$J$3:$J$154,255),0))=0,"",INDEX('Disaggregation Data'!$L$3:$L$154,MATCH(LEFT(M143,255),LEFT('Disaggregation Data'!$J$3:$J$154,255),0))),"")</f>
        <v/>
      </c>
      <c r="G143" s="370" t="str">
        <f t="array" ref="G143">IFERROR(IF(INDEX('Disaggregation Data'!$M$3:$M$154,MATCH(LEFT(M143,255),LEFT('Disaggregation Data'!$J$3:$J$154,255),0))=0,"",INDEX('Disaggregation Data'!$M$3:$M$154,MATCH(LEFT(M143,255),LEFT('Disaggregation Data'!$J$3:$J$154,255),0))),"")</f>
        <v/>
      </c>
      <c r="H143" s="369" t="str">
        <f t="array" ref="H143">IFERROR(IF(INDEX('Disaggregation Data'!$N$3:$N$154,MATCH(LEFT(M143,255),LEFT('Disaggregation Data'!$J$3:$J$154,255),0))=0,"",INDEX('Disaggregation Data'!$N$3:$N$154,MATCH(LEFT(M143,255),LEFT('Disaggregation Data'!$J$3:$J$154,255),0))),"")</f>
        <v/>
      </c>
      <c r="I143" s="464" t="str">
        <f t="array" ref="I143">IFERROR(IF(INDEX('Disaggregation Records'!$G$3:$G$56,MATCH(LEFT(L143,255),LEFT('Disaggregation Records'!$D$3:$D$56,255),0))=0,"",INDEX('Disaggregation Records'!$G$3:$G$56,MATCH(LEFT(L143,255),LEFT('Disaggregation Records'!$D$3:$D$56,255),0))),"")</f>
        <v/>
      </c>
      <c r="J143" s="464" t="s">
        <v>412</v>
      </c>
      <c r="K143" s="464">
        <f t="shared" si="8"/>
        <v>104</v>
      </c>
      <c r="L143" s="464" t="str">
        <f t="shared" si="9"/>
        <v/>
      </c>
      <c r="M143" s="464" t="str">
        <f t="shared" si="10"/>
        <v/>
      </c>
      <c r="N143" s="432" t="b">
        <f t="shared" si="11"/>
        <v>0</v>
      </c>
      <c r="O143" s="436" t="s">
        <v>1623</v>
      </c>
      <c r="P143" s="293"/>
      <c r="Q143" s="292"/>
    </row>
    <row r="144" spans="1:17" ht="37.5" customHeight="1" x14ac:dyDescent="0.3">
      <c r="A144" s="367">
        <v>14</v>
      </c>
      <c r="B144" s="384" t="str">
        <f>IFERROR(VLOOKUP(A144,'Impact Indicators - Section B'!$A$9:$S$27,19,FALSE),"")</f>
        <v/>
      </c>
      <c r="C144" s="467" t="str">
        <f t="array" ref="C144">IFERROR(IF(INDEX('Disaggregation Records'!$E$3:$E$56,MATCH(LEFT(L144,255),LEFT('Disaggregation Records'!$D$3:$D$56,255),0))=0,"",INDEX('Disaggregation Records'!$E$3:$E$56,MATCH(LEFT(L144,255),LEFT('Disaggregation Records'!$D$3:$D$56,255),0))),"")</f>
        <v/>
      </c>
      <c r="D144" s="467" t="str">
        <f t="array" ref="D144">IFERROR(IF(INDEX('Disaggregation Records'!$F$3:$F$56,MATCH(LEFT(L144,255),LEFT('Disaggregation Records'!$D$3:$D$56,255),0))=0,"",INDEX('Disaggregation Records'!$F$3:$F$56,MATCH(LEFT(L144,255),LEFT('Disaggregation Records'!$D$3:$D$56,255),0))),"")</f>
        <v/>
      </c>
      <c r="E144" s="370" t="str">
        <f t="array" ref="E144">IFERROR(IF(INDEX('Disaggregation Data'!$K$3:$K$154,MATCH(LEFT(M144,255),LEFT('Disaggregation Data'!$J$3:$J$154,255),0))=0,"",INDEX('Disaggregation Data'!$K$3:$K$154,MATCH(LEFT(M144,255),LEFT('Disaggregation Data'!$J$3:$J$154,255),0))),"")</f>
        <v/>
      </c>
      <c r="F144" s="370" t="str">
        <f t="array" ref="F144">IFERROR(IF(INDEX('Disaggregation Data'!$L$3:$L$154,MATCH(LEFT(M144,255),LEFT('Disaggregation Data'!$J$3:$J$154,255),0))=0,"",INDEX('Disaggregation Data'!$L$3:$L$154,MATCH(LEFT(M144,255),LEFT('Disaggregation Data'!$J$3:$J$154,255),0))),"")</f>
        <v/>
      </c>
      <c r="G144" s="370" t="str">
        <f t="array" ref="G144">IFERROR(IF(INDEX('Disaggregation Data'!$M$3:$M$154,MATCH(LEFT(M144,255),LEFT('Disaggregation Data'!$J$3:$J$154,255),0))=0,"",INDEX('Disaggregation Data'!$M$3:$M$154,MATCH(LEFT(M144,255),LEFT('Disaggregation Data'!$J$3:$J$154,255),0))),"")</f>
        <v/>
      </c>
      <c r="H144" s="369" t="str">
        <f t="array" ref="H144">IFERROR(IF(INDEX('Disaggregation Data'!$N$3:$N$154,MATCH(LEFT(M144,255),LEFT('Disaggregation Data'!$J$3:$J$154,255),0))=0,"",INDEX('Disaggregation Data'!$N$3:$N$154,MATCH(LEFT(M144,255),LEFT('Disaggregation Data'!$J$3:$J$154,255),0))),"")</f>
        <v/>
      </c>
      <c r="I144" s="464" t="str">
        <f t="array" ref="I144">IFERROR(IF(INDEX('Disaggregation Records'!$G$3:$G$56,MATCH(LEFT(L144,255),LEFT('Disaggregation Records'!$D$3:$D$56,255),0))=0,"",INDEX('Disaggregation Records'!$G$3:$G$56,MATCH(LEFT(L144,255),LEFT('Disaggregation Records'!$D$3:$D$56,255),0))),"")</f>
        <v/>
      </c>
      <c r="J144" s="464" t="s">
        <v>412</v>
      </c>
      <c r="K144" s="464">
        <f t="shared" si="8"/>
        <v>105</v>
      </c>
      <c r="L144" s="464" t="str">
        <f t="shared" si="9"/>
        <v/>
      </c>
      <c r="M144" s="464" t="str">
        <f t="shared" si="10"/>
        <v/>
      </c>
      <c r="N144" s="432" t="b">
        <f t="shared" si="11"/>
        <v>0</v>
      </c>
      <c r="O144" s="436" t="s">
        <v>1624</v>
      </c>
      <c r="P144" s="293"/>
      <c r="Q144" s="292"/>
    </row>
    <row r="145" spans="1:17" ht="37.5" customHeight="1" x14ac:dyDescent="0.3">
      <c r="A145" s="367">
        <v>14</v>
      </c>
      <c r="B145" s="384" t="str">
        <f>IFERROR(VLOOKUP(A145,'Impact Indicators - Section B'!$A$9:$S$27,19,FALSE),"")</f>
        <v/>
      </c>
      <c r="C145" s="467" t="str">
        <f t="array" ref="C145">IFERROR(IF(INDEX('Disaggregation Records'!$E$3:$E$56,MATCH(LEFT(L145,255),LEFT('Disaggregation Records'!$D$3:$D$56,255),0))=0,"",INDEX('Disaggregation Records'!$E$3:$E$56,MATCH(LEFT(L145,255),LEFT('Disaggregation Records'!$D$3:$D$56,255),0))),"")</f>
        <v/>
      </c>
      <c r="D145" s="467" t="str">
        <f t="array" ref="D145">IFERROR(IF(INDEX('Disaggregation Records'!$F$3:$F$56,MATCH(LEFT(L145,255),LEFT('Disaggregation Records'!$D$3:$D$56,255),0))=0,"",INDEX('Disaggregation Records'!$F$3:$F$56,MATCH(LEFT(L145,255),LEFT('Disaggregation Records'!$D$3:$D$56,255),0))),"")</f>
        <v/>
      </c>
      <c r="E145" s="370" t="str">
        <f t="array" ref="E145">IFERROR(IF(INDEX('Disaggregation Data'!$K$3:$K$154,MATCH(LEFT(M145,255),LEFT('Disaggregation Data'!$J$3:$J$154,255),0))=0,"",INDEX('Disaggregation Data'!$K$3:$K$154,MATCH(LEFT(M145,255),LEFT('Disaggregation Data'!$J$3:$J$154,255),0))),"")</f>
        <v/>
      </c>
      <c r="F145" s="370" t="str">
        <f t="array" ref="F145">IFERROR(IF(INDEX('Disaggregation Data'!$L$3:$L$154,MATCH(LEFT(M145,255),LEFT('Disaggregation Data'!$J$3:$J$154,255),0))=0,"",INDEX('Disaggregation Data'!$L$3:$L$154,MATCH(LEFT(M145,255),LEFT('Disaggregation Data'!$J$3:$J$154,255),0))),"")</f>
        <v/>
      </c>
      <c r="G145" s="370" t="str">
        <f t="array" ref="G145">IFERROR(IF(INDEX('Disaggregation Data'!$M$3:$M$154,MATCH(LEFT(M145,255),LEFT('Disaggregation Data'!$J$3:$J$154,255),0))=0,"",INDEX('Disaggregation Data'!$M$3:$M$154,MATCH(LEFT(M145,255),LEFT('Disaggregation Data'!$J$3:$J$154,255),0))),"")</f>
        <v/>
      </c>
      <c r="H145" s="369" t="str">
        <f t="array" ref="H145">IFERROR(IF(INDEX('Disaggregation Data'!$N$3:$N$154,MATCH(LEFT(M145,255),LEFT('Disaggregation Data'!$J$3:$J$154,255),0))=0,"",INDEX('Disaggregation Data'!$N$3:$N$154,MATCH(LEFT(M145,255),LEFT('Disaggregation Data'!$J$3:$J$154,255),0))),"")</f>
        <v/>
      </c>
      <c r="I145" s="464" t="str">
        <f t="array" ref="I145">IFERROR(IF(INDEX('Disaggregation Records'!$G$3:$G$56,MATCH(LEFT(L145,255),LEFT('Disaggregation Records'!$D$3:$D$56,255),0))=0,"",INDEX('Disaggregation Records'!$G$3:$G$56,MATCH(LEFT(L145,255),LEFT('Disaggregation Records'!$D$3:$D$56,255),0))),"")</f>
        <v/>
      </c>
      <c r="J145" s="464" t="s">
        <v>412</v>
      </c>
      <c r="K145" s="464">
        <f t="shared" si="8"/>
        <v>106</v>
      </c>
      <c r="L145" s="464" t="str">
        <f t="shared" si="9"/>
        <v/>
      </c>
      <c r="M145" s="464" t="str">
        <f t="shared" si="10"/>
        <v/>
      </c>
      <c r="N145" s="432" t="b">
        <f t="shared" si="11"/>
        <v>0</v>
      </c>
      <c r="O145" s="436" t="s">
        <v>1625</v>
      </c>
      <c r="P145" s="293"/>
      <c r="Q145" s="292"/>
    </row>
    <row r="146" spans="1:17" ht="37.5" customHeight="1" x14ac:dyDescent="0.3">
      <c r="A146" s="367">
        <v>14</v>
      </c>
      <c r="B146" s="384" t="str">
        <f>IFERROR(VLOOKUP(A146,'Impact Indicators - Section B'!$A$9:$S$27,19,FALSE),"")</f>
        <v/>
      </c>
      <c r="C146" s="467" t="str">
        <f t="array" ref="C146">IFERROR(IF(INDEX('Disaggregation Records'!$E$3:$E$56,MATCH(LEFT(L146,255),LEFT('Disaggregation Records'!$D$3:$D$56,255),0))=0,"",INDEX('Disaggregation Records'!$E$3:$E$56,MATCH(LEFT(L146,255),LEFT('Disaggregation Records'!$D$3:$D$56,255),0))),"")</f>
        <v/>
      </c>
      <c r="D146" s="467" t="str">
        <f t="array" ref="D146">IFERROR(IF(INDEX('Disaggregation Records'!$F$3:$F$56,MATCH(LEFT(L146,255),LEFT('Disaggregation Records'!$D$3:$D$56,255),0))=0,"",INDEX('Disaggregation Records'!$F$3:$F$56,MATCH(LEFT(L146,255),LEFT('Disaggregation Records'!$D$3:$D$56,255),0))),"")</f>
        <v/>
      </c>
      <c r="E146" s="370" t="str">
        <f t="array" ref="E146">IFERROR(IF(INDEX('Disaggregation Data'!$K$3:$K$154,MATCH(LEFT(M146,255),LEFT('Disaggregation Data'!$J$3:$J$154,255),0))=0,"",INDEX('Disaggregation Data'!$K$3:$K$154,MATCH(LEFT(M146,255),LEFT('Disaggregation Data'!$J$3:$J$154,255),0))),"")</f>
        <v/>
      </c>
      <c r="F146" s="370" t="str">
        <f t="array" ref="F146">IFERROR(IF(INDEX('Disaggregation Data'!$L$3:$L$154,MATCH(LEFT(M146,255),LEFT('Disaggregation Data'!$J$3:$J$154,255),0))=0,"",INDEX('Disaggregation Data'!$L$3:$L$154,MATCH(LEFT(M146,255),LEFT('Disaggregation Data'!$J$3:$J$154,255),0))),"")</f>
        <v/>
      </c>
      <c r="G146" s="370" t="str">
        <f t="array" ref="G146">IFERROR(IF(INDEX('Disaggregation Data'!$M$3:$M$154,MATCH(LEFT(M146,255),LEFT('Disaggregation Data'!$J$3:$J$154,255),0))=0,"",INDEX('Disaggregation Data'!$M$3:$M$154,MATCH(LEFT(M146,255),LEFT('Disaggregation Data'!$J$3:$J$154,255),0))),"")</f>
        <v/>
      </c>
      <c r="H146" s="369" t="str">
        <f t="array" ref="H146">IFERROR(IF(INDEX('Disaggregation Data'!$N$3:$N$154,MATCH(LEFT(M146,255),LEFT('Disaggregation Data'!$J$3:$J$154,255),0))=0,"",INDEX('Disaggregation Data'!$N$3:$N$154,MATCH(LEFT(M146,255),LEFT('Disaggregation Data'!$J$3:$J$154,255),0))),"")</f>
        <v/>
      </c>
      <c r="I146" s="464" t="str">
        <f t="array" ref="I146">IFERROR(IF(INDEX('Disaggregation Records'!$G$3:$G$56,MATCH(LEFT(L146,255),LEFT('Disaggregation Records'!$D$3:$D$56,255),0))=0,"",INDEX('Disaggregation Records'!$G$3:$G$56,MATCH(LEFT(L146,255),LEFT('Disaggregation Records'!$D$3:$D$56,255),0))),"")</f>
        <v/>
      </c>
      <c r="J146" s="464" t="s">
        <v>412</v>
      </c>
      <c r="K146" s="464">
        <f t="shared" si="8"/>
        <v>107</v>
      </c>
      <c r="L146" s="464" t="str">
        <f t="shared" si="9"/>
        <v/>
      </c>
      <c r="M146" s="464" t="str">
        <f t="shared" si="10"/>
        <v/>
      </c>
      <c r="N146" s="432" t="b">
        <f t="shared" si="11"/>
        <v>0</v>
      </c>
      <c r="O146" s="436" t="s">
        <v>1626</v>
      </c>
      <c r="P146" s="293"/>
      <c r="Q146" s="292"/>
    </row>
    <row r="147" spans="1:17" ht="37.5" customHeight="1" x14ac:dyDescent="0.3">
      <c r="A147" s="367">
        <v>14</v>
      </c>
      <c r="B147" s="384" t="str">
        <f>IFERROR(VLOOKUP(A147,'Impact Indicators - Section B'!$A$9:$S$27,19,FALSE),"")</f>
        <v/>
      </c>
      <c r="C147" s="467" t="str">
        <f t="array" ref="C147">IFERROR(IF(INDEX('Disaggregation Records'!$E$3:$E$56,MATCH(LEFT(L147,255),LEFT('Disaggregation Records'!$D$3:$D$56,255),0))=0,"",INDEX('Disaggregation Records'!$E$3:$E$56,MATCH(LEFT(L147,255),LEFT('Disaggregation Records'!$D$3:$D$56,255),0))),"")</f>
        <v/>
      </c>
      <c r="D147" s="467" t="str">
        <f t="array" ref="D147">IFERROR(IF(INDEX('Disaggregation Records'!$F$3:$F$56,MATCH(LEFT(L147,255),LEFT('Disaggregation Records'!$D$3:$D$56,255),0))=0,"",INDEX('Disaggregation Records'!$F$3:$F$56,MATCH(LEFT(L147,255),LEFT('Disaggregation Records'!$D$3:$D$56,255),0))),"")</f>
        <v/>
      </c>
      <c r="E147" s="370" t="str">
        <f t="array" ref="E147">IFERROR(IF(INDEX('Disaggregation Data'!$K$3:$K$154,MATCH(LEFT(M147,255),LEFT('Disaggregation Data'!$J$3:$J$154,255),0))=0,"",INDEX('Disaggregation Data'!$K$3:$K$154,MATCH(LEFT(M147,255),LEFT('Disaggregation Data'!$J$3:$J$154,255),0))),"")</f>
        <v/>
      </c>
      <c r="F147" s="370" t="str">
        <f t="array" ref="F147">IFERROR(IF(INDEX('Disaggregation Data'!$L$3:$L$154,MATCH(LEFT(M147,255),LEFT('Disaggregation Data'!$J$3:$J$154,255),0))=0,"",INDEX('Disaggregation Data'!$L$3:$L$154,MATCH(LEFT(M147,255),LEFT('Disaggregation Data'!$J$3:$J$154,255),0))),"")</f>
        <v/>
      </c>
      <c r="G147" s="370" t="str">
        <f t="array" ref="G147">IFERROR(IF(INDEX('Disaggregation Data'!$M$3:$M$154,MATCH(LEFT(M147,255),LEFT('Disaggregation Data'!$J$3:$J$154,255),0))=0,"",INDEX('Disaggregation Data'!$M$3:$M$154,MATCH(LEFT(M147,255),LEFT('Disaggregation Data'!$J$3:$J$154,255),0))),"")</f>
        <v/>
      </c>
      <c r="H147" s="369" t="str">
        <f t="array" ref="H147">IFERROR(IF(INDEX('Disaggregation Data'!$N$3:$N$154,MATCH(LEFT(M147,255),LEFT('Disaggregation Data'!$J$3:$J$154,255),0))=0,"",INDEX('Disaggregation Data'!$N$3:$N$154,MATCH(LEFT(M147,255),LEFT('Disaggregation Data'!$J$3:$J$154,255),0))),"")</f>
        <v/>
      </c>
      <c r="I147" s="464" t="str">
        <f t="array" ref="I147">IFERROR(IF(INDEX('Disaggregation Records'!$G$3:$G$56,MATCH(LEFT(L147,255),LEFT('Disaggregation Records'!$D$3:$D$56,255),0))=0,"",INDEX('Disaggregation Records'!$G$3:$G$56,MATCH(LEFT(L147,255),LEFT('Disaggregation Records'!$D$3:$D$56,255),0))),"")</f>
        <v/>
      </c>
      <c r="J147" s="464" t="s">
        <v>412</v>
      </c>
      <c r="K147" s="464">
        <f t="shared" si="8"/>
        <v>108</v>
      </c>
      <c r="L147" s="464" t="str">
        <f t="shared" si="9"/>
        <v/>
      </c>
      <c r="M147" s="464" t="str">
        <f t="shared" si="10"/>
        <v/>
      </c>
      <c r="N147" s="432" t="b">
        <f t="shared" si="11"/>
        <v>0</v>
      </c>
      <c r="O147" s="436" t="s">
        <v>1627</v>
      </c>
      <c r="P147" s="293"/>
      <c r="Q147" s="292"/>
    </row>
    <row r="148" spans="1:17" ht="37.5" customHeight="1" x14ac:dyDescent="0.3">
      <c r="A148" s="367">
        <v>14</v>
      </c>
      <c r="B148" s="384" t="str">
        <f>IFERROR(VLOOKUP(A148,'Impact Indicators - Section B'!$A$9:$S$27,19,FALSE),"")</f>
        <v/>
      </c>
      <c r="C148" s="467" t="str">
        <f t="array" ref="C148">IFERROR(IF(INDEX('Disaggregation Records'!$E$3:$E$56,MATCH(LEFT(L148,255),LEFT('Disaggregation Records'!$D$3:$D$56,255),0))=0,"",INDEX('Disaggregation Records'!$E$3:$E$56,MATCH(LEFT(L148,255),LEFT('Disaggregation Records'!$D$3:$D$56,255),0))),"")</f>
        <v/>
      </c>
      <c r="D148" s="467" t="str">
        <f t="array" ref="D148">IFERROR(IF(INDEX('Disaggregation Records'!$F$3:$F$56,MATCH(LEFT(L148,255),LEFT('Disaggregation Records'!$D$3:$D$56,255),0))=0,"",INDEX('Disaggregation Records'!$F$3:$F$56,MATCH(LEFT(L148,255),LEFT('Disaggregation Records'!$D$3:$D$56,255),0))),"")</f>
        <v/>
      </c>
      <c r="E148" s="370" t="str">
        <f t="array" ref="E148">IFERROR(IF(INDEX('Disaggregation Data'!$K$3:$K$154,MATCH(LEFT(M148,255),LEFT('Disaggregation Data'!$J$3:$J$154,255),0))=0,"",INDEX('Disaggregation Data'!$K$3:$K$154,MATCH(LEFT(M148,255),LEFT('Disaggregation Data'!$J$3:$J$154,255),0))),"")</f>
        <v/>
      </c>
      <c r="F148" s="370" t="str">
        <f t="array" ref="F148">IFERROR(IF(INDEX('Disaggregation Data'!$L$3:$L$154,MATCH(LEFT(M148,255),LEFT('Disaggregation Data'!$J$3:$J$154,255),0))=0,"",INDEX('Disaggregation Data'!$L$3:$L$154,MATCH(LEFT(M148,255),LEFT('Disaggregation Data'!$J$3:$J$154,255),0))),"")</f>
        <v/>
      </c>
      <c r="G148" s="370" t="str">
        <f t="array" ref="G148">IFERROR(IF(INDEX('Disaggregation Data'!$M$3:$M$154,MATCH(LEFT(M148,255),LEFT('Disaggregation Data'!$J$3:$J$154,255),0))=0,"",INDEX('Disaggregation Data'!$M$3:$M$154,MATCH(LEFT(M148,255),LEFT('Disaggregation Data'!$J$3:$J$154,255),0))),"")</f>
        <v/>
      </c>
      <c r="H148" s="369" t="str">
        <f t="array" ref="H148">IFERROR(IF(INDEX('Disaggregation Data'!$N$3:$N$154,MATCH(LEFT(M148,255),LEFT('Disaggregation Data'!$J$3:$J$154,255),0))=0,"",INDEX('Disaggregation Data'!$N$3:$N$154,MATCH(LEFT(M148,255),LEFT('Disaggregation Data'!$J$3:$J$154,255),0))),"")</f>
        <v/>
      </c>
      <c r="I148" s="464" t="str">
        <f t="array" ref="I148">IFERROR(IF(INDEX('Disaggregation Records'!$G$3:$G$56,MATCH(LEFT(L148,255),LEFT('Disaggregation Records'!$D$3:$D$56,255),0))=0,"",INDEX('Disaggregation Records'!$G$3:$G$56,MATCH(LEFT(L148,255),LEFT('Disaggregation Records'!$D$3:$D$56,255),0))),"")</f>
        <v/>
      </c>
      <c r="J148" s="464" t="s">
        <v>412</v>
      </c>
      <c r="K148" s="464">
        <f t="shared" si="8"/>
        <v>109</v>
      </c>
      <c r="L148" s="464" t="str">
        <f t="shared" si="9"/>
        <v/>
      </c>
      <c r="M148" s="464" t="str">
        <f t="shared" si="10"/>
        <v/>
      </c>
      <c r="N148" s="432" t="b">
        <f t="shared" si="11"/>
        <v>0</v>
      </c>
      <c r="O148" s="436" t="s">
        <v>1628</v>
      </c>
      <c r="P148" s="293"/>
      <c r="Q148" s="292"/>
    </row>
    <row r="149" spans="1:17" ht="37.5" customHeight="1" x14ac:dyDescent="0.3">
      <c r="A149" s="367">
        <v>15</v>
      </c>
      <c r="B149" s="384" t="str">
        <f>IFERROR(VLOOKUP(A149,'Impact Indicators - Section B'!$A$9:$S$27,19,FALSE),"")</f>
        <v/>
      </c>
      <c r="C149" s="467" t="str">
        <f t="array" ref="C149">IFERROR(IF(INDEX('Disaggregation Records'!$E$3:$E$56,MATCH(LEFT(L149,255),LEFT('Disaggregation Records'!$D$3:$D$56,255),0))=0,"",INDEX('Disaggregation Records'!$E$3:$E$56,MATCH(LEFT(L149,255),LEFT('Disaggregation Records'!$D$3:$D$56,255),0))),"")</f>
        <v/>
      </c>
      <c r="D149" s="467" t="str">
        <f t="array" ref="D149">IFERROR(IF(INDEX('Disaggregation Records'!$F$3:$F$56,MATCH(LEFT(L149,255),LEFT('Disaggregation Records'!$D$3:$D$56,255),0))=0,"",INDEX('Disaggregation Records'!$F$3:$F$56,MATCH(LEFT(L149,255),LEFT('Disaggregation Records'!$D$3:$D$56,255),0))),"")</f>
        <v/>
      </c>
      <c r="E149" s="370" t="str">
        <f t="array" ref="E149">IFERROR(IF(INDEX('Disaggregation Data'!$K$3:$K$154,MATCH(LEFT(M149,255),LEFT('Disaggregation Data'!$J$3:$J$154,255),0))=0,"",INDEX('Disaggregation Data'!$K$3:$K$154,MATCH(LEFT(M149,255),LEFT('Disaggregation Data'!$J$3:$J$154,255),0))),"")</f>
        <v/>
      </c>
      <c r="F149" s="370" t="str">
        <f t="array" ref="F149">IFERROR(IF(INDEX('Disaggregation Data'!$L$3:$L$154,MATCH(LEFT(M149,255),LEFT('Disaggregation Data'!$J$3:$J$154,255),0))=0,"",INDEX('Disaggregation Data'!$L$3:$L$154,MATCH(LEFT(M149,255),LEFT('Disaggregation Data'!$J$3:$J$154,255),0))),"")</f>
        <v/>
      </c>
      <c r="G149" s="370" t="str">
        <f t="array" ref="G149">IFERROR(IF(INDEX('Disaggregation Data'!$M$3:$M$154,MATCH(LEFT(M149,255),LEFT('Disaggregation Data'!$J$3:$J$154,255),0))=0,"",INDEX('Disaggregation Data'!$M$3:$M$154,MATCH(LEFT(M149,255),LEFT('Disaggregation Data'!$J$3:$J$154,255),0))),"")</f>
        <v/>
      </c>
      <c r="H149" s="369" t="str">
        <f t="array" ref="H149">IFERROR(IF(INDEX('Disaggregation Data'!$N$3:$N$154,MATCH(LEFT(M149,255),LEFT('Disaggregation Data'!$J$3:$J$154,255),0))=0,"",INDEX('Disaggregation Data'!$N$3:$N$154,MATCH(LEFT(M149,255),LEFT('Disaggregation Data'!$J$3:$J$154,255),0))),"")</f>
        <v/>
      </c>
      <c r="I149" s="464" t="str">
        <f t="array" ref="I149">IFERROR(IF(INDEX('Disaggregation Records'!$G$3:$G$56,MATCH(LEFT(L149,255),LEFT('Disaggregation Records'!$D$3:$D$56,255),0))=0,"",INDEX('Disaggregation Records'!$G$3:$G$56,MATCH(LEFT(L149,255),LEFT('Disaggregation Records'!$D$3:$D$56,255),0))),"")</f>
        <v/>
      </c>
      <c r="J149" s="464" t="s">
        <v>413</v>
      </c>
      <c r="K149" s="464">
        <f t="shared" si="8"/>
        <v>110</v>
      </c>
      <c r="L149" s="464" t="str">
        <f t="shared" si="9"/>
        <v/>
      </c>
      <c r="M149" s="464" t="str">
        <f t="shared" si="10"/>
        <v/>
      </c>
      <c r="N149" s="432" t="b">
        <f t="shared" si="11"/>
        <v>0</v>
      </c>
      <c r="O149" s="436" t="s">
        <v>1629</v>
      </c>
      <c r="P149" s="293"/>
      <c r="Q149" s="292"/>
    </row>
    <row r="150" spans="1:17" ht="37.5" customHeight="1" x14ac:dyDescent="0.3">
      <c r="A150" s="367">
        <v>15</v>
      </c>
      <c r="B150" s="384" t="str">
        <f>IFERROR(VLOOKUP(A150,'Impact Indicators - Section B'!$A$9:$S$27,19,FALSE),"")</f>
        <v/>
      </c>
      <c r="C150" s="467" t="str">
        <f t="array" ref="C150">IFERROR(IF(INDEX('Disaggregation Records'!$E$3:$E$56,MATCH(LEFT(L150,255),LEFT('Disaggregation Records'!$D$3:$D$56,255),0))=0,"",INDEX('Disaggregation Records'!$E$3:$E$56,MATCH(LEFT(L150,255),LEFT('Disaggregation Records'!$D$3:$D$56,255),0))),"")</f>
        <v/>
      </c>
      <c r="D150" s="467" t="str">
        <f t="array" ref="D150">IFERROR(IF(INDEX('Disaggregation Records'!$F$3:$F$56,MATCH(LEFT(L150,255),LEFT('Disaggregation Records'!$D$3:$D$56,255),0))=0,"",INDEX('Disaggregation Records'!$F$3:$F$56,MATCH(LEFT(L150,255),LEFT('Disaggregation Records'!$D$3:$D$56,255),0))),"")</f>
        <v/>
      </c>
      <c r="E150" s="370" t="str">
        <f t="array" ref="E150">IFERROR(IF(INDEX('Disaggregation Data'!$K$3:$K$154,MATCH(LEFT(M150,255),LEFT('Disaggregation Data'!$J$3:$J$154,255),0))=0,"",INDEX('Disaggregation Data'!$K$3:$K$154,MATCH(LEFT(M150,255),LEFT('Disaggregation Data'!$J$3:$J$154,255),0))),"")</f>
        <v/>
      </c>
      <c r="F150" s="370" t="str">
        <f t="array" ref="F150">IFERROR(IF(INDEX('Disaggregation Data'!$L$3:$L$154,MATCH(LEFT(M150,255),LEFT('Disaggregation Data'!$J$3:$J$154,255),0))=0,"",INDEX('Disaggregation Data'!$L$3:$L$154,MATCH(LEFT(M150,255),LEFT('Disaggregation Data'!$J$3:$J$154,255),0))),"")</f>
        <v/>
      </c>
      <c r="G150" s="370" t="str">
        <f t="array" ref="G150">IFERROR(IF(INDEX('Disaggregation Data'!$M$3:$M$154,MATCH(LEFT(M150,255),LEFT('Disaggregation Data'!$J$3:$J$154,255),0))=0,"",INDEX('Disaggregation Data'!$M$3:$M$154,MATCH(LEFT(M150,255),LEFT('Disaggregation Data'!$J$3:$J$154,255),0))),"")</f>
        <v/>
      </c>
      <c r="H150" s="369" t="str">
        <f t="array" ref="H150">IFERROR(IF(INDEX('Disaggregation Data'!$N$3:$N$154,MATCH(LEFT(M150,255),LEFT('Disaggregation Data'!$J$3:$J$154,255),0))=0,"",INDEX('Disaggregation Data'!$N$3:$N$154,MATCH(LEFT(M150,255),LEFT('Disaggregation Data'!$J$3:$J$154,255),0))),"")</f>
        <v/>
      </c>
      <c r="I150" s="464" t="str">
        <f t="array" ref="I150">IFERROR(IF(INDEX('Disaggregation Records'!$G$3:$G$56,MATCH(LEFT(L150,255),LEFT('Disaggregation Records'!$D$3:$D$56,255),0))=0,"",INDEX('Disaggregation Records'!$G$3:$G$56,MATCH(LEFT(L150,255),LEFT('Disaggregation Records'!$D$3:$D$56,255),0))),"")</f>
        <v/>
      </c>
      <c r="J150" s="464" t="s">
        <v>413</v>
      </c>
      <c r="K150" s="464">
        <f t="shared" si="8"/>
        <v>111</v>
      </c>
      <c r="L150" s="464" t="str">
        <f t="shared" si="9"/>
        <v/>
      </c>
      <c r="M150" s="464" t="str">
        <f t="shared" si="10"/>
        <v/>
      </c>
      <c r="N150" s="432" t="b">
        <f t="shared" si="11"/>
        <v>0</v>
      </c>
      <c r="O150" s="436" t="s">
        <v>1630</v>
      </c>
      <c r="P150" s="293"/>
      <c r="Q150" s="292"/>
    </row>
    <row r="151" spans="1:17" ht="37.5" customHeight="1" x14ac:dyDescent="0.3">
      <c r="A151" s="367">
        <v>15</v>
      </c>
      <c r="B151" s="384" t="str">
        <f>IFERROR(VLOOKUP(A151,'Impact Indicators - Section B'!$A$9:$S$27,19,FALSE),"")</f>
        <v/>
      </c>
      <c r="C151" s="467" t="str">
        <f t="array" ref="C151">IFERROR(IF(INDEX('Disaggregation Records'!$E$3:$E$56,MATCH(LEFT(L151,255),LEFT('Disaggregation Records'!$D$3:$D$56,255),0))=0,"",INDEX('Disaggregation Records'!$E$3:$E$56,MATCH(LEFT(L151,255),LEFT('Disaggregation Records'!$D$3:$D$56,255),0))),"")</f>
        <v/>
      </c>
      <c r="D151" s="467" t="str">
        <f t="array" ref="D151">IFERROR(IF(INDEX('Disaggregation Records'!$F$3:$F$56,MATCH(LEFT(L151,255),LEFT('Disaggregation Records'!$D$3:$D$56,255),0))=0,"",INDEX('Disaggregation Records'!$F$3:$F$56,MATCH(LEFT(L151,255),LEFT('Disaggregation Records'!$D$3:$D$56,255),0))),"")</f>
        <v/>
      </c>
      <c r="E151" s="370" t="str">
        <f t="array" ref="E151">IFERROR(IF(INDEX('Disaggregation Data'!$K$3:$K$154,MATCH(LEFT(M151,255),LEFT('Disaggregation Data'!$J$3:$J$154,255),0))=0,"",INDEX('Disaggregation Data'!$K$3:$K$154,MATCH(LEFT(M151,255),LEFT('Disaggregation Data'!$J$3:$J$154,255),0))),"")</f>
        <v/>
      </c>
      <c r="F151" s="370" t="str">
        <f t="array" ref="F151">IFERROR(IF(INDEX('Disaggregation Data'!$L$3:$L$154,MATCH(LEFT(M151,255),LEFT('Disaggregation Data'!$J$3:$J$154,255),0))=0,"",INDEX('Disaggregation Data'!$L$3:$L$154,MATCH(LEFT(M151,255),LEFT('Disaggregation Data'!$J$3:$J$154,255),0))),"")</f>
        <v/>
      </c>
      <c r="G151" s="370" t="str">
        <f t="array" ref="G151">IFERROR(IF(INDEX('Disaggregation Data'!$M$3:$M$154,MATCH(LEFT(M151,255),LEFT('Disaggregation Data'!$J$3:$J$154,255),0))=0,"",INDEX('Disaggregation Data'!$M$3:$M$154,MATCH(LEFT(M151,255),LEFT('Disaggregation Data'!$J$3:$J$154,255),0))),"")</f>
        <v/>
      </c>
      <c r="H151" s="369" t="str">
        <f t="array" ref="H151">IFERROR(IF(INDEX('Disaggregation Data'!$N$3:$N$154,MATCH(LEFT(M151,255),LEFT('Disaggregation Data'!$J$3:$J$154,255),0))=0,"",INDEX('Disaggregation Data'!$N$3:$N$154,MATCH(LEFT(M151,255),LEFT('Disaggregation Data'!$J$3:$J$154,255),0))),"")</f>
        <v/>
      </c>
      <c r="I151" s="464" t="str">
        <f t="array" ref="I151">IFERROR(IF(INDEX('Disaggregation Records'!$G$3:$G$56,MATCH(LEFT(L151,255),LEFT('Disaggregation Records'!$D$3:$D$56,255),0))=0,"",INDEX('Disaggregation Records'!$G$3:$G$56,MATCH(LEFT(L151,255),LEFT('Disaggregation Records'!$D$3:$D$56,255),0))),"")</f>
        <v/>
      </c>
      <c r="J151" s="464" t="s">
        <v>413</v>
      </c>
      <c r="K151" s="464">
        <f t="shared" si="8"/>
        <v>112</v>
      </c>
      <c r="L151" s="464" t="str">
        <f t="shared" si="9"/>
        <v/>
      </c>
      <c r="M151" s="464" t="str">
        <f t="shared" si="10"/>
        <v/>
      </c>
      <c r="N151" s="432" t="b">
        <f t="shared" si="11"/>
        <v>0</v>
      </c>
      <c r="O151" s="436" t="s">
        <v>1631</v>
      </c>
      <c r="P151" s="293"/>
      <c r="Q151" s="292"/>
    </row>
    <row r="152" spans="1:17" ht="37.5" customHeight="1" x14ac:dyDescent="0.3">
      <c r="A152" s="367">
        <v>15</v>
      </c>
      <c r="B152" s="384" t="str">
        <f>IFERROR(VLOOKUP(A152,'Impact Indicators - Section B'!$A$9:$S$27,19,FALSE),"")</f>
        <v/>
      </c>
      <c r="C152" s="467" t="str">
        <f t="array" ref="C152">IFERROR(IF(INDEX('Disaggregation Records'!$E$3:$E$56,MATCH(LEFT(L152,255),LEFT('Disaggregation Records'!$D$3:$D$56,255),0))=0,"",INDEX('Disaggregation Records'!$E$3:$E$56,MATCH(LEFT(L152,255),LEFT('Disaggregation Records'!$D$3:$D$56,255),0))),"")</f>
        <v/>
      </c>
      <c r="D152" s="467" t="str">
        <f t="array" ref="D152">IFERROR(IF(INDEX('Disaggregation Records'!$F$3:$F$56,MATCH(LEFT(L152,255),LEFT('Disaggregation Records'!$D$3:$D$56,255),0))=0,"",INDEX('Disaggregation Records'!$F$3:$F$56,MATCH(LEFT(L152,255),LEFT('Disaggregation Records'!$D$3:$D$56,255),0))),"")</f>
        <v/>
      </c>
      <c r="E152" s="370" t="str">
        <f t="array" ref="E152">IFERROR(IF(INDEX('Disaggregation Data'!$K$3:$K$154,MATCH(LEFT(M152,255),LEFT('Disaggregation Data'!$J$3:$J$154,255),0))=0,"",INDEX('Disaggregation Data'!$K$3:$K$154,MATCH(LEFT(M152,255),LEFT('Disaggregation Data'!$J$3:$J$154,255),0))),"")</f>
        <v/>
      </c>
      <c r="F152" s="370" t="str">
        <f t="array" ref="F152">IFERROR(IF(INDEX('Disaggregation Data'!$L$3:$L$154,MATCH(LEFT(M152,255),LEFT('Disaggregation Data'!$J$3:$J$154,255),0))=0,"",INDEX('Disaggregation Data'!$L$3:$L$154,MATCH(LEFT(M152,255),LEFT('Disaggregation Data'!$J$3:$J$154,255),0))),"")</f>
        <v/>
      </c>
      <c r="G152" s="370" t="str">
        <f t="array" ref="G152">IFERROR(IF(INDEX('Disaggregation Data'!$M$3:$M$154,MATCH(LEFT(M152,255),LEFT('Disaggregation Data'!$J$3:$J$154,255),0))=0,"",INDEX('Disaggregation Data'!$M$3:$M$154,MATCH(LEFT(M152,255),LEFT('Disaggregation Data'!$J$3:$J$154,255),0))),"")</f>
        <v/>
      </c>
      <c r="H152" s="369" t="str">
        <f t="array" ref="H152">IFERROR(IF(INDEX('Disaggregation Data'!$N$3:$N$154,MATCH(LEFT(M152,255),LEFT('Disaggregation Data'!$J$3:$J$154,255),0))=0,"",INDEX('Disaggregation Data'!$N$3:$N$154,MATCH(LEFT(M152,255),LEFT('Disaggregation Data'!$J$3:$J$154,255),0))),"")</f>
        <v/>
      </c>
      <c r="I152" s="464" t="str">
        <f t="array" ref="I152">IFERROR(IF(INDEX('Disaggregation Records'!$G$3:$G$56,MATCH(LEFT(L152,255),LEFT('Disaggregation Records'!$D$3:$D$56,255),0))=0,"",INDEX('Disaggregation Records'!$G$3:$G$56,MATCH(LEFT(L152,255),LEFT('Disaggregation Records'!$D$3:$D$56,255),0))),"")</f>
        <v/>
      </c>
      <c r="J152" s="464" t="s">
        <v>413</v>
      </c>
      <c r="K152" s="464">
        <f t="shared" si="8"/>
        <v>113</v>
      </c>
      <c r="L152" s="464" t="str">
        <f t="shared" si="9"/>
        <v/>
      </c>
      <c r="M152" s="464" t="str">
        <f t="shared" si="10"/>
        <v/>
      </c>
      <c r="N152" s="432" t="b">
        <f t="shared" si="11"/>
        <v>0</v>
      </c>
      <c r="O152" s="436" t="s">
        <v>1632</v>
      </c>
      <c r="P152" s="293"/>
      <c r="Q152" s="292"/>
    </row>
    <row r="153" spans="1:17" ht="37.5" customHeight="1" x14ac:dyDescent="0.3">
      <c r="A153" s="367">
        <v>15</v>
      </c>
      <c r="B153" s="384" t="str">
        <f>IFERROR(VLOOKUP(A153,'Impact Indicators - Section B'!$A$9:$S$27,19,FALSE),"")</f>
        <v/>
      </c>
      <c r="C153" s="467" t="str">
        <f t="array" ref="C153">IFERROR(IF(INDEX('Disaggregation Records'!$E$3:$E$56,MATCH(LEFT(L153,255),LEFT('Disaggregation Records'!$D$3:$D$56,255),0))=0,"",INDEX('Disaggregation Records'!$E$3:$E$56,MATCH(LEFT(L153,255),LEFT('Disaggregation Records'!$D$3:$D$56,255),0))),"")</f>
        <v/>
      </c>
      <c r="D153" s="467" t="str">
        <f t="array" ref="D153">IFERROR(IF(INDEX('Disaggregation Records'!$F$3:$F$56,MATCH(LEFT(L153,255),LEFT('Disaggregation Records'!$D$3:$D$56,255),0))=0,"",INDEX('Disaggregation Records'!$F$3:$F$56,MATCH(LEFT(L153,255),LEFT('Disaggregation Records'!$D$3:$D$56,255),0))),"")</f>
        <v/>
      </c>
      <c r="E153" s="370" t="str">
        <f t="array" ref="E153">IFERROR(IF(INDEX('Disaggregation Data'!$K$3:$K$154,MATCH(LEFT(M153,255),LEFT('Disaggregation Data'!$J$3:$J$154,255),0))=0,"",INDEX('Disaggregation Data'!$K$3:$K$154,MATCH(LEFT(M153,255),LEFT('Disaggregation Data'!$J$3:$J$154,255),0))),"")</f>
        <v/>
      </c>
      <c r="F153" s="370" t="str">
        <f t="array" ref="F153">IFERROR(IF(INDEX('Disaggregation Data'!$L$3:$L$154,MATCH(LEFT(M153,255),LEFT('Disaggregation Data'!$J$3:$J$154,255),0))=0,"",INDEX('Disaggregation Data'!$L$3:$L$154,MATCH(LEFT(M153,255),LEFT('Disaggregation Data'!$J$3:$J$154,255),0))),"")</f>
        <v/>
      </c>
      <c r="G153" s="370" t="str">
        <f t="array" ref="G153">IFERROR(IF(INDEX('Disaggregation Data'!$M$3:$M$154,MATCH(LEFT(M153,255),LEFT('Disaggregation Data'!$J$3:$J$154,255),0))=0,"",INDEX('Disaggregation Data'!$M$3:$M$154,MATCH(LEFT(M153,255),LEFT('Disaggregation Data'!$J$3:$J$154,255),0))),"")</f>
        <v/>
      </c>
      <c r="H153" s="369" t="str">
        <f t="array" ref="H153">IFERROR(IF(INDEX('Disaggregation Data'!$N$3:$N$154,MATCH(LEFT(M153,255),LEFT('Disaggregation Data'!$J$3:$J$154,255),0))=0,"",INDEX('Disaggregation Data'!$N$3:$N$154,MATCH(LEFT(M153,255),LEFT('Disaggregation Data'!$J$3:$J$154,255),0))),"")</f>
        <v/>
      </c>
      <c r="I153" s="464" t="str">
        <f t="array" ref="I153">IFERROR(IF(INDEX('Disaggregation Records'!$G$3:$G$56,MATCH(LEFT(L153,255),LEFT('Disaggregation Records'!$D$3:$D$56,255),0))=0,"",INDEX('Disaggregation Records'!$G$3:$G$56,MATCH(LEFT(L153,255),LEFT('Disaggregation Records'!$D$3:$D$56,255),0))),"")</f>
        <v/>
      </c>
      <c r="J153" s="464" t="s">
        <v>413</v>
      </c>
      <c r="K153" s="464">
        <f t="shared" si="8"/>
        <v>114</v>
      </c>
      <c r="L153" s="464" t="str">
        <f t="shared" si="9"/>
        <v/>
      </c>
      <c r="M153" s="464" t="str">
        <f t="shared" si="10"/>
        <v/>
      </c>
      <c r="N153" s="432" t="b">
        <f t="shared" si="11"/>
        <v>0</v>
      </c>
      <c r="O153" s="436" t="s">
        <v>1633</v>
      </c>
      <c r="P153" s="293"/>
      <c r="Q153" s="292"/>
    </row>
    <row r="154" spans="1:17" ht="37.5" customHeight="1" x14ac:dyDescent="0.3">
      <c r="A154" s="367">
        <v>15</v>
      </c>
      <c r="B154" s="384" t="str">
        <f>IFERROR(VLOOKUP(A154,'Impact Indicators - Section B'!$A$9:$S$27,19,FALSE),"")</f>
        <v/>
      </c>
      <c r="C154" s="467" t="str">
        <f t="array" ref="C154">IFERROR(IF(INDEX('Disaggregation Records'!$E$3:$E$56,MATCH(LEFT(L154,255),LEFT('Disaggregation Records'!$D$3:$D$56,255),0))=0,"",INDEX('Disaggregation Records'!$E$3:$E$56,MATCH(LEFT(L154,255),LEFT('Disaggregation Records'!$D$3:$D$56,255),0))),"")</f>
        <v/>
      </c>
      <c r="D154" s="467" t="str">
        <f t="array" ref="D154">IFERROR(IF(INDEX('Disaggregation Records'!$F$3:$F$56,MATCH(LEFT(L154,255),LEFT('Disaggregation Records'!$D$3:$D$56,255),0))=0,"",INDEX('Disaggregation Records'!$F$3:$F$56,MATCH(LEFT(L154,255),LEFT('Disaggregation Records'!$D$3:$D$56,255),0))),"")</f>
        <v/>
      </c>
      <c r="E154" s="370" t="str">
        <f t="array" ref="E154">IFERROR(IF(INDEX('Disaggregation Data'!$K$3:$K$154,MATCH(LEFT(M154,255),LEFT('Disaggregation Data'!$J$3:$J$154,255),0))=0,"",INDEX('Disaggregation Data'!$K$3:$K$154,MATCH(LEFT(M154,255),LEFT('Disaggregation Data'!$J$3:$J$154,255),0))),"")</f>
        <v/>
      </c>
      <c r="F154" s="370" t="str">
        <f t="array" ref="F154">IFERROR(IF(INDEX('Disaggregation Data'!$L$3:$L$154,MATCH(LEFT(M154,255),LEFT('Disaggregation Data'!$J$3:$J$154,255),0))=0,"",INDEX('Disaggregation Data'!$L$3:$L$154,MATCH(LEFT(M154,255),LEFT('Disaggregation Data'!$J$3:$J$154,255),0))),"")</f>
        <v/>
      </c>
      <c r="G154" s="370" t="str">
        <f t="array" ref="G154">IFERROR(IF(INDEX('Disaggregation Data'!$M$3:$M$154,MATCH(LEFT(M154,255),LEFT('Disaggregation Data'!$J$3:$J$154,255),0))=0,"",INDEX('Disaggregation Data'!$M$3:$M$154,MATCH(LEFT(M154,255),LEFT('Disaggregation Data'!$J$3:$J$154,255),0))),"")</f>
        <v/>
      </c>
      <c r="H154" s="369" t="str">
        <f t="array" ref="H154">IFERROR(IF(INDEX('Disaggregation Data'!$N$3:$N$154,MATCH(LEFT(M154,255),LEFT('Disaggregation Data'!$J$3:$J$154,255),0))=0,"",INDEX('Disaggregation Data'!$N$3:$N$154,MATCH(LEFT(M154,255),LEFT('Disaggregation Data'!$J$3:$J$154,255),0))),"")</f>
        <v/>
      </c>
      <c r="I154" s="464" t="str">
        <f t="array" ref="I154">IFERROR(IF(INDEX('Disaggregation Records'!$G$3:$G$56,MATCH(LEFT(L154,255),LEFT('Disaggregation Records'!$D$3:$D$56,255),0))=0,"",INDEX('Disaggregation Records'!$G$3:$G$56,MATCH(LEFT(L154,255),LEFT('Disaggregation Records'!$D$3:$D$56,255),0))),"")</f>
        <v/>
      </c>
      <c r="J154" s="464" t="s">
        <v>413</v>
      </c>
      <c r="K154" s="464">
        <f t="shared" si="8"/>
        <v>115</v>
      </c>
      <c r="L154" s="464" t="str">
        <f t="shared" si="9"/>
        <v/>
      </c>
      <c r="M154" s="464" t="str">
        <f t="shared" si="10"/>
        <v/>
      </c>
      <c r="N154" s="432" t="b">
        <f t="shared" si="11"/>
        <v>0</v>
      </c>
      <c r="O154" s="436" t="s">
        <v>1634</v>
      </c>
      <c r="P154" s="293"/>
      <c r="Q154" s="292"/>
    </row>
    <row r="155" spans="1:17" ht="37.5" customHeight="1" x14ac:dyDescent="0.3">
      <c r="A155" s="367">
        <v>15</v>
      </c>
      <c r="B155" s="384" t="str">
        <f>IFERROR(VLOOKUP(A155,'Impact Indicators - Section B'!$A$9:$S$27,19,FALSE),"")</f>
        <v/>
      </c>
      <c r="C155" s="467" t="str">
        <f t="array" ref="C155">IFERROR(IF(INDEX('Disaggregation Records'!$E$3:$E$56,MATCH(LEFT(L155,255),LEFT('Disaggregation Records'!$D$3:$D$56,255),0))=0,"",INDEX('Disaggregation Records'!$E$3:$E$56,MATCH(LEFT(L155,255),LEFT('Disaggregation Records'!$D$3:$D$56,255),0))),"")</f>
        <v/>
      </c>
      <c r="D155" s="467" t="str">
        <f t="array" ref="D155">IFERROR(IF(INDEX('Disaggregation Records'!$F$3:$F$56,MATCH(LEFT(L155,255),LEFT('Disaggregation Records'!$D$3:$D$56,255),0))=0,"",INDEX('Disaggregation Records'!$F$3:$F$56,MATCH(LEFT(L155,255),LEFT('Disaggregation Records'!$D$3:$D$56,255),0))),"")</f>
        <v/>
      </c>
      <c r="E155" s="370" t="str">
        <f t="array" ref="E155">IFERROR(IF(INDEX('Disaggregation Data'!$K$3:$K$154,MATCH(LEFT(M155,255),LEFT('Disaggregation Data'!$J$3:$J$154,255),0))=0,"",INDEX('Disaggregation Data'!$K$3:$K$154,MATCH(LEFT(M155,255),LEFT('Disaggregation Data'!$J$3:$J$154,255),0))),"")</f>
        <v/>
      </c>
      <c r="F155" s="370" t="str">
        <f t="array" ref="F155">IFERROR(IF(INDEX('Disaggregation Data'!$L$3:$L$154,MATCH(LEFT(M155,255),LEFT('Disaggregation Data'!$J$3:$J$154,255),0))=0,"",INDEX('Disaggregation Data'!$L$3:$L$154,MATCH(LEFT(M155,255),LEFT('Disaggregation Data'!$J$3:$J$154,255),0))),"")</f>
        <v/>
      </c>
      <c r="G155" s="370" t="str">
        <f t="array" ref="G155">IFERROR(IF(INDEX('Disaggregation Data'!$M$3:$M$154,MATCH(LEFT(M155,255),LEFT('Disaggregation Data'!$J$3:$J$154,255),0))=0,"",INDEX('Disaggregation Data'!$M$3:$M$154,MATCH(LEFT(M155,255),LEFT('Disaggregation Data'!$J$3:$J$154,255),0))),"")</f>
        <v/>
      </c>
      <c r="H155" s="369" t="str">
        <f t="array" ref="H155">IFERROR(IF(INDEX('Disaggregation Data'!$N$3:$N$154,MATCH(LEFT(M155,255),LEFT('Disaggregation Data'!$J$3:$J$154,255),0))=0,"",INDEX('Disaggregation Data'!$N$3:$N$154,MATCH(LEFT(M155,255),LEFT('Disaggregation Data'!$J$3:$J$154,255),0))),"")</f>
        <v/>
      </c>
      <c r="I155" s="464" t="str">
        <f t="array" ref="I155">IFERROR(IF(INDEX('Disaggregation Records'!$G$3:$G$56,MATCH(LEFT(L155,255),LEFT('Disaggregation Records'!$D$3:$D$56,255),0))=0,"",INDEX('Disaggregation Records'!$G$3:$G$56,MATCH(LEFT(L155,255),LEFT('Disaggregation Records'!$D$3:$D$56,255),0))),"")</f>
        <v/>
      </c>
      <c r="J155" s="464" t="s">
        <v>413</v>
      </c>
      <c r="K155" s="464">
        <f t="shared" si="8"/>
        <v>116</v>
      </c>
      <c r="L155" s="464" t="str">
        <f t="shared" si="9"/>
        <v/>
      </c>
      <c r="M155" s="464" t="str">
        <f t="shared" si="10"/>
        <v/>
      </c>
      <c r="N155" s="432" t="b">
        <f t="shared" si="11"/>
        <v>0</v>
      </c>
      <c r="O155" s="436" t="s">
        <v>1635</v>
      </c>
      <c r="P155" s="293"/>
      <c r="Q155" s="292"/>
    </row>
    <row r="156" spans="1:17" ht="37.5" customHeight="1" x14ac:dyDescent="0.3">
      <c r="A156" s="367">
        <v>15</v>
      </c>
      <c r="B156" s="384" t="str">
        <f>IFERROR(VLOOKUP(A156,'Impact Indicators - Section B'!$A$9:$S$27,19,FALSE),"")</f>
        <v/>
      </c>
      <c r="C156" s="467" t="str">
        <f t="array" ref="C156">IFERROR(IF(INDEX('Disaggregation Records'!$E$3:$E$56,MATCH(LEFT(L156,255),LEFT('Disaggregation Records'!$D$3:$D$56,255),0))=0,"",INDEX('Disaggregation Records'!$E$3:$E$56,MATCH(LEFT(L156,255),LEFT('Disaggregation Records'!$D$3:$D$56,255),0))),"")</f>
        <v/>
      </c>
      <c r="D156" s="467" t="str">
        <f t="array" ref="D156">IFERROR(IF(INDEX('Disaggregation Records'!$F$3:$F$56,MATCH(LEFT(L156,255),LEFT('Disaggregation Records'!$D$3:$D$56,255),0))=0,"",INDEX('Disaggregation Records'!$F$3:$F$56,MATCH(LEFT(L156,255),LEFT('Disaggregation Records'!$D$3:$D$56,255),0))),"")</f>
        <v/>
      </c>
      <c r="E156" s="370" t="str">
        <f t="array" ref="E156">IFERROR(IF(INDEX('Disaggregation Data'!$K$3:$K$154,MATCH(LEFT(M156,255),LEFT('Disaggregation Data'!$J$3:$J$154,255),0))=0,"",INDEX('Disaggregation Data'!$K$3:$K$154,MATCH(LEFT(M156,255),LEFT('Disaggregation Data'!$J$3:$J$154,255),0))),"")</f>
        <v/>
      </c>
      <c r="F156" s="370" t="str">
        <f t="array" ref="F156">IFERROR(IF(INDEX('Disaggregation Data'!$L$3:$L$154,MATCH(LEFT(M156,255),LEFT('Disaggregation Data'!$J$3:$J$154,255),0))=0,"",INDEX('Disaggregation Data'!$L$3:$L$154,MATCH(LEFT(M156,255),LEFT('Disaggregation Data'!$J$3:$J$154,255),0))),"")</f>
        <v/>
      </c>
      <c r="G156" s="370" t="str">
        <f t="array" ref="G156">IFERROR(IF(INDEX('Disaggregation Data'!$M$3:$M$154,MATCH(LEFT(M156,255),LEFT('Disaggregation Data'!$J$3:$J$154,255),0))=0,"",INDEX('Disaggregation Data'!$M$3:$M$154,MATCH(LEFT(M156,255),LEFT('Disaggregation Data'!$J$3:$J$154,255),0))),"")</f>
        <v/>
      </c>
      <c r="H156" s="369" t="str">
        <f t="array" ref="H156">IFERROR(IF(INDEX('Disaggregation Data'!$N$3:$N$154,MATCH(LEFT(M156,255),LEFT('Disaggregation Data'!$J$3:$J$154,255),0))=0,"",INDEX('Disaggregation Data'!$N$3:$N$154,MATCH(LEFT(M156,255),LEFT('Disaggregation Data'!$J$3:$J$154,255),0))),"")</f>
        <v/>
      </c>
      <c r="I156" s="464" t="str">
        <f t="array" ref="I156">IFERROR(IF(INDEX('Disaggregation Records'!$G$3:$G$56,MATCH(LEFT(L156,255),LEFT('Disaggregation Records'!$D$3:$D$56,255),0))=0,"",INDEX('Disaggregation Records'!$G$3:$G$56,MATCH(LEFT(L156,255),LEFT('Disaggregation Records'!$D$3:$D$56,255),0))),"")</f>
        <v/>
      </c>
      <c r="J156" s="464" t="s">
        <v>413</v>
      </c>
      <c r="K156" s="464">
        <f t="shared" si="8"/>
        <v>117</v>
      </c>
      <c r="L156" s="464" t="str">
        <f t="shared" si="9"/>
        <v/>
      </c>
      <c r="M156" s="464" t="str">
        <f t="shared" si="10"/>
        <v/>
      </c>
      <c r="N156" s="432" t="b">
        <f t="shared" si="11"/>
        <v>0</v>
      </c>
      <c r="O156" s="436" t="s">
        <v>1636</v>
      </c>
      <c r="P156" s="293"/>
      <c r="Q156" s="292"/>
    </row>
    <row r="157" spans="1:17" ht="37.5" customHeight="1" x14ac:dyDescent="0.3">
      <c r="A157" s="367">
        <v>15</v>
      </c>
      <c r="B157" s="384" t="str">
        <f>IFERROR(VLOOKUP(A157,'Impact Indicators - Section B'!$A$9:$S$27,19,FALSE),"")</f>
        <v/>
      </c>
      <c r="C157" s="467" t="str">
        <f t="array" ref="C157">IFERROR(IF(INDEX('Disaggregation Records'!$E$3:$E$56,MATCH(LEFT(L157,255),LEFT('Disaggregation Records'!$D$3:$D$56,255),0))=0,"",INDEX('Disaggregation Records'!$E$3:$E$56,MATCH(LEFT(L157,255),LEFT('Disaggregation Records'!$D$3:$D$56,255),0))),"")</f>
        <v/>
      </c>
      <c r="D157" s="467" t="str">
        <f t="array" ref="D157">IFERROR(IF(INDEX('Disaggregation Records'!$F$3:$F$56,MATCH(LEFT(L157,255),LEFT('Disaggregation Records'!$D$3:$D$56,255),0))=0,"",INDEX('Disaggregation Records'!$F$3:$F$56,MATCH(LEFT(L157,255),LEFT('Disaggregation Records'!$D$3:$D$56,255),0))),"")</f>
        <v/>
      </c>
      <c r="E157" s="370" t="str">
        <f t="array" ref="E157">IFERROR(IF(INDEX('Disaggregation Data'!$K$3:$K$154,MATCH(LEFT(M157,255),LEFT('Disaggregation Data'!$J$3:$J$154,255),0))=0,"",INDEX('Disaggregation Data'!$K$3:$K$154,MATCH(LEFT(M157,255),LEFT('Disaggregation Data'!$J$3:$J$154,255),0))),"")</f>
        <v/>
      </c>
      <c r="F157" s="370" t="str">
        <f t="array" ref="F157">IFERROR(IF(INDEX('Disaggregation Data'!$L$3:$L$154,MATCH(LEFT(M157,255),LEFT('Disaggregation Data'!$J$3:$J$154,255),0))=0,"",INDEX('Disaggregation Data'!$L$3:$L$154,MATCH(LEFT(M157,255),LEFT('Disaggregation Data'!$J$3:$J$154,255),0))),"")</f>
        <v/>
      </c>
      <c r="G157" s="370" t="str">
        <f t="array" ref="G157">IFERROR(IF(INDEX('Disaggregation Data'!$M$3:$M$154,MATCH(LEFT(M157,255),LEFT('Disaggregation Data'!$J$3:$J$154,255),0))=0,"",INDEX('Disaggregation Data'!$M$3:$M$154,MATCH(LEFT(M157,255),LEFT('Disaggregation Data'!$J$3:$J$154,255),0))),"")</f>
        <v/>
      </c>
      <c r="H157" s="369" t="str">
        <f t="array" ref="H157">IFERROR(IF(INDEX('Disaggregation Data'!$N$3:$N$154,MATCH(LEFT(M157,255),LEFT('Disaggregation Data'!$J$3:$J$154,255),0))=0,"",INDEX('Disaggregation Data'!$N$3:$N$154,MATCH(LEFT(M157,255),LEFT('Disaggregation Data'!$J$3:$J$154,255),0))),"")</f>
        <v/>
      </c>
      <c r="I157" s="464" t="str">
        <f t="array" ref="I157">IFERROR(IF(INDEX('Disaggregation Records'!$G$3:$G$56,MATCH(LEFT(L157,255),LEFT('Disaggregation Records'!$D$3:$D$56,255),0))=0,"",INDEX('Disaggregation Records'!$G$3:$G$56,MATCH(LEFT(L157,255),LEFT('Disaggregation Records'!$D$3:$D$56,255),0))),"")</f>
        <v/>
      </c>
      <c r="J157" s="464" t="s">
        <v>413</v>
      </c>
      <c r="K157" s="464">
        <f t="shared" si="8"/>
        <v>118</v>
      </c>
      <c r="L157" s="464" t="str">
        <f t="shared" si="9"/>
        <v/>
      </c>
      <c r="M157" s="464" t="str">
        <f t="shared" si="10"/>
        <v/>
      </c>
      <c r="N157" s="432" t="b">
        <f t="shared" si="11"/>
        <v>0</v>
      </c>
      <c r="O157" s="436" t="s">
        <v>1637</v>
      </c>
      <c r="P157" s="293"/>
      <c r="Q157" s="292"/>
    </row>
    <row r="158" spans="1:17" ht="37.5" customHeight="1" x14ac:dyDescent="0.3">
      <c r="A158" s="367">
        <v>15</v>
      </c>
      <c r="B158" s="384" t="str">
        <f>IFERROR(VLOOKUP(A158,'Impact Indicators - Section B'!$A$9:$S$27,19,FALSE),"")</f>
        <v/>
      </c>
      <c r="C158" s="467" t="str">
        <f t="array" ref="C158">IFERROR(IF(INDEX('Disaggregation Records'!$E$3:$E$56,MATCH(LEFT(L158,255),LEFT('Disaggregation Records'!$D$3:$D$56,255),0))=0,"",INDEX('Disaggregation Records'!$E$3:$E$56,MATCH(LEFT(L158,255),LEFT('Disaggregation Records'!$D$3:$D$56,255),0))),"")</f>
        <v/>
      </c>
      <c r="D158" s="467" t="str">
        <f t="array" ref="D158">IFERROR(IF(INDEX('Disaggregation Records'!$F$3:$F$56,MATCH(LEFT(L158,255),LEFT('Disaggregation Records'!$D$3:$D$56,255),0))=0,"",INDEX('Disaggregation Records'!$F$3:$F$56,MATCH(LEFT(L158,255),LEFT('Disaggregation Records'!$D$3:$D$56,255),0))),"")</f>
        <v/>
      </c>
      <c r="E158" s="370" t="str">
        <f t="array" ref="E158">IFERROR(IF(INDEX('Disaggregation Data'!$K$3:$K$154,MATCH(LEFT(M158,255),LEFT('Disaggregation Data'!$J$3:$J$154,255),0))=0,"",INDEX('Disaggregation Data'!$K$3:$K$154,MATCH(LEFT(M158,255),LEFT('Disaggregation Data'!$J$3:$J$154,255),0))),"")</f>
        <v/>
      </c>
      <c r="F158" s="370" t="str">
        <f t="array" ref="F158">IFERROR(IF(INDEX('Disaggregation Data'!$L$3:$L$154,MATCH(LEFT(M158,255),LEFT('Disaggregation Data'!$J$3:$J$154,255),0))=0,"",INDEX('Disaggregation Data'!$L$3:$L$154,MATCH(LEFT(M158,255),LEFT('Disaggregation Data'!$J$3:$J$154,255),0))),"")</f>
        <v/>
      </c>
      <c r="G158" s="370" t="str">
        <f t="array" ref="G158">IFERROR(IF(INDEX('Disaggregation Data'!$M$3:$M$154,MATCH(LEFT(M158,255),LEFT('Disaggregation Data'!$J$3:$J$154,255),0))=0,"",INDEX('Disaggregation Data'!$M$3:$M$154,MATCH(LEFT(M158,255),LEFT('Disaggregation Data'!$J$3:$J$154,255),0))),"")</f>
        <v/>
      </c>
      <c r="H158" s="369" t="str">
        <f t="array" ref="H158">IFERROR(IF(INDEX('Disaggregation Data'!$N$3:$N$154,MATCH(LEFT(M158,255),LEFT('Disaggregation Data'!$J$3:$J$154,255),0))=0,"",INDEX('Disaggregation Data'!$N$3:$N$154,MATCH(LEFT(M158,255),LEFT('Disaggregation Data'!$J$3:$J$154,255),0))),"")</f>
        <v/>
      </c>
      <c r="I158" s="464" t="str">
        <f t="array" ref="I158">IFERROR(IF(INDEX('Disaggregation Records'!$G$3:$G$56,MATCH(LEFT(L158,255),LEFT('Disaggregation Records'!$D$3:$D$56,255),0))=0,"",INDEX('Disaggregation Records'!$G$3:$G$56,MATCH(LEFT(L158,255),LEFT('Disaggregation Records'!$D$3:$D$56,255),0))),"")</f>
        <v/>
      </c>
      <c r="J158" s="464" t="s">
        <v>413</v>
      </c>
      <c r="K158" s="464">
        <f t="shared" si="8"/>
        <v>119</v>
      </c>
      <c r="L158" s="464" t="str">
        <f t="shared" si="9"/>
        <v/>
      </c>
      <c r="M158" s="464" t="str">
        <f t="shared" si="10"/>
        <v/>
      </c>
      <c r="N158" s="432" t="b">
        <f t="shared" si="11"/>
        <v>0</v>
      </c>
      <c r="O158" s="436" t="s">
        <v>1638</v>
      </c>
      <c r="P158" s="293"/>
      <c r="Q158" s="292"/>
    </row>
    <row r="159" spans="1:17" ht="2.1" customHeight="1" thickBot="1" x14ac:dyDescent="0.35">
      <c r="A159" s="65"/>
      <c r="B159" s="66"/>
      <c r="C159" s="66"/>
      <c r="D159" s="66"/>
      <c r="E159" s="66"/>
      <c r="F159" s="66"/>
      <c r="G159" s="66"/>
      <c r="H159" s="66"/>
      <c r="I159" s="66"/>
      <c r="J159" s="123"/>
      <c r="K159" s="123"/>
      <c r="L159" s="123"/>
      <c r="M159" s="123"/>
      <c r="N159" s="123"/>
      <c r="O159" s="66"/>
      <c r="P159" s="172"/>
      <c r="Q159" s="173"/>
    </row>
    <row r="160" spans="1:17" ht="39" customHeight="1" thickBot="1" x14ac:dyDescent="0.35">
      <c r="J160" s="124"/>
      <c r="K160" s="124"/>
      <c r="L160" s="124"/>
      <c r="M160" s="124"/>
      <c r="N160" s="124"/>
      <c r="P160" s="135"/>
      <c r="Q160" s="135"/>
    </row>
    <row r="161" spans="1:17" ht="26.85" hidden="1" customHeight="1" x14ac:dyDescent="0.3">
      <c r="J161" s="124"/>
      <c r="K161" s="124"/>
      <c r="L161" s="124"/>
      <c r="M161" s="124"/>
      <c r="N161" s="124"/>
      <c r="P161" s="135"/>
      <c r="Q161" s="135"/>
    </row>
    <row r="162" spans="1:17" ht="29.25" hidden="1" customHeight="1" x14ac:dyDescent="0.3">
      <c r="J162" s="124"/>
      <c r="K162" s="124"/>
      <c r="L162" s="124"/>
      <c r="M162" s="124"/>
      <c r="N162" s="124"/>
      <c r="P162" s="135"/>
      <c r="Q162" s="135"/>
    </row>
    <row r="163" spans="1:17" ht="20.85" hidden="1" customHeight="1" x14ac:dyDescent="0.3">
      <c r="J163" s="124"/>
      <c r="K163" s="124"/>
      <c r="L163" s="124"/>
      <c r="M163" s="124"/>
      <c r="N163" s="124"/>
      <c r="P163" s="135"/>
      <c r="Q163" s="135"/>
    </row>
    <row r="164" spans="1:17" ht="35.25" hidden="1" customHeight="1" thickBot="1" x14ac:dyDescent="0.35">
      <c r="J164" s="124"/>
      <c r="K164" s="124"/>
      <c r="L164" s="124"/>
      <c r="M164" s="124"/>
      <c r="N164" s="124"/>
      <c r="P164" s="135"/>
      <c r="Q164" s="135"/>
    </row>
    <row r="165" spans="1:17" ht="26.25" customHeight="1" thickBot="1" x14ac:dyDescent="0.35">
      <c r="A165" s="535" t="s">
        <v>29</v>
      </c>
      <c r="B165" s="536"/>
      <c r="C165" s="536"/>
      <c r="D165" s="536"/>
      <c r="E165" s="536"/>
      <c r="F165" s="536"/>
      <c r="G165" s="536"/>
      <c r="H165" s="536"/>
      <c r="I165" s="208"/>
      <c r="J165" s="209"/>
      <c r="K165" s="210"/>
      <c r="L165" s="209"/>
      <c r="M165" s="209"/>
      <c r="N165" s="209"/>
      <c r="O165" s="211"/>
      <c r="P165" s="212"/>
      <c r="Q165" s="178"/>
    </row>
    <row r="166" spans="1:17" ht="49.5" customHeight="1" x14ac:dyDescent="0.3">
      <c r="A166" s="410" t="s">
        <v>23</v>
      </c>
      <c r="B166" s="410" t="s">
        <v>125</v>
      </c>
      <c r="C166" s="410" t="s">
        <v>41</v>
      </c>
      <c r="D166" s="410" t="s">
        <v>31</v>
      </c>
      <c r="E166" s="410" t="s">
        <v>32</v>
      </c>
      <c r="F166" s="410" t="s">
        <v>33</v>
      </c>
      <c r="G166" s="410" t="s">
        <v>18</v>
      </c>
      <c r="H166" s="410" t="s">
        <v>9</v>
      </c>
      <c r="I166" s="383" t="s">
        <v>240</v>
      </c>
      <c r="J166" s="383" t="s">
        <v>281</v>
      </c>
      <c r="K166" s="468">
        <v>0</v>
      </c>
      <c r="L166" s="383" t="s">
        <v>110</v>
      </c>
      <c r="M166" s="383" t="s">
        <v>220</v>
      </c>
      <c r="N166" s="383" t="s">
        <v>60</v>
      </c>
      <c r="O166" s="469" t="s">
        <v>62</v>
      </c>
      <c r="P166" s="202"/>
      <c r="Q166" s="179"/>
    </row>
    <row r="167" spans="1:17" ht="37.5" hidden="1" customHeight="1" x14ac:dyDescent="0.3">
      <c r="A167" s="367" t="s">
        <v>84</v>
      </c>
      <c r="B167" s="384" t="str">
        <f>IFERROR(VLOOKUP(A167,'Outcome Indicators - Section C'!$A$10:$S$27,19,FALSE),"")</f>
        <v/>
      </c>
      <c r="C167" s="467" t="str">
        <f t="array" ref="C167">IFERROR(IF(INDEX('Disaggregation Records'!$E$59:$E$92,MATCH(LEFT(L167,255),LEFT('Disaggregation Records'!$D$59:$D$92,255),0))=0,"",INDEX('Disaggregation Records'!$E$59:$E$92,MATCH(LEFT(L167,255),LEFT('Disaggregation Records'!$D$59:$D$92,255),0))),"")</f>
        <v/>
      </c>
      <c r="D167" s="467" t="str">
        <f t="array" ref="D167">IFERROR(IF(INDEX('Disaggregation Records'!$F$59:$F$92,MATCH(LEFT(L167,255),LEFT('Disaggregation Records'!$D$59:$D$92,255),0))=0,"",INDEX('Disaggregation Records'!$F$59:$F$92,MATCH(LEFT(L167,255),LEFT('Disaggregation Records'!$D$59:$D$92,255),0))),"")</f>
        <v/>
      </c>
      <c r="E167" s="370" t="str">
        <f t="array" ref="E167">IFERROR(IF(INDEX('Disaggregation Data'!$K$159:$K$310,MATCH(LEFT(M167,255),LEFT('Disaggregation Data'!$J$159:$J$310,255),0))=0,"",INDEX('Disaggregation Data'!$K$159:$K$310,MATCH(LEFT(M167,255),LEFT('Disaggregation Data'!J$159:$J$310,255),0))),"")</f>
        <v/>
      </c>
      <c r="F167" s="370" t="str">
        <f t="array" ref="F167">IFERROR(IF(INDEX('Disaggregation Data'!$L$159:$L$310,MATCH(LEFT(M167,255),LEFT('Disaggregation Data'!$J$159:$J$310,255),0))=0,"",INDEX('Disaggregation Data'!$L$159:$L$310,MATCH(LEFT(M167,255),LEFT('Disaggregation Data'!J$159:$J$310,255),0))),"")</f>
        <v/>
      </c>
      <c r="G167" s="370" t="str">
        <f t="array" ref="G167">IFERROR(IF(INDEX('Disaggregation Data'!$M$159:$M$310,MATCH(LEFT(M167,255),LEFT('Disaggregation Data'!$J$159:$J$310,255),0))=0,"",INDEX('Disaggregation Data'!$M$159:$M$310,MATCH(LEFT(M167,255),LEFT('Disaggregation Data'!J$159:$J$310,255),0))),"")</f>
        <v/>
      </c>
      <c r="H167" s="369" t="str">
        <f t="array" ref="H167">IFERROR(IF(INDEX('Disaggregation Data'!$N$159:$N$310,MATCH(LEFT(M167,255),LEFT('Disaggregation Data'!$J$159:$J$310,255),0))=0,"",INDEX('Disaggregation Data'!$N$159:$N$310,MATCH(LEFT(M167,255),LEFT('Disaggregation Data'!J$159:$J$310,255),0))),"")</f>
        <v/>
      </c>
      <c r="I167" s="459" t="str">
        <f t="array" ref="I167">IFERROR(IF(INDEX('Disaggregation Records'!$G$59:$G$92,MATCH(LEFT(L167,255),LEFT('Disaggregation Records'!$D$59:$D$92,255),0))=0,"",INDEX('Disaggregation Records'!$G$59:$G$92,MATCH(LEFT(L167,255),LEFT('Disaggregation Records'!$D$59:$D$92,255),0))),"")</f>
        <v/>
      </c>
      <c r="J167" s="464" t="s">
        <v>61</v>
      </c>
      <c r="K167" s="464">
        <f>IF(B167=B166,K166+1,0)</f>
        <v>0</v>
      </c>
      <c r="L167" s="464" t="str">
        <f>IF(B167&lt;&gt;"",B167&amp;"-"&amp;K167,"")</f>
        <v/>
      </c>
      <c r="M167" s="464" t="str">
        <f>IF(B167&lt;&gt;"",B167&amp;C167&amp;D167,"")</f>
        <v/>
      </c>
      <c r="N167" s="464" t="b">
        <f>IFERROR(IF(B167&lt;&gt;"",TRUE,FALSE),"")</f>
        <v>0</v>
      </c>
      <c r="O167" s="468" t="s">
        <v>61</v>
      </c>
      <c r="P167" s="202"/>
      <c r="Q167" s="179"/>
    </row>
    <row r="168" spans="1:17" ht="37.5" customHeight="1" x14ac:dyDescent="0.3">
      <c r="A168" s="367">
        <v>1</v>
      </c>
      <c r="B168" s="384" t="str">
        <f>IFERROR(VLOOKUP(A168,'Outcome Indicators - Section C'!$A$10:$S$27,19,FALSE),"")</f>
        <v/>
      </c>
      <c r="C168" s="467" t="str">
        <f t="array" ref="C168">IFERROR(IF(INDEX('Disaggregation Records'!$E$59:$E$92,MATCH(LEFT(L168,255),LEFT('Disaggregation Records'!$D$59:$D$92,255),0))=0,"",INDEX('Disaggregation Records'!$E$59:$E$92,MATCH(LEFT(L168,255),LEFT('Disaggregation Records'!$D$59:$D$92,255),0))),"")</f>
        <v/>
      </c>
      <c r="D168" s="467" t="str">
        <f t="array" ref="D168">IFERROR(IF(INDEX('Disaggregation Records'!$F$59:$F$92,MATCH(LEFT(L168,255),LEFT('Disaggregation Records'!$D$59:$D$92,255),0))=0,"",INDEX('Disaggregation Records'!$F$59:$F$92,MATCH(LEFT(L168,255),LEFT('Disaggregation Records'!$D$59:$D$92,255),0))),"")</f>
        <v/>
      </c>
      <c r="E168" s="370" t="str">
        <f t="array" ref="E168">IFERROR(IF(INDEX('Disaggregation Data'!$K$159:$K$310,MATCH(LEFT(M168,255),LEFT('Disaggregation Data'!$J$159:$J$310,255),0))=0,"",INDEX('Disaggregation Data'!$K$159:$K$310,MATCH(LEFT(M168,255),LEFT('Disaggregation Data'!J$159:$J$310,255),0))),"")</f>
        <v/>
      </c>
      <c r="F168" s="370" t="str">
        <f t="array" ref="F168">IFERROR(IF(INDEX('Disaggregation Data'!$L$159:$L$310,MATCH(LEFT(M168,255),LEFT('Disaggregation Data'!$J$159:$J$310,255),0))=0,"",INDEX('Disaggregation Data'!$L$159:$L$310,MATCH(LEFT(M168,255),LEFT('Disaggregation Data'!J$159:$J$310,255),0))),"")</f>
        <v/>
      </c>
      <c r="G168" s="370" t="str">
        <f t="array" ref="G168">IFERROR(IF(INDEX('Disaggregation Data'!$M$159:$M$310,MATCH(LEFT(M168,255),LEFT('Disaggregation Data'!$J$159:$J$310,255),0))=0,"",INDEX('Disaggregation Data'!$M$159:$M$310,MATCH(LEFT(M168,255),LEFT('Disaggregation Data'!J$159:$J$310,255),0))),"")</f>
        <v/>
      </c>
      <c r="H168" s="369" t="str">
        <f t="array" ref="H168">IFERROR(IF(INDEX('Disaggregation Data'!$N$159:$N$310,MATCH(LEFT(M168,255),LEFT('Disaggregation Data'!$J$159:$J$310,255),0))=0,"",INDEX('Disaggregation Data'!$N$159:$N$310,MATCH(LEFT(M168,255),LEFT('Disaggregation Data'!J$159:$J$310,255),0))),"")</f>
        <v/>
      </c>
      <c r="I168" s="459" t="str">
        <f t="array" ref="I168">IFERROR(IF(INDEX('Disaggregation Records'!$G$59:$G$92,MATCH(LEFT(L168,255),LEFT('Disaggregation Records'!$D$59:$D$92,255),0))=0,"",INDEX('Disaggregation Records'!$G$59:$G$92,MATCH(LEFT(L168,255),LEFT('Disaggregation Records'!$D$59:$D$92,255),0))),"")</f>
        <v/>
      </c>
      <c r="J168" s="464" t="s">
        <v>712</v>
      </c>
      <c r="K168" s="464">
        <f t="shared" ref="K168:K231" si="12">IF(B168=B167,K167+1,0)</f>
        <v>1</v>
      </c>
      <c r="L168" s="464" t="str">
        <f t="shared" ref="L168:L231" si="13">IF(B168&lt;&gt;"",B168&amp;"-"&amp;K168,"")</f>
        <v/>
      </c>
      <c r="M168" s="464" t="str">
        <f t="shared" ref="M168:M231" si="14">IF(B168&lt;&gt;"",B168&amp;C168&amp;D168,"")</f>
        <v/>
      </c>
      <c r="N168" s="464" t="b">
        <f t="shared" ref="N168:N231" si="15">IFERROR(IF(B168&lt;&gt;"",TRUE,FALSE),"")</f>
        <v>0</v>
      </c>
      <c r="O168" s="468" t="s">
        <v>1639</v>
      </c>
      <c r="P168" s="202"/>
      <c r="Q168" s="179"/>
    </row>
    <row r="169" spans="1:17" ht="37.5" customHeight="1" x14ac:dyDescent="0.3">
      <c r="A169" s="367">
        <v>1</v>
      </c>
      <c r="B169" s="384" t="str">
        <f>IFERROR(VLOOKUP(A169,'Outcome Indicators - Section C'!$A$10:$S$27,19,FALSE),"")</f>
        <v/>
      </c>
      <c r="C169" s="467" t="str">
        <f t="array" ref="C169">IFERROR(IF(INDEX('Disaggregation Records'!$E$59:$E$92,MATCH(LEFT(L169,255),LEFT('Disaggregation Records'!$D$59:$D$92,255),0))=0,"",INDEX('Disaggregation Records'!$E$59:$E$92,MATCH(LEFT(L169,255),LEFT('Disaggregation Records'!$D$59:$D$92,255),0))),"")</f>
        <v/>
      </c>
      <c r="D169" s="467" t="str">
        <f t="array" ref="D169">IFERROR(IF(INDEX('Disaggregation Records'!$F$59:$F$92,MATCH(LEFT(L169,255),LEFT('Disaggregation Records'!$D$59:$D$92,255),0))=0,"",INDEX('Disaggregation Records'!$F$59:$F$92,MATCH(LEFT(L169,255),LEFT('Disaggregation Records'!$D$59:$D$92,255),0))),"")</f>
        <v/>
      </c>
      <c r="E169" s="370" t="str">
        <f t="array" ref="E169">IFERROR(IF(INDEX('Disaggregation Data'!$K$159:$K$310,MATCH(LEFT(M169,255),LEFT('Disaggregation Data'!$J$159:$J$310,255),0))=0,"",INDEX('Disaggregation Data'!$K$159:$K$310,MATCH(LEFT(M169,255),LEFT('Disaggregation Data'!J$159:$J$310,255),0))),"")</f>
        <v/>
      </c>
      <c r="F169" s="370" t="str">
        <f t="array" ref="F169">IFERROR(IF(INDEX('Disaggregation Data'!$L$159:$L$310,MATCH(LEFT(M169,255),LEFT('Disaggregation Data'!$J$159:$J$310,255),0))=0,"",INDEX('Disaggregation Data'!$L$159:$L$310,MATCH(LEFT(M169,255),LEFT('Disaggregation Data'!J$159:$J$310,255),0))),"")</f>
        <v/>
      </c>
      <c r="G169" s="370" t="str">
        <f t="array" ref="G169">IFERROR(IF(INDEX('Disaggregation Data'!$M$159:$M$310,MATCH(LEFT(M169,255),LEFT('Disaggregation Data'!$J$159:$J$310,255),0))=0,"",INDEX('Disaggregation Data'!$M$159:$M$310,MATCH(LEFT(M169,255),LEFT('Disaggregation Data'!J$159:$J$310,255),0))),"")</f>
        <v/>
      </c>
      <c r="H169" s="369" t="str">
        <f t="array" ref="H169">IFERROR(IF(INDEX('Disaggregation Data'!$N$159:$N$310,MATCH(LEFT(M169,255),LEFT('Disaggregation Data'!$J$159:$J$310,255),0))=0,"",INDEX('Disaggregation Data'!$N$159:$N$310,MATCH(LEFT(M169,255),LEFT('Disaggregation Data'!J$159:$J$310,255),0))),"")</f>
        <v/>
      </c>
      <c r="I169" s="459" t="str">
        <f t="array" ref="I169">IFERROR(IF(INDEX('Disaggregation Records'!$G$59:$G$92,MATCH(LEFT(L169,255),LEFT('Disaggregation Records'!$D$59:$D$92,255),0))=0,"",INDEX('Disaggregation Records'!$G$59:$G$92,MATCH(LEFT(L169,255),LEFT('Disaggregation Records'!$D$59:$D$92,255),0))),"")</f>
        <v/>
      </c>
      <c r="J169" s="464" t="s">
        <v>712</v>
      </c>
      <c r="K169" s="464">
        <f t="shared" si="12"/>
        <v>2</v>
      </c>
      <c r="L169" s="464" t="str">
        <f t="shared" si="13"/>
        <v/>
      </c>
      <c r="M169" s="464" t="str">
        <f t="shared" si="14"/>
        <v/>
      </c>
      <c r="N169" s="464" t="b">
        <f t="shared" si="15"/>
        <v>0</v>
      </c>
      <c r="O169" s="468" t="s">
        <v>1640</v>
      </c>
      <c r="P169" s="202"/>
      <c r="Q169" s="179"/>
    </row>
    <row r="170" spans="1:17" ht="37.5" customHeight="1" x14ac:dyDescent="0.3">
      <c r="A170" s="367">
        <v>1</v>
      </c>
      <c r="B170" s="384" t="str">
        <f>IFERROR(VLOOKUP(A170,'Outcome Indicators - Section C'!$A$10:$S$27,19,FALSE),"")</f>
        <v/>
      </c>
      <c r="C170" s="467" t="str">
        <f t="array" ref="C170">IFERROR(IF(INDEX('Disaggregation Records'!$E$59:$E$92,MATCH(LEFT(L170,255),LEFT('Disaggregation Records'!$D$59:$D$92,255),0))=0,"",INDEX('Disaggregation Records'!$E$59:$E$92,MATCH(LEFT(L170,255),LEFT('Disaggregation Records'!$D$59:$D$92,255),0))),"")</f>
        <v/>
      </c>
      <c r="D170" s="467" t="str">
        <f t="array" ref="D170">IFERROR(IF(INDEX('Disaggregation Records'!$F$59:$F$92,MATCH(LEFT(L170,255),LEFT('Disaggregation Records'!$D$59:$D$92,255),0))=0,"",INDEX('Disaggregation Records'!$F$59:$F$92,MATCH(LEFT(L170,255),LEFT('Disaggregation Records'!$D$59:$D$92,255),0))),"")</f>
        <v/>
      </c>
      <c r="E170" s="370" t="str">
        <f t="array" ref="E170">IFERROR(IF(INDEX('Disaggregation Data'!$K$159:$K$310,MATCH(LEFT(M170,255),LEFT('Disaggregation Data'!$J$159:$J$310,255),0))=0,"",INDEX('Disaggregation Data'!$K$159:$K$310,MATCH(LEFT(M170,255),LEFT('Disaggregation Data'!J$159:$J$310,255),0))),"")</f>
        <v/>
      </c>
      <c r="F170" s="370" t="str">
        <f t="array" ref="F170">IFERROR(IF(INDEX('Disaggregation Data'!$L$159:$L$310,MATCH(LEFT(M170,255),LEFT('Disaggregation Data'!$J$159:$J$310,255),0))=0,"",INDEX('Disaggregation Data'!$L$159:$L$310,MATCH(LEFT(M170,255),LEFT('Disaggregation Data'!J$159:$J$310,255),0))),"")</f>
        <v/>
      </c>
      <c r="G170" s="370" t="str">
        <f t="array" ref="G170">IFERROR(IF(INDEX('Disaggregation Data'!$M$159:$M$310,MATCH(LEFT(M170,255),LEFT('Disaggregation Data'!$J$159:$J$310,255),0))=0,"",INDEX('Disaggregation Data'!$M$159:$M$310,MATCH(LEFT(M170,255),LEFT('Disaggregation Data'!J$159:$J$310,255),0))),"")</f>
        <v/>
      </c>
      <c r="H170" s="369" t="str">
        <f t="array" ref="H170">IFERROR(IF(INDEX('Disaggregation Data'!$N$159:$N$310,MATCH(LEFT(M170,255),LEFT('Disaggregation Data'!$J$159:$J$310,255),0))=0,"",INDEX('Disaggregation Data'!$N$159:$N$310,MATCH(LEFT(M170,255),LEFT('Disaggregation Data'!J$159:$J$310,255),0))),"")</f>
        <v/>
      </c>
      <c r="I170" s="459" t="str">
        <f t="array" ref="I170">IFERROR(IF(INDEX('Disaggregation Records'!$G$59:$G$92,MATCH(LEFT(L170,255),LEFT('Disaggregation Records'!$D$59:$D$92,255),0))=0,"",INDEX('Disaggregation Records'!$G$59:$G$92,MATCH(LEFT(L170,255),LEFT('Disaggregation Records'!$D$59:$D$92,255),0))),"")</f>
        <v/>
      </c>
      <c r="J170" s="464" t="s">
        <v>712</v>
      </c>
      <c r="K170" s="464">
        <f t="shared" si="12"/>
        <v>3</v>
      </c>
      <c r="L170" s="464" t="str">
        <f t="shared" si="13"/>
        <v/>
      </c>
      <c r="M170" s="464" t="str">
        <f t="shared" si="14"/>
        <v/>
      </c>
      <c r="N170" s="464" t="b">
        <f t="shared" si="15"/>
        <v>0</v>
      </c>
      <c r="O170" s="468" t="s">
        <v>1641</v>
      </c>
      <c r="P170" s="202"/>
      <c r="Q170" s="179"/>
    </row>
    <row r="171" spans="1:17" ht="37.5" customHeight="1" x14ac:dyDescent="0.3">
      <c r="A171" s="367">
        <v>1</v>
      </c>
      <c r="B171" s="384" t="str">
        <f>IFERROR(VLOOKUP(A171,'Outcome Indicators - Section C'!$A$10:$S$27,19,FALSE),"")</f>
        <v/>
      </c>
      <c r="C171" s="467" t="str">
        <f t="array" ref="C171">IFERROR(IF(INDEX('Disaggregation Records'!$E$59:$E$92,MATCH(LEFT(L171,255),LEFT('Disaggregation Records'!$D$59:$D$92,255),0))=0,"",INDEX('Disaggregation Records'!$E$59:$E$92,MATCH(LEFT(L171,255),LEFT('Disaggregation Records'!$D$59:$D$92,255),0))),"")</f>
        <v/>
      </c>
      <c r="D171" s="467" t="str">
        <f t="array" ref="D171">IFERROR(IF(INDEX('Disaggregation Records'!$F$59:$F$92,MATCH(LEFT(L171,255),LEFT('Disaggregation Records'!$D$59:$D$92,255),0))=0,"",INDEX('Disaggregation Records'!$F$59:$F$92,MATCH(LEFT(L171,255),LEFT('Disaggregation Records'!$D$59:$D$92,255),0))),"")</f>
        <v/>
      </c>
      <c r="E171" s="370" t="str">
        <f t="array" ref="E171">IFERROR(IF(INDEX('Disaggregation Data'!$K$159:$K$310,MATCH(LEFT(M171,255),LEFT('Disaggregation Data'!$J$159:$J$310,255),0))=0,"",INDEX('Disaggregation Data'!$K$159:$K$310,MATCH(LEFT(M171,255),LEFT('Disaggregation Data'!J$159:$J$310,255),0))),"")</f>
        <v/>
      </c>
      <c r="F171" s="370" t="str">
        <f t="array" ref="F171">IFERROR(IF(INDEX('Disaggregation Data'!$L$159:$L$310,MATCH(LEFT(M171,255),LEFT('Disaggregation Data'!$J$159:$J$310,255),0))=0,"",INDEX('Disaggregation Data'!$L$159:$L$310,MATCH(LEFT(M171,255),LEFT('Disaggregation Data'!J$159:$J$310,255),0))),"")</f>
        <v/>
      </c>
      <c r="G171" s="370" t="str">
        <f t="array" ref="G171">IFERROR(IF(INDEX('Disaggregation Data'!$M$159:$M$310,MATCH(LEFT(M171,255),LEFT('Disaggregation Data'!$J$159:$J$310,255),0))=0,"",INDEX('Disaggregation Data'!$M$159:$M$310,MATCH(LEFT(M171,255),LEFT('Disaggregation Data'!J$159:$J$310,255),0))),"")</f>
        <v/>
      </c>
      <c r="H171" s="369" t="str">
        <f t="array" ref="H171">IFERROR(IF(INDEX('Disaggregation Data'!$N$159:$N$310,MATCH(LEFT(M171,255),LEFT('Disaggregation Data'!$J$159:$J$310,255),0))=0,"",INDEX('Disaggregation Data'!$N$159:$N$310,MATCH(LEFT(M171,255),LEFT('Disaggregation Data'!J$159:$J$310,255),0))),"")</f>
        <v/>
      </c>
      <c r="I171" s="459" t="str">
        <f t="array" ref="I171">IFERROR(IF(INDEX('Disaggregation Records'!$G$59:$G$92,MATCH(LEFT(L171,255),LEFT('Disaggregation Records'!$D$59:$D$92,255),0))=0,"",INDEX('Disaggregation Records'!$G$59:$G$92,MATCH(LEFT(L171,255),LEFT('Disaggregation Records'!$D$59:$D$92,255),0))),"")</f>
        <v/>
      </c>
      <c r="J171" s="464" t="s">
        <v>712</v>
      </c>
      <c r="K171" s="464">
        <f t="shared" si="12"/>
        <v>4</v>
      </c>
      <c r="L171" s="464" t="str">
        <f t="shared" si="13"/>
        <v/>
      </c>
      <c r="M171" s="464" t="str">
        <f t="shared" si="14"/>
        <v/>
      </c>
      <c r="N171" s="464" t="b">
        <f t="shared" si="15"/>
        <v>0</v>
      </c>
      <c r="O171" s="468" t="s">
        <v>1642</v>
      </c>
      <c r="P171" s="202"/>
      <c r="Q171" s="179"/>
    </row>
    <row r="172" spans="1:17" ht="37.5" customHeight="1" x14ac:dyDescent="0.3">
      <c r="A172" s="367">
        <v>1</v>
      </c>
      <c r="B172" s="384" t="str">
        <f>IFERROR(VLOOKUP(A172,'Outcome Indicators - Section C'!$A$10:$S$27,19,FALSE),"")</f>
        <v/>
      </c>
      <c r="C172" s="467" t="str">
        <f t="array" ref="C172">IFERROR(IF(INDEX('Disaggregation Records'!$E$59:$E$92,MATCH(LEFT(L172,255),LEFT('Disaggregation Records'!$D$59:$D$92,255),0))=0,"",INDEX('Disaggregation Records'!$E$59:$E$92,MATCH(LEFT(L172,255),LEFT('Disaggregation Records'!$D$59:$D$92,255),0))),"")</f>
        <v/>
      </c>
      <c r="D172" s="467" t="str">
        <f t="array" ref="D172">IFERROR(IF(INDEX('Disaggregation Records'!$F$59:$F$92,MATCH(LEFT(L172,255),LEFT('Disaggregation Records'!$D$59:$D$92,255),0))=0,"",INDEX('Disaggregation Records'!$F$59:$F$92,MATCH(LEFT(L172,255),LEFT('Disaggregation Records'!$D$59:$D$92,255),0))),"")</f>
        <v/>
      </c>
      <c r="E172" s="370" t="str">
        <f t="array" ref="E172">IFERROR(IF(INDEX('Disaggregation Data'!$K$159:$K$310,MATCH(LEFT(M172,255),LEFT('Disaggregation Data'!$J$159:$J$310,255),0))=0,"",INDEX('Disaggregation Data'!$K$159:$K$310,MATCH(LEFT(M172,255),LEFT('Disaggregation Data'!J$159:$J$310,255),0))),"")</f>
        <v/>
      </c>
      <c r="F172" s="370" t="str">
        <f t="array" ref="F172">IFERROR(IF(INDEX('Disaggregation Data'!$L$159:$L$310,MATCH(LEFT(M172,255),LEFT('Disaggregation Data'!$J$159:$J$310,255),0))=0,"",INDEX('Disaggregation Data'!$L$159:$L$310,MATCH(LEFT(M172,255),LEFT('Disaggregation Data'!J$159:$J$310,255),0))),"")</f>
        <v/>
      </c>
      <c r="G172" s="370" t="str">
        <f t="array" ref="G172">IFERROR(IF(INDEX('Disaggregation Data'!$M$159:$M$310,MATCH(LEFT(M172,255),LEFT('Disaggregation Data'!$J$159:$J$310,255),0))=0,"",INDEX('Disaggregation Data'!$M$159:$M$310,MATCH(LEFT(M172,255),LEFT('Disaggregation Data'!J$159:$J$310,255),0))),"")</f>
        <v/>
      </c>
      <c r="H172" s="369" t="str">
        <f t="array" ref="H172">IFERROR(IF(INDEX('Disaggregation Data'!$N$159:$N$310,MATCH(LEFT(M172,255),LEFT('Disaggregation Data'!$J$159:$J$310,255),0))=0,"",INDEX('Disaggregation Data'!$N$159:$N$310,MATCH(LEFT(M172,255),LEFT('Disaggregation Data'!J$159:$J$310,255),0))),"")</f>
        <v/>
      </c>
      <c r="I172" s="459" t="str">
        <f t="array" ref="I172">IFERROR(IF(INDEX('Disaggregation Records'!$G$59:$G$92,MATCH(LEFT(L172,255),LEFT('Disaggregation Records'!$D$59:$D$92,255),0))=0,"",INDEX('Disaggregation Records'!$G$59:$G$92,MATCH(LEFT(L172,255),LEFT('Disaggregation Records'!$D$59:$D$92,255),0))),"")</f>
        <v/>
      </c>
      <c r="J172" s="464" t="s">
        <v>712</v>
      </c>
      <c r="K172" s="464">
        <f t="shared" si="12"/>
        <v>5</v>
      </c>
      <c r="L172" s="464" t="str">
        <f t="shared" si="13"/>
        <v/>
      </c>
      <c r="M172" s="464" t="str">
        <f t="shared" si="14"/>
        <v/>
      </c>
      <c r="N172" s="464" t="b">
        <f t="shared" si="15"/>
        <v>0</v>
      </c>
      <c r="O172" s="468" t="s">
        <v>1643</v>
      </c>
      <c r="P172" s="202"/>
      <c r="Q172" s="179"/>
    </row>
    <row r="173" spans="1:17" ht="37.5" customHeight="1" x14ac:dyDescent="0.3">
      <c r="A173" s="367">
        <v>1</v>
      </c>
      <c r="B173" s="384" t="str">
        <f>IFERROR(VLOOKUP(A173,'Outcome Indicators - Section C'!$A$10:$S$27,19,FALSE),"")</f>
        <v/>
      </c>
      <c r="C173" s="467" t="str">
        <f t="array" ref="C173">IFERROR(IF(INDEX('Disaggregation Records'!$E$59:$E$92,MATCH(LEFT(L173,255),LEFT('Disaggregation Records'!$D$59:$D$92,255),0))=0,"",INDEX('Disaggregation Records'!$E$59:$E$92,MATCH(LEFT(L173,255),LEFT('Disaggregation Records'!$D$59:$D$92,255),0))),"")</f>
        <v/>
      </c>
      <c r="D173" s="467" t="str">
        <f t="array" ref="D173">IFERROR(IF(INDEX('Disaggregation Records'!$F$59:$F$92,MATCH(LEFT(L173,255),LEFT('Disaggregation Records'!$D$59:$D$92,255),0))=0,"",INDEX('Disaggregation Records'!$F$59:$F$92,MATCH(LEFT(L173,255),LEFT('Disaggregation Records'!$D$59:$D$92,255),0))),"")</f>
        <v/>
      </c>
      <c r="E173" s="370" t="str">
        <f t="array" ref="E173">IFERROR(IF(INDEX('Disaggregation Data'!$K$159:$K$310,MATCH(LEFT(M173,255),LEFT('Disaggregation Data'!$J$159:$J$310,255),0))=0,"",INDEX('Disaggregation Data'!$K$159:$K$310,MATCH(LEFT(M173,255),LEFT('Disaggregation Data'!J$159:$J$310,255),0))),"")</f>
        <v/>
      </c>
      <c r="F173" s="370" t="str">
        <f t="array" ref="F173">IFERROR(IF(INDEX('Disaggregation Data'!$L$159:$L$310,MATCH(LEFT(M173,255),LEFT('Disaggregation Data'!$J$159:$J$310,255),0))=0,"",INDEX('Disaggregation Data'!$L$159:$L$310,MATCH(LEFT(M173,255),LEFT('Disaggregation Data'!J$159:$J$310,255),0))),"")</f>
        <v/>
      </c>
      <c r="G173" s="370" t="str">
        <f t="array" ref="G173">IFERROR(IF(INDEX('Disaggregation Data'!$M$159:$M$310,MATCH(LEFT(M173,255),LEFT('Disaggregation Data'!$J$159:$J$310,255),0))=0,"",INDEX('Disaggregation Data'!$M$159:$M$310,MATCH(LEFT(M173,255),LEFT('Disaggregation Data'!J$159:$J$310,255),0))),"")</f>
        <v/>
      </c>
      <c r="H173" s="369" t="str">
        <f t="array" ref="H173">IFERROR(IF(INDEX('Disaggregation Data'!$N$159:$N$310,MATCH(LEFT(M173,255),LEFT('Disaggregation Data'!$J$159:$J$310,255),0))=0,"",INDEX('Disaggregation Data'!$N$159:$N$310,MATCH(LEFT(M173,255),LEFT('Disaggregation Data'!J$159:$J$310,255),0))),"")</f>
        <v/>
      </c>
      <c r="I173" s="459" t="str">
        <f t="array" ref="I173">IFERROR(IF(INDEX('Disaggregation Records'!$G$59:$G$92,MATCH(LEFT(L173,255),LEFT('Disaggregation Records'!$D$59:$D$92,255),0))=0,"",INDEX('Disaggregation Records'!$G$59:$G$92,MATCH(LEFT(L173,255),LEFT('Disaggregation Records'!$D$59:$D$92,255),0))),"")</f>
        <v/>
      </c>
      <c r="J173" s="464" t="s">
        <v>712</v>
      </c>
      <c r="K173" s="464">
        <f t="shared" si="12"/>
        <v>6</v>
      </c>
      <c r="L173" s="464" t="str">
        <f t="shared" si="13"/>
        <v/>
      </c>
      <c r="M173" s="464" t="str">
        <f t="shared" si="14"/>
        <v/>
      </c>
      <c r="N173" s="464" t="b">
        <f t="shared" si="15"/>
        <v>0</v>
      </c>
      <c r="O173" s="468" t="s">
        <v>1644</v>
      </c>
      <c r="P173" s="202"/>
      <c r="Q173" s="179"/>
    </row>
    <row r="174" spans="1:17" ht="37.5" customHeight="1" x14ac:dyDescent="0.3">
      <c r="A174" s="367">
        <v>1</v>
      </c>
      <c r="B174" s="384" t="str">
        <f>IFERROR(VLOOKUP(A174,'Outcome Indicators - Section C'!$A$10:$S$27,19,FALSE),"")</f>
        <v/>
      </c>
      <c r="C174" s="467" t="str">
        <f t="array" ref="C174">IFERROR(IF(INDEX('Disaggregation Records'!$E$59:$E$92,MATCH(LEFT(L174,255),LEFT('Disaggregation Records'!$D$59:$D$92,255),0))=0,"",INDEX('Disaggregation Records'!$E$59:$E$92,MATCH(LEFT(L174,255),LEFT('Disaggregation Records'!$D$59:$D$92,255),0))),"")</f>
        <v/>
      </c>
      <c r="D174" s="467" t="str">
        <f t="array" ref="D174">IFERROR(IF(INDEX('Disaggregation Records'!$F$59:$F$92,MATCH(LEFT(L174,255),LEFT('Disaggregation Records'!$D$59:$D$92,255),0))=0,"",INDEX('Disaggregation Records'!$F$59:$F$92,MATCH(LEFT(L174,255),LEFT('Disaggregation Records'!$D$59:$D$92,255),0))),"")</f>
        <v/>
      </c>
      <c r="E174" s="370" t="str">
        <f t="array" ref="E174">IFERROR(IF(INDEX('Disaggregation Data'!$K$159:$K$310,MATCH(LEFT(M174,255),LEFT('Disaggregation Data'!$J$159:$J$310,255),0))=0,"",INDEX('Disaggregation Data'!$K$159:$K$310,MATCH(LEFT(M174,255),LEFT('Disaggregation Data'!J$159:$J$310,255),0))),"")</f>
        <v/>
      </c>
      <c r="F174" s="370" t="str">
        <f t="array" ref="F174">IFERROR(IF(INDEX('Disaggregation Data'!$L$159:$L$310,MATCH(LEFT(M174,255),LEFT('Disaggregation Data'!$J$159:$J$310,255),0))=0,"",INDEX('Disaggregation Data'!$L$159:$L$310,MATCH(LEFT(M174,255),LEFT('Disaggregation Data'!J$159:$J$310,255),0))),"")</f>
        <v/>
      </c>
      <c r="G174" s="370" t="str">
        <f t="array" ref="G174">IFERROR(IF(INDEX('Disaggregation Data'!$M$159:$M$310,MATCH(LEFT(M174,255),LEFT('Disaggregation Data'!$J$159:$J$310,255),0))=0,"",INDEX('Disaggregation Data'!$M$159:$M$310,MATCH(LEFT(M174,255),LEFT('Disaggregation Data'!J$159:$J$310,255),0))),"")</f>
        <v/>
      </c>
      <c r="H174" s="369" t="str">
        <f t="array" ref="H174">IFERROR(IF(INDEX('Disaggregation Data'!$N$159:$N$310,MATCH(LEFT(M174,255),LEFT('Disaggregation Data'!$J$159:$J$310,255),0))=0,"",INDEX('Disaggregation Data'!$N$159:$N$310,MATCH(LEFT(M174,255),LEFT('Disaggregation Data'!J$159:$J$310,255),0))),"")</f>
        <v/>
      </c>
      <c r="I174" s="459" t="str">
        <f t="array" ref="I174">IFERROR(IF(INDEX('Disaggregation Records'!$G$59:$G$92,MATCH(LEFT(L174,255),LEFT('Disaggregation Records'!$D$59:$D$92,255),0))=0,"",INDEX('Disaggregation Records'!$G$59:$G$92,MATCH(LEFT(L174,255),LEFT('Disaggregation Records'!$D$59:$D$92,255),0))),"")</f>
        <v/>
      </c>
      <c r="J174" s="464" t="s">
        <v>712</v>
      </c>
      <c r="K174" s="464">
        <f t="shared" si="12"/>
        <v>7</v>
      </c>
      <c r="L174" s="464" t="str">
        <f t="shared" si="13"/>
        <v/>
      </c>
      <c r="M174" s="464" t="str">
        <f t="shared" si="14"/>
        <v/>
      </c>
      <c r="N174" s="464" t="b">
        <f t="shared" si="15"/>
        <v>0</v>
      </c>
      <c r="O174" s="468" t="s">
        <v>1645</v>
      </c>
      <c r="P174" s="202"/>
      <c r="Q174" s="179"/>
    </row>
    <row r="175" spans="1:17" ht="37.5" customHeight="1" x14ac:dyDescent="0.3">
      <c r="A175" s="367">
        <v>1</v>
      </c>
      <c r="B175" s="384" t="str">
        <f>IFERROR(VLOOKUP(A175,'Outcome Indicators - Section C'!$A$10:$S$27,19,FALSE),"")</f>
        <v/>
      </c>
      <c r="C175" s="467" t="str">
        <f t="array" ref="C175">IFERROR(IF(INDEX('Disaggregation Records'!$E$59:$E$92,MATCH(LEFT(L175,255),LEFT('Disaggregation Records'!$D$59:$D$92,255),0))=0,"",INDEX('Disaggregation Records'!$E$59:$E$92,MATCH(LEFT(L175,255),LEFT('Disaggregation Records'!$D$59:$D$92,255),0))),"")</f>
        <v/>
      </c>
      <c r="D175" s="467" t="str">
        <f t="array" ref="D175">IFERROR(IF(INDEX('Disaggregation Records'!$F$59:$F$92,MATCH(LEFT(L175,255),LEFT('Disaggregation Records'!$D$59:$D$92,255),0))=0,"",INDEX('Disaggregation Records'!$F$59:$F$92,MATCH(LEFT(L175,255),LEFT('Disaggregation Records'!$D$59:$D$92,255),0))),"")</f>
        <v/>
      </c>
      <c r="E175" s="370" t="str">
        <f t="array" ref="E175">IFERROR(IF(INDEX('Disaggregation Data'!$K$159:$K$310,MATCH(LEFT(M175,255),LEFT('Disaggregation Data'!$J$159:$J$310,255),0))=0,"",INDEX('Disaggregation Data'!$K$159:$K$310,MATCH(LEFT(M175,255),LEFT('Disaggregation Data'!J$159:$J$310,255),0))),"")</f>
        <v/>
      </c>
      <c r="F175" s="370" t="str">
        <f t="array" ref="F175">IFERROR(IF(INDEX('Disaggregation Data'!$L$159:$L$310,MATCH(LEFT(M175,255),LEFT('Disaggregation Data'!$J$159:$J$310,255),0))=0,"",INDEX('Disaggregation Data'!$L$159:$L$310,MATCH(LEFT(M175,255),LEFT('Disaggregation Data'!J$159:$J$310,255),0))),"")</f>
        <v/>
      </c>
      <c r="G175" s="370" t="str">
        <f t="array" ref="G175">IFERROR(IF(INDEX('Disaggregation Data'!$M$159:$M$310,MATCH(LEFT(M175,255),LEFT('Disaggregation Data'!$J$159:$J$310,255),0))=0,"",INDEX('Disaggregation Data'!$M$159:$M$310,MATCH(LEFT(M175,255),LEFT('Disaggregation Data'!J$159:$J$310,255),0))),"")</f>
        <v/>
      </c>
      <c r="H175" s="369" t="str">
        <f t="array" ref="H175">IFERROR(IF(INDEX('Disaggregation Data'!$N$159:$N$310,MATCH(LEFT(M175,255),LEFT('Disaggregation Data'!$J$159:$J$310,255),0))=0,"",INDEX('Disaggregation Data'!$N$159:$N$310,MATCH(LEFT(M175,255),LEFT('Disaggregation Data'!J$159:$J$310,255),0))),"")</f>
        <v/>
      </c>
      <c r="I175" s="459" t="str">
        <f t="array" ref="I175">IFERROR(IF(INDEX('Disaggregation Records'!$G$59:$G$92,MATCH(LEFT(L175,255),LEFT('Disaggregation Records'!$D$59:$D$92,255),0))=0,"",INDEX('Disaggregation Records'!$G$59:$G$92,MATCH(LEFT(L175,255),LEFT('Disaggregation Records'!$D$59:$D$92,255),0))),"")</f>
        <v/>
      </c>
      <c r="J175" s="464" t="s">
        <v>712</v>
      </c>
      <c r="K175" s="464">
        <f t="shared" si="12"/>
        <v>8</v>
      </c>
      <c r="L175" s="464" t="str">
        <f t="shared" si="13"/>
        <v/>
      </c>
      <c r="M175" s="464" t="str">
        <f t="shared" si="14"/>
        <v/>
      </c>
      <c r="N175" s="464" t="b">
        <f t="shared" si="15"/>
        <v>0</v>
      </c>
      <c r="O175" s="468" t="s">
        <v>1646</v>
      </c>
      <c r="P175" s="202"/>
      <c r="Q175" s="179"/>
    </row>
    <row r="176" spans="1:17" ht="37.5" customHeight="1" x14ac:dyDescent="0.3">
      <c r="A176" s="367">
        <v>1</v>
      </c>
      <c r="B176" s="384" t="str">
        <f>IFERROR(VLOOKUP(A176,'Outcome Indicators - Section C'!$A$10:$S$27,19,FALSE),"")</f>
        <v/>
      </c>
      <c r="C176" s="467" t="str">
        <f t="array" ref="C176">IFERROR(IF(INDEX('Disaggregation Records'!$E$59:$E$92,MATCH(LEFT(L176,255),LEFT('Disaggregation Records'!$D$59:$D$92,255),0))=0,"",INDEX('Disaggregation Records'!$E$59:$E$92,MATCH(LEFT(L176,255),LEFT('Disaggregation Records'!$D$59:$D$92,255),0))),"")</f>
        <v/>
      </c>
      <c r="D176" s="467" t="str">
        <f t="array" ref="D176">IFERROR(IF(INDEX('Disaggregation Records'!$F$59:$F$92,MATCH(LEFT(L176,255),LEFT('Disaggregation Records'!$D$59:$D$92,255),0))=0,"",INDEX('Disaggregation Records'!$F$59:$F$92,MATCH(LEFT(L176,255),LEFT('Disaggregation Records'!$D$59:$D$92,255),0))),"")</f>
        <v/>
      </c>
      <c r="E176" s="370" t="str">
        <f t="array" ref="E176">IFERROR(IF(INDEX('Disaggregation Data'!$K$159:$K$310,MATCH(LEFT(M176,255),LEFT('Disaggregation Data'!$J$159:$J$310,255),0))=0,"",INDEX('Disaggregation Data'!$K$159:$K$310,MATCH(LEFT(M176,255),LEFT('Disaggregation Data'!J$159:$J$310,255),0))),"")</f>
        <v/>
      </c>
      <c r="F176" s="370" t="str">
        <f t="array" ref="F176">IFERROR(IF(INDEX('Disaggregation Data'!$L$159:$L$310,MATCH(LEFT(M176,255),LEFT('Disaggregation Data'!$J$159:$J$310,255),0))=0,"",INDEX('Disaggregation Data'!$L$159:$L$310,MATCH(LEFT(M176,255),LEFT('Disaggregation Data'!J$159:$J$310,255),0))),"")</f>
        <v/>
      </c>
      <c r="G176" s="370" t="str">
        <f t="array" ref="G176">IFERROR(IF(INDEX('Disaggregation Data'!$M$159:$M$310,MATCH(LEFT(M176,255),LEFT('Disaggregation Data'!$J$159:$J$310,255),0))=0,"",INDEX('Disaggregation Data'!$M$159:$M$310,MATCH(LEFT(M176,255),LEFT('Disaggregation Data'!J$159:$J$310,255),0))),"")</f>
        <v/>
      </c>
      <c r="H176" s="369" t="str">
        <f t="array" ref="H176">IFERROR(IF(INDEX('Disaggregation Data'!$N$159:$N$310,MATCH(LEFT(M176,255),LEFT('Disaggregation Data'!$J$159:$J$310,255),0))=0,"",INDEX('Disaggregation Data'!$N$159:$N$310,MATCH(LEFT(M176,255),LEFT('Disaggregation Data'!J$159:$J$310,255),0))),"")</f>
        <v/>
      </c>
      <c r="I176" s="459" t="str">
        <f t="array" ref="I176">IFERROR(IF(INDEX('Disaggregation Records'!$G$59:$G$92,MATCH(LEFT(L176,255),LEFT('Disaggregation Records'!$D$59:$D$92,255),0))=0,"",INDEX('Disaggregation Records'!$G$59:$G$92,MATCH(LEFT(L176,255),LEFT('Disaggregation Records'!$D$59:$D$92,255),0))),"")</f>
        <v/>
      </c>
      <c r="J176" s="464" t="s">
        <v>712</v>
      </c>
      <c r="K176" s="464">
        <f t="shared" si="12"/>
        <v>9</v>
      </c>
      <c r="L176" s="464" t="str">
        <f t="shared" si="13"/>
        <v/>
      </c>
      <c r="M176" s="464" t="str">
        <f t="shared" si="14"/>
        <v/>
      </c>
      <c r="N176" s="464" t="b">
        <f t="shared" si="15"/>
        <v>0</v>
      </c>
      <c r="O176" s="468" t="s">
        <v>1647</v>
      </c>
      <c r="P176" s="202"/>
      <c r="Q176" s="179"/>
    </row>
    <row r="177" spans="1:17" ht="37.5" customHeight="1" x14ac:dyDescent="0.3">
      <c r="A177" s="367">
        <v>1</v>
      </c>
      <c r="B177" s="384" t="str">
        <f>IFERROR(VLOOKUP(A177,'Outcome Indicators - Section C'!$A$10:$S$27,19,FALSE),"")</f>
        <v/>
      </c>
      <c r="C177" s="467" t="str">
        <f t="array" ref="C177">IFERROR(IF(INDEX('Disaggregation Records'!$E$59:$E$92,MATCH(LEFT(L177,255),LEFT('Disaggregation Records'!$D$59:$D$92,255),0))=0,"",INDEX('Disaggregation Records'!$E$59:$E$92,MATCH(LEFT(L177,255),LEFT('Disaggregation Records'!$D$59:$D$92,255),0))),"")</f>
        <v/>
      </c>
      <c r="D177" s="467" t="str">
        <f t="array" ref="D177">IFERROR(IF(INDEX('Disaggregation Records'!$F$59:$F$92,MATCH(LEFT(L177,255),LEFT('Disaggregation Records'!$D$59:$D$92,255),0))=0,"",INDEX('Disaggregation Records'!$F$59:$F$92,MATCH(LEFT(L177,255),LEFT('Disaggregation Records'!$D$59:$D$92,255),0))),"")</f>
        <v/>
      </c>
      <c r="E177" s="370" t="str">
        <f t="array" ref="E177">IFERROR(IF(INDEX('Disaggregation Data'!$K$159:$K$310,MATCH(LEFT(M177,255),LEFT('Disaggregation Data'!$J$159:$J$310,255),0))=0,"",INDEX('Disaggregation Data'!$K$159:$K$310,MATCH(LEFT(M177,255),LEFT('Disaggregation Data'!J$159:$J$310,255),0))),"")</f>
        <v/>
      </c>
      <c r="F177" s="370" t="str">
        <f t="array" ref="F177">IFERROR(IF(INDEX('Disaggregation Data'!$L$159:$L$310,MATCH(LEFT(M177,255),LEFT('Disaggregation Data'!$J$159:$J$310,255),0))=0,"",INDEX('Disaggregation Data'!$L$159:$L$310,MATCH(LEFT(M177,255),LEFT('Disaggregation Data'!J$159:$J$310,255),0))),"")</f>
        <v/>
      </c>
      <c r="G177" s="370" t="str">
        <f t="array" ref="G177">IFERROR(IF(INDEX('Disaggregation Data'!$M$159:$M$310,MATCH(LEFT(M177,255),LEFT('Disaggregation Data'!$J$159:$J$310,255),0))=0,"",INDEX('Disaggregation Data'!$M$159:$M$310,MATCH(LEFT(M177,255),LEFT('Disaggregation Data'!J$159:$J$310,255),0))),"")</f>
        <v/>
      </c>
      <c r="H177" s="369" t="str">
        <f t="array" ref="H177">IFERROR(IF(INDEX('Disaggregation Data'!$N$159:$N$310,MATCH(LEFT(M177,255),LEFT('Disaggregation Data'!$J$159:$J$310,255),0))=0,"",INDEX('Disaggregation Data'!$N$159:$N$310,MATCH(LEFT(M177,255),LEFT('Disaggregation Data'!J$159:$J$310,255),0))),"")</f>
        <v/>
      </c>
      <c r="I177" s="459" t="str">
        <f t="array" ref="I177">IFERROR(IF(INDEX('Disaggregation Records'!$G$59:$G$92,MATCH(LEFT(L177,255),LEFT('Disaggregation Records'!$D$59:$D$92,255),0))=0,"",INDEX('Disaggregation Records'!$G$59:$G$92,MATCH(LEFT(L177,255),LEFT('Disaggregation Records'!$D$59:$D$92,255),0))),"")</f>
        <v/>
      </c>
      <c r="J177" s="464" t="s">
        <v>712</v>
      </c>
      <c r="K177" s="464">
        <f t="shared" si="12"/>
        <v>10</v>
      </c>
      <c r="L177" s="464" t="str">
        <f t="shared" si="13"/>
        <v/>
      </c>
      <c r="M177" s="464" t="str">
        <f t="shared" si="14"/>
        <v/>
      </c>
      <c r="N177" s="464" t="b">
        <f t="shared" si="15"/>
        <v>0</v>
      </c>
      <c r="O177" s="468" t="s">
        <v>1648</v>
      </c>
      <c r="P177" s="202"/>
      <c r="Q177" s="179"/>
    </row>
    <row r="178" spans="1:17" ht="37.5" customHeight="1" x14ac:dyDescent="0.3">
      <c r="A178" s="367">
        <v>2</v>
      </c>
      <c r="B178" s="384" t="str">
        <f>IFERROR(VLOOKUP(A178,'Outcome Indicators - Section C'!$A$10:$S$27,19,FALSE),"")</f>
        <v/>
      </c>
      <c r="C178" s="467" t="str">
        <f t="array" ref="C178">IFERROR(IF(INDEX('Disaggregation Records'!$E$59:$E$92,MATCH(LEFT(L178,255),LEFT('Disaggregation Records'!$D$59:$D$92,255),0))=0,"",INDEX('Disaggregation Records'!$E$59:$E$92,MATCH(LEFT(L178,255),LEFT('Disaggregation Records'!$D$59:$D$92,255),0))),"")</f>
        <v/>
      </c>
      <c r="D178" s="467" t="str">
        <f t="array" ref="D178">IFERROR(IF(INDEX('Disaggregation Records'!$F$59:$F$92,MATCH(LEFT(L178,255),LEFT('Disaggregation Records'!$D$59:$D$92,255),0))=0,"",INDEX('Disaggregation Records'!$F$59:$F$92,MATCH(LEFT(L178,255),LEFT('Disaggregation Records'!$D$59:$D$92,255),0))),"")</f>
        <v/>
      </c>
      <c r="E178" s="370" t="str">
        <f t="array" ref="E178">IFERROR(IF(INDEX('Disaggregation Data'!$K$159:$K$310,MATCH(LEFT(M178,255),LEFT('Disaggregation Data'!$J$159:$J$310,255),0))=0,"",INDEX('Disaggregation Data'!$K$159:$K$310,MATCH(LEFT(M178,255),LEFT('Disaggregation Data'!J$159:$J$310,255),0))),"")</f>
        <v/>
      </c>
      <c r="F178" s="370" t="str">
        <f t="array" ref="F178">IFERROR(IF(INDEX('Disaggregation Data'!$L$159:$L$310,MATCH(LEFT(M178,255),LEFT('Disaggregation Data'!$J$159:$J$310,255),0))=0,"",INDEX('Disaggregation Data'!$L$159:$L$310,MATCH(LEFT(M178,255),LEFT('Disaggregation Data'!J$159:$J$310,255),0))),"")</f>
        <v/>
      </c>
      <c r="G178" s="370" t="str">
        <f t="array" ref="G178">IFERROR(IF(INDEX('Disaggregation Data'!$M$159:$M$310,MATCH(LEFT(M178,255),LEFT('Disaggregation Data'!$J$159:$J$310,255),0))=0,"",INDEX('Disaggregation Data'!$M$159:$M$310,MATCH(LEFT(M178,255),LEFT('Disaggregation Data'!J$159:$J$310,255),0))),"")</f>
        <v/>
      </c>
      <c r="H178" s="369" t="str">
        <f t="array" ref="H178">IFERROR(IF(INDEX('Disaggregation Data'!$N$159:$N$310,MATCH(LEFT(M178,255),LEFT('Disaggregation Data'!$J$159:$J$310,255),0))=0,"",INDEX('Disaggregation Data'!$N$159:$N$310,MATCH(LEFT(M178,255),LEFT('Disaggregation Data'!J$159:$J$310,255),0))),"")</f>
        <v/>
      </c>
      <c r="I178" s="459" t="str">
        <f t="array" ref="I178">IFERROR(IF(INDEX('Disaggregation Records'!$G$59:$G$92,MATCH(LEFT(L178,255),LEFT('Disaggregation Records'!$D$59:$D$92,255),0))=0,"",INDEX('Disaggregation Records'!$G$59:$G$92,MATCH(LEFT(L178,255),LEFT('Disaggregation Records'!$D$59:$D$92,255),0))),"")</f>
        <v/>
      </c>
      <c r="J178" s="464" t="s">
        <v>716</v>
      </c>
      <c r="K178" s="464">
        <f t="shared" si="12"/>
        <v>11</v>
      </c>
      <c r="L178" s="464" t="str">
        <f t="shared" si="13"/>
        <v/>
      </c>
      <c r="M178" s="464" t="str">
        <f t="shared" si="14"/>
        <v/>
      </c>
      <c r="N178" s="464" t="b">
        <f t="shared" si="15"/>
        <v>0</v>
      </c>
      <c r="O178" s="468" t="s">
        <v>1649</v>
      </c>
      <c r="P178" s="202"/>
      <c r="Q178" s="179"/>
    </row>
    <row r="179" spans="1:17" ht="37.5" customHeight="1" x14ac:dyDescent="0.3">
      <c r="A179" s="367">
        <v>2</v>
      </c>
      <c r="B179" s="384" t="str">
        <f>IFERROR(VLOOKUP(A179,'Outcome Indicators - Section C'!$A$10:$S$27,19,FALSE),"")</f>
        <v/>
      </c>
      <c r="C179" s="467" t="str">
        <f t="array" ref="C179">IFERROR(IF(INDEX('Disaggregation Records'!$E$59:$E$92,MATCH(LEFT(L179,255),LEFT('Disaggregation Records'!$D$59:$D$92,255),0))=0,"",INDEX('Disaggregation Records'!$E$59:$E$92,MATCH(LEFT(L179,255),LEFT('Disaggregation Records'!$D$59:$D$92,255),0))),"")</f>
        <v/>
      </c>
      <c r="D179" s="467" t="str">
        <f t="array" ref="D179">IFERROR(IF(INDEX('Disaggregation Records'!$F$59:$F$92,MATCH(LEFT(L179,255),LEFT('Disaggregation Records'!$D$59:$D$92,255),0))=0,"",INDEX('Disaggregation Records'!$F$59:$F$92,MATCH(LEFT(L179,255),LEFT('Disaggregation Records'!$D$59:$D$92,255),0))),"")</f>
        <v/>
      </c>
      <c r="E179" s="370" t="str">
        <f t="array" ref="E179">IFERROR(IF(INDEX('Disaggregation Data'!$K$159:$K$310,MATCH(LEFT(M179,255),LEFT('Disaggregation Data'!$J$159:$J$310,255),0))=0,"",INDEX('Disaggregation Data'!$K$159:$K$310,MATCH(LEFT(M179,255),LEFT('Disaggregation Data'!J$159:$J$310,255),0))),"")</f>
        <v/>
      </c>
      <c r="F179" s="370" t="str">
        <f t="array" ref="F179">IFERROR(IF(INDEX('Disaggregation Data'!$L$159:$L$310,MATCH(LEFT(M179,255),LEFT('Disaggregation Data'!$J$159:$J$310,255),0))=0,"",INDEX('Disaggregation Data'!$L$159:$L$310,MATCH(LEFT(M179,255),LEFT('Disaggregation Data'!J$159:$J$310,255),0))),"")</f>
        <v/>
      </c>
      <c r="G179" s="370" t="str">
        <f t="array" ref="G179">IFERROR(IF(INDEX('Disaggregation Data'!$M$159:$M$310,MATCH(LEFT(M179,255),LEFT('Disaggregation Data'!$J$159:$J$310,255),0))=0,"",INDEX('Disaggregation Data'!$M$159:$M$310,MATCH(LEFT(M179,255),LEFT('Disaggregation Data'!J$159:$J$310,255),0))),"")</f>
        <v/>
      </c>
      <c r="H179" s="369" t="str">
        <f t="array" ref="H179">IFERROR(IF(INDEX('Disaggregation Data'!$N$159:$N$310,MATCH(LEFT(M179,255),LEFT('Disaggregation Data'!$J$159:$J$310,255),0))=0,"",INDEX('Disaggregation Data'!$N$159:$N$310,MATCH(LEFT(M179,255),LEFT('Disaggregation Data'!J$159:$J$310,255),0))),"")</f>
        <v/>
      </c>
      <c r="I179" s="459" t="str">
        <f t="array" ref="I179">IFERROR(IF(INDEX('Disaggregation Records'!$G$59:$G$92,MATCH(LEFT(L179,255),LEFT('Disaggregation Records'!$D$59:$D$92,255),0))=0,"",INDEX('Disaggregation Records'!$G$59:$G$92,MATCH(LEFT(L179,255),LEFT('Disaggregation Records'!$D$59:$D$92,255),0))),"")</f>
        <v/>
      </c>
      <c r="J179" s="464" t="s">
        <v>716</v>
      </c>
      <c r="K179" s="464">
        <f t="shared" si="12"/>
        <v>12</v>
      </c>
      <c r="L179" s="464" t="str">
        <f t="shared" si="13"/>
        <v/>
      </c>
      <c r="M179" s="464" t="str">
        <f t="shared" si="14"/>
        <v/>
      </c>
      <c r="N179" s="464" t="b">
        <f t="shared" si="15"/>
        <v>0</v>
      </c>
      <c r="O179" s="468" t="s">
        <v>1650</v>
      </c>
      <c r="P179" s="202"/>
      <c r="Q179" s="179"/>
    </row>
    <row r="180" spans="1:17" ht="37.5" customHeight="1" x14ac:dyDescent="0.3">
      <c r="A180" s="367">
        <v>2</v>
      </c>
      <c r="B180" s="384" t="str">
        <f>IFERROR(VLOOKUP(A180,'Outcome Indicators - Section C'!$A$10:$S$27,19,FALSE),"")</f>
        <v/>
      </c>
      <c r="C180" s="467" t="str">
        <f t="array" ref="C180">IFERROR(IF(INDEX('Disaggregation Records'!$E$59:$E$92,MATCH(LEFT(L180,255),LEFT('Disaggregation Records'!$D$59:$D$92,255),0))=0,"",INDEX('Disaggregation Records'!$E$59:$E$92,MATCH(LEFT(L180,255),LEFT('Disaggregation Records'!$D$59:$D$92,255),0))),"")</f>
        <v/>
      </c>
      <c r="D180" s="467" t="str">
        <f t="array" ref="D180">IFERROR(IF(INDEX('Disaggregation Records'!$F$59:$F$92,MATCH(LEFT(L180,255),LEFT('Disaggregation Records'!$D$59:$D$92,255),0))=0,"",INDEX('Disaggregation Records'!$F$59:$F$92,MATCH(LEFT(L180,255),LEFT('Disaggregation Records'!$D$59:$D$92,255),0))),"")</f>
        <v/>
      </c>
      <c r="E180" s="370" t="str">
        <f t="array" ref="E180">IFERROR(IF(INDEX('Disaggregation Data'!$K$159:$K$310,MATCH(LEFT(M180,255),LEFT('Disaggregation Data'!$J$159:$J$310,255),0))=0,"",INDEX('Disaggregation Data'!$K$159:$K$310,MATCH(LEFT(M180,255),LEFT('Disaggregation Data'!J$159:$J$310,255),0))),"")</f>
        <v/>
      </c>
      <c r="F180" s="370" t="str">
        <f t="array" ref="F180">IFERROR(IF(INDEX('Disaggregation Data'!$L$159:$L$310,MATCH(LEFT(M180,255),LEFT('Disaggregation Data'!$J$159:$J$310,255),0))=0,"",INDEX('Disaggregation Data'!$L$159:$L$310,MATCH(LEFT(M180,255),LEFT('Disaggregation Data'!J$159:$J$310,255),0))),"")</f>
        <v/>
      </c>
      <c r="G180" s="370" t="str">
        <f t="array" ref="G180">IFERROR(IF(INDEX('Disaggregation Data'!$M$159:$M$310,MATCH(LEFT(M180,255),LEFT('Disaggregation Data'!$J$159:$J$310,255),0))=0,"",INDEX('Disaggregation Data'!$M$159:$M$310,MATCH(LEFT(M180,255),LEFT('Disaggregation Data'!J$159:$J$310,255),0))),"")</f>
        <v/>
      </c>
      <c r="H180" s="369" t="str">
        <f t="array" ref="H180">IFERROR(IF(INDEX('Disaggregation Data'!$N$159:$N$310,MATCH(LEFT(M180,255),LEFT('Disaggregation Data'!$J$159:$J$310,255),0))=0,"",INDEX('Disaggregation Data'!$N$159:$N$310,MATCH(LEFT(M180,255),LEFT('Disaggregation Data'!J$159:$J$310,255),0))),"")</f>
        <v/>
      </c>
      <c r="I180" s="459" t="str">
        <f t="array" ref="I180">IFERROR(IF(INDEX('Disaggregation Records'!$G$59:$G$92,MATCH(LEFT(L180,255),LEFT('Disaggregation Records'!$D$59:$D$92,255),0))=0,"",INDEX('Disaggregation Records'!$G$59:$G$92,MATCH(LEFT(L180,255),LEFT('Disaggregation Records'!$D$59:$D$92,255),0))),"")</f>
        <v/>
      </c>
      <c r="J180" s="464" t="s">
        <v>716</v>
      </c>
      <c r="K180" s="464">
        <f t="shared" si="12"/>
        <v>13</v>
      </c>
      <c r="L180" s="464" t="str">
        <f t="shared" si="13"/>
        <v/>
      </c>
      <c r="M180" s="464" t="str">
        <f t="shared" si="14"/>
        <v/>
      </c>
      <c r="N180" s="464" t="b">
        <f t="shared" si="15"/>
        <v>0</v>
      </c>
      <c r="O180" s="468" t="s">
        <v>1651</v>
      </c>
      <c r="P180" s="202"/>
      <c r="Q180" s="179"/>
    </row>
    <row r="181" spans="1:17" ht="37.5" customHeight="1" x14ac:dyDescent="0.3">
      <c r="A181" s="367">
        <v>2</v>
      </c>
      <c r="B181" s="384" t="str">
        <f>IFERROR(VLOOKUP(A181,'Outcome Indicators - Section C'!$A$10:$S$27,19,FALSE),"")</f>
        <v/>
      </c>
      <c r="C181" s="467" t="str">
        <f t="array" ref="C181">IFERROR(IF(INDEX('Disaggregation Records'!$E$59:$E$92,MATCH(LEFT(L181,255),LEFT('Disaggregation Records'!$D$59:$D$92,255),0))=0,"",INDEX('Disaggregation Records'!$E$59:$E$92,MATCH(LEFT(L181,255),LEFT('Disaggregation Records'!$D$59:$D$92,255),0))),"")</f>
        <v/>
      </c>
      <c r="D181" s="467" t="str">
        <f t="array" ref="D181">IFERROR(IF(INDEX('Disaggregation Records'!$F$59:$F$92,MATCH(LEFT(L181,255),LEFT('Disaggregation Records'!$D$59:$D$92,255),0))=0,"",INDEX('Disaggregation Records'!$F$59:$F$92,MATCH(LEFT(L181,255),LEFT('Disaggregation Records'!$D$59:$D$92,255),0))),"")</f>
        <v/>
      </c>
      <c r="E181" s="370" t="str">
        <f t="array" ref="E181">IFERROR(IF(INDEX('Disaggregation Data'!$K$159:$K$310,MATCH(LEFT(M181,255),LEFT('Disaggregation Data'!$J$159:$J$310,255),0))=0,"",INDEX('Disaggregation Data'!$K$159:$K$310,MATCH(LEFT(M181,255),LEFT('Disaggregation Data'!J$159:$J$310,255),0))),"")</f>
        <v/>
      </c>
      <c r="F181" s="370" t="str">
        <f t="array" ref="F181">IFERROR(IF(INDEX('Disaggregation Data'!$L$159:$L$310,MATCH(LEFT(M181,255),LEFT('Disaggregation Data'!$J$159:$J$310,255),0))=0,"",INDEX('Disaggregation Data'!$L$159:$L$310,MATCH(LEFT(M181,255),LEFT('Disaggregation Data'!J$159:$J$310,255),0))),"")</f>
        <v/>
      </c>
      <c r="G181" s="370" t="str">
        <f t="array" ref="G181">IFERROR(IF(INDEX('Disaggregation Data'!$M$159:$M$310,MATCH(LEFT(M181,255),LEFT('Disaggregation Data'!$J$159:$J$310,255),0))=0,"",INDEX('Disaggregation Data'!$M$159:$M$310,MATCH(LEFT(M181,255),LEFT('Disaggregation Data'!J$159:$J$310,255),0))),"")</f>
        <v/>
      </c>
      <c r="H181" s="369" t="str">
        <f t="array" ref="H181">IFERROR(IF(INDEX('Disaggregation Data'!$N$159:$N$310,MATCH(LEFT(M181,255),LEFT('Disaggregation Data'!$J$159:$J$310,255),0))=0,"",INDEX('Disaggregation Data'!$N$159:$N$310,MATCH(LEFT(M181,255),LEFT('Disaggregation Data'!J$159:$J$310,255),0))),"")</f>
        <v/>
      </c>
      <c r="I181" s="459" t="str">
        <f t="array" ref="I181">IFERROR(IF(INDEX('Disaggregation Records'!$G$59:$G$92,MATCH(LEFT(L181,255),LEFT('Disaggregation Records'!$D$59:$D$92,255),0))=0,"",INDEX('Disaggregation Records'!$G$59:$G$92,MATCH(LEFT(L181,255),LEFT('Disaggregation Records'!$D$59:$D$92,255),0))),"")</f>
        <v/>
      </c>
      <c r="J181" s="464" t="s">
        <v>716</v>
      </c>
      <c r="K181" s="464">
        <f t="shared" si="12"/>
        <v>14</v>
      </c>
      <c r="L181" s="464" t="str">
        <f t="shared" si="13"/>
        <v/>
      </c>
      <c r="M181" s="464" t="str">
        <f t="shared" si="14"/>
        <v/>
      </c>
      <c r="N181" s="464" t="b">
        <f t="shared" si="15"/>
        <v>0</v>
      </c>
      <c r="O181" s="468" t="s">
        <v>1652</v>
      </c>
      <c r="P181" s="202"/>
      <c r="Q181" s="179"/>
    </row>
    <row r="182" spans="1:17" ht="37.5" customHeight="1" x14ac:dyDescent="0.3">
      <c r="A182" s="367">
        <v>2</v>
      </c>
      <c r="B182" s="384" t="str">
        <f>IFERROR(VLOOKUP(A182,'Outcome Indicators - Section C'!$A$10:$S$27,19,FALSE),"")</f>
        <v/>
      </c>
      <c r="C182" s="467" t="str">
        <f t="array" ref="C182">IFERROR(IF(INDEX('Disaggregation Records'!$E$59:$E$92,MATCH(LEFT(L182,255),LEFT('Disaggregation Records'!$D$59:$D$92,255),0))=0,"",INDEX('Disaggregation Records'!$E$59:$E$92,MATCH(LEFT(L182,255),LEFT('Disaggregation Records'!$D$59:$D$92,255),0))),"")</f>
        <v/>
      </c>
      <c r="D182" s="467" t="str">
        <f t="array" ref="D182">IFERROR(IF(INDEX('Disaggregation Records'!$F$59:$F$92,MATCH(LEFT(L182,255),LEFT('Disaggregation Records'!$D$59:$D$92,255),0))=0,"",INDEX('Disaggregation Records'!$F$59:$F$92,MATCH(LEFT(L182,255),LEFT('Disaggregation Records'!$D$59:$D$92,255),0))),"")</f>
        <v/>
      </c>
      <c r="E182" s="370" t="str">
        <f t="array" ref="E182">IFERROR(IF(INDEX('Disaggregation Data'!$K$159:$K$310,MATCH(LEFT(M182,255),LEFT('Disaggregation Data'!$J$159:$J$310,255),0))=0,"",INDEX('Disaggregation Data'!$K$159:$K$310,MATCH(LEFT(M182,255),LEFT('Disaggregation Data'!J$159:$J$310,255),0))),"")</f>
        <v/>
      </c>
      <c r="F182" s="370" t="str">
        <f t="array" ref="F182">IFERROR(IF(INDEX('Disaggregation Data'!$L$159:$L$310,MATCH(LEFT(M182,255),LEFT('Disaggregation Data'!$J$159:$J$310,255),0))=0,"",INDEX('Disaggregation Data'!$L$159:$L$310,MATCH(LEFT(M182,255),LEFT('Disaggregation Data'!J$159:$J$310,255),0))),"")</f>
        <v/>
      </c>
      <c r="G182" s="370" t="str">
        <f t="array" ref="G182">IFERROR(IF(INDEX('Disaggregation Data'!$M$159:$M$310,MATCH(LEFT(M182,255),LEFT('Disaggregation Data'!$J$159:$J$310,255),0))=0,"",INDEX('Disaggregation Data'!$M$159:$M$310,MATCH(LEFT(M182,255),LEFT('Disaggregation Data'!J$159:$J$310,255),0))),"")</f>
        <v/>
      </c>
      <c r="H182" s="369" t="str">
        <f t="array" ref="H182">IFERROR(IF(INDEX('Disaggregation Data'!$N$159:$N$310,MATCH(LEFT(M182,255),LEFT('Disaggregation Data'!$J$159:$J$310,255),0))=0,"",INDEX('Disaggregation Data'!$N$159:$N$310,MATCH(LEFT(M182,255),LEFT('Disaggregation Data'!J$159:$J$310,255),0))),"")</f>
        <v/>
      </c>
      <c r="I182" s="459" t="str">
        <f t="array" ref="I182">IFERROR(IF(INDEX('Disaggregation Records'!$G$59:$G$92,MATCH(LEFT(L182,255),LEFT('Disaggregation Records'!$D$59:$D$92,255),0))=0,"",INDEX('Disaggregation Records'!$G$59:$G$92,MATCH(LEFT(L182,255),LEFT('Disaggregation Records'!$D$59:$D$92,255),0))),"")</f>
        <v/>
      </c>
      <c r="J182" s="464" t="s">
        <v>716</v>
      </c>
      <c r="K182" s="464">
        <f t="shared" si="12"/>
        <v>15</v>
      </c>
      <c r="L182" s="464" t="str">
        <f t="shared" si="13"/>
        <v/>
      </c>
      <c r="M182" s="464" t="str">
        <f t="shared" si="14"/>
        <v/>
      </c>
      <c r="N182" s="464" t="b">
        <f t="shared" si="15"/>
        <v>0</v>
      </c>
      <c r="O182" s="468" t="s">
        <v>1653</v>
      </c>
      <c r="P182" s="202"/>
      <c r="Q182" s="179"/>
    </row>
    <row r="183" spans="1:17" ht="37.5" customHeight="1" x14ac:dyDescent="0.3">
      <c r="A183" s="367">
        <v>2</v>
      </c>
      <c r="B183" s="384" t="str">
        <f>IFERROR(VLOOKUP(A183,'Outcome Indicators - Section C'!$A$10:$S$27,19,FALSE),"")</f>
        <v/>
      </c>
      <c r="C183" s="467" t="str">
        <f t="array" ref="C183">IFERROR(IF(INDEX('Disaggregation Records'!$E$59:$E$92,MATCH(LEFT(L183,255),LEFT('Disaggregation Records'!$D$59:$D$92,255),0))=0,"",INDEX('Disaggregation Records'!$E$59:$E$92,MATCH(LEFT(L183,255),LEFT('Disaggregation Records'!$D$59:$D$92,255),0))),"")</f>
        <v/>
      </c>
      <c r="D183" s="467" t="str">
        <f t="array" ref="D183">IFERROR(IF(INDEX('Disaggregation Records'!$F$59:$F$92,MATCH(LEFT(L183,255),LEFT('Disaggregation Records'!$D$59:$D$92,255),0))=0,"",INDEX('Disaggregation Records'!$F$59:$F$92,MATCH(LEFT(L183,255),LEFT('Disaggregation Records'!$D$59:$D$92,255),0))),"")</f>
        <v/>
      </c>
      <c r="E183" s="370" t="str">
        <f t="array" ref="E183">IFERROR(IF(INDEX('Disaggregation Data'!$K$159:$K$310,MATCH(LEFT(M183,255),LEFT('Disaggregation Data'!$J$159:$J$310,255),0))=0,"",INDEX('Disaggregation Data'!$K$159:$K$310,MATCH(LEFT(M183,255),LEFT('Disaggregation Data'!J$159:$J$310,255),0))),"")</f>
        <v/>
      </c>
      <c r="F183" s="370" t="str">
        <f t="array" ref="F183">IFERROR(IF(INDEX('Disaggregation Data'!$L$159:$L$310,MATCH(LEFT(M183,255),LEFT('Disaggregation Data'!$J$159:$J$310,255),0))=0,"",INDEX('Disaggregation Data'!$L$159:$L$310,MATCH(LEFT(M183,255),LEFT('Disaggregation Data'!J$159:$J$310,255),0))),"")</f>
        <v/>
      </c>
      <c r="G183" s="370" t="str">
        <f t="array" ref="G183">IFERROR(IF(INDEX('Disaggregation Data'!$M$159:$M$310,MATCH(LEFT(M183,255),LEFT('Disaggregation Data'!$J$159:$J$310,255),0))=0,"",INDEX('Disaggregation Data'!$M$159:$M$310,MATCH(LEFT(M183,255),LEFT('Disaggregation Data'!J$159:$J$310,255),0))),"")</f>
        <v/>
      </c>
      <c r="H183" s="369" t="str">
        <f t="array" ref="H183">IFERROR(IF(INDEX('Disaggregation Data'!$N$159:$N$310,MATCH(LEFT(M183,255),LEFT('Disaggregation Data'!$J$159:$J$310,255),0))=0,"",INDEX('Disaggregation Data'!$N$159:$N$310,MATCH(LEFT(M183,255),LEFT('Disaggregation Data'!J$159:$J$310,255),0))),"")</f>
        <v/>
      </c>
      <c r="I183" s="459" t="str">
        <f t="array" ref="I183">IFERROR(IF(INDEX('Disaggregation Records'!$G$59:$G$92,MATCH(LEFT(L183,255),LEFT('Disaggregation Records'!$D$59:$D$92,255),0))=0,"",INDEX('Disaggregation Records'!$G$59:$G$92,MATCH(LEFT(L183,255),LEFT('Disaggregation Records'!$D$59:$D$92,255),0))),"")</f>
        <v/>
      </c>
      <c r="J183" s="464" t="s">
        <v>716</v>
      </c>
      <c r="K183" s="464">
        <f t="shared" si="12"/>
        <v>16</v>
      </c>
      <c r="L183" s="464" t="str">
        <f t="shared" si="13"/>
        <v/>
      </c>
      <c r="M183" s="464" t="str">
        <f t="shared" si="14"/>
        <v/>
      </c>
      <c r="N183" s="464" t="b">
        <f t="shared" si="15"/>
        <v>0</v>
      </c>
      <c r="O183" s="468" t="s">
        <v>1654</v>
      </c>
      <c r="P183" s="202"/>
      <c r="Q183" s="179"/>
    </row>
    <row r="184" spans="1:17" ht="37.5" customHeight="1" x14ac:dyDescent="0.3">
      <c r="A184" s="367">
        <v>2</v>
      </c>
      <c r="B184" s="384" t="str">
        <f>IFERROR(VLOOKUP(A184,'Outcome Indicators - Section C'!$A$10:$S$27,19,FALSE),"")</f>
        <v/>
      </c>
      <c r="C184" s="467" t="str">
        <f t="array" ref="C184">IFERROR(IF(INDEX('Disaggregation Records'!$E$59:$E$92,MATCH(LEFT(L184,255),LEFT('Disaggregation Records'!$D$59:$D$92,255),0))=0,"",INDEX('Disaggregation Records'!$E$59:$E$92,MATCH(LEFT(L184,255),LEFT('Disaggregation Records'!$D$59:$D$92,255),0))),"")</f>
        <v/>
      </c>
      <c r="D184" s="467" t="str">
        <f t="array" ref="D184">IFERROR(IF(INDEX('Disaggregation Records'!$F$59:$F$92,MATCH(LEFT(L184,255),LEFT('Disaggregation Records'!$D$59:$D$92,255),0))=0,"",INDEX('Disaggregation Records'!$F$59:$F$92,MATCH(LEFT(L184,255),LEFT('Disaggregation Records'!$D$59:$D$92,255),0))),"")</f>
        <v/>
      </c>
      <c r="E184" s="370" t="str">
        <f t="array" ref="E184">IFERROR(IF(INDEX('Disaggregation Data'!$K$159:$K$310,MATCH(LEFT(M184,255),LEFT('Disaggregation Data'!$J$159:$J$310,255),0))=0,"",INDEX('Disaggregation Data'!$K$159:$K$310,MATCH(LEFT(M184,255),LEFT('Disaggregation Data'!J$159:$J$310,255),0))),"")</f>
        <v/>
      </c>
      <c r="F184" s="370" t="str">
        <f t="array" ref="F184">IFERROR(IF(INDEX('Disaggregation Data'!$L$159:$L$310,MATCH(LEFT(M184,255),LEFT('Disaggregation Data'!$J$159:$J$310,255),0))=0,"",INDEX('Disaggregation Data'!$L$159:$L$310,MATCH(LEFT(M184,255),LEFT('Disaggregation Data'!J$159:$J$310,255),0))),"")</f>
        <v/>
      </c>
      <c r="G184" s="370" t="str">
        <f t="array" ref="G184">IFERROR(IF(INDEX('Disaggregation Data'!$M$159:$M$310,MATCH(LEFT(M184,255),LEFT('Disaggregation Data'!$J$159:$J$310,255),0))=0,"",INDEX('Disaggregation Data'!$M$159:$M$310,MATCH(LEFT(M184,255),LEFT('Disaggregation Data'!J$159:$J$310,255),0))),"")</f>
        <v/>
      </c>
      <c r="H184" s="369" t="str">
        <f t="array" ref="H184">IFERROR(IF(INDEX('Disaggregation Data'!$N$159:$N$310,MATCH(LEFT(M184,255),LEFT('Disaggregation Data'!$J$159:$J$310,255),0))=0,"",INDEX('Disaggregation Data'!$N$159:$N$310,MATCH(LEFT(M184,255),LEFT('Disaggregation Data'!J$159:$J$310,255),0))),"")</f>
        <v/>
      </c>
      <c r="I184" s="459" t="str">
        <f t="array" ref="I184">IFERROR(IF(INDEX('Disaggregation Records'!$G$59:$G$92,MATCH(LEFT(L184,255),LEFT('Disaggregation Records'!$D$59:$D$92,255),0))=0,"",INDEX('Disaggregation Records'!$G$59:$G$92,MATCH(LEFT(L184,255),LEFT('Disaggregation Records'!$D$59:$D$92,255),0))),"")</f>
        <v/>
      </c>
      <c r="J184" s="464" t="s">
        <v>716</v>
      </c>
      <c r="K184" s="464">
        <f t="shared" si="12"/>
        <v>17</v>
      </c>
      <c r="L184" s="464" t="str">
        <f t="shared" si="13"/>
        <v/>
      </c>
      <c r="M184" s="464" t="str">
        <f t="shared" si="14"/>
        <v/>
      </c>
      <c r="N184" s="464" t="b">
        <f t="shared" si="15"/>
        <v>0</v>
      </c>
      <c r="O184" s="468" t="s">
        <v>1655</v>
      </c>
      <c r="P184" s="202"/>
      <c r="Q184" s="179"/>
    </row>
    <row r="185" spans="1:17" ht="37.5" customHeight="1" x14ac:dyDescent="0.3">
      <c r="A185" s="367">
        <v>2</v>
      </c>
      <c r="B185" s="384" t="str">
        <f>IFERROR(VLOOKUP(A185,'Outcome Indicators - Section C'!$A$10:$S$27,19,FALSE),"")</f>
        <v/>
      </c>
      <c r="C185" s="467" t="str">
        <f t="array" ref="C185">IFERROR(IF(INDEX('Disaggregation Records'!$E$59:$E$92,MATCH(LEFT(L185,255),LEFT('Disaggregation Records'!$D$59:$D$92,255),0))=0,"",INDEX('Disaggregation Records'!$E$59:$E$92,MATCH(LEFT(L185,255),LEFT('Disaggregation Records'!$D$59:$D$92,255),0))),"")</f>
        <v/>
      </c>
      <c r="D185" s="467" t="str">
        <f t="array" ref="D185">IFERROR(IF(INDEX('Disaggregation Records'!$F$59:$F$92,MATCH(LEFT(L185,255),LEFT('Disaggregation Records'!$D$59:$D$92,255),0))=0,"",INDEX('Disaggregation Records'!$F$59:$F$92,MATCH(LEFT(L185,255),LEFT('Disaggregation Records'!$D$59:$D$92,255),0))),"")</f>
        <v/>
      </c>
      <c r="E185" s="370" t="str">
        <f t="array" ref="E185">IFERROR(IF(INDEX('Disaggregation Data'!$K$159:$K$310,MATCH(LEFT(M185,255),LEFT('Disaggregation Data'!$J$159:$J$310,255),0))=0,"",INDEX('Disaggregation Data'!$K$159:$K$310,MATCH(LEFT(M185,255),LEFT('Disaggregation Data'!J$159:$J$310,255),0))),"")</f>
        <v/>
      </c>
      <c r="F185" s="370" t="str">
        <f t="array" ref="F185">IFERROR(IF(INDEX('Disaggregation Data'!$L$159:$L$310,MATCH(LEFT(M185,255),LEFT('Disaggregation Data'!$J$159:$J$310,255),0))=0,"",INDEX('Disaggregation Data'!$L$159:$L$310,MATCH(LEFT(M185,255),LEFT('Disaggregation Data'!J$159:$J$310,255),0))),"")</f>
        <v/>
      </c>
      <c r="G185" s="370" t="str">
        <f t="array" ref="G185">IFERROR(IF(INDEX('Disaggregation Data'!$M$159:$M$310,MATCH(LEFT(M185,255),LEFT('Disaggregation Data'!$J$159:$J$310,255),0))=0,"",INDEX('Disaggregation Data'!$M$159:$M$310,MATCH(LEFT(M185,255),LEFT('Disaggregation Data'!J$159:$J$310,255),0))),"")</f>
        <v/>
      </c>
      <c r="H185" s="369" t="str">
        <f t="array" ref="H185">IFERROR(IF(INDEX('Disaggregation Data'!$N$159:$N$310,MATCH(LEFT(M185,255),LEFT('Disaggregation Data'!$J$159:$J$310,255),0))=0,"",INDEX('Disaggregation Data'!$N$159:$N$310,MATCH(LEFT(M185,255),LEFT('Disaggregation Data'!J$159:$J$310,255),0))),"")</f>
        <v/>
      </c>
      <c r="I185" s="459" t="str">
        <f t="array" ref="I185">IFERROR(IF(INDEX('Disaggregation Records'!$G$59:$G$92,MATCH(LEFT(L185,255),LEFT('Disaggregation Records'!$D$59:$D$92,255),0))=0,"",INDEX('Disaggregation Records'!$G$59:$G$92,MATCH(LEFT(L185,255),LEFT('Disaggregation Records'!$D$59:$D$92,255),0))),"")</f>
        <v/>
      </c>
      <c r="J185" s="464" t="s">
        <v>716</v>
      </c>
      <c r="K185" s="464">
        <f t="shared" si="12"/>
        <v>18</v>
      </c>
      <c r="L185" s="464" t="str">
        <f t="shared" si="13"/>
        <v/>
      </c>
      <c r="M185" s="464" t="str">
        <f t="shared" si="14"/>
        <v/>
      </c>
      <c r="N185" s="464" t="b">
        <f t="shared" si="15"/>
        <v>0</v>
      </c>
      <c r="O185" s="468" t="s">
        <v>1656</v>
      </c>
      <c r="P185" s="202"/>
      <c r="Q185" s="179"/>
    </row>
    <row r="186" spans="1:17" ht="37.5" customHeight="1" x14ac:dyDescent="0.3">
      <c r="A186" s="367">
        <v>2</v>
      </c>
      <c r="B186" s="384" t="str">
        <f>IFERROR(VLOOKUP(A186,'Outcome Indicators - Section C'!$A$10:$S$27,19,FALSE),"")</f>
        <v/>
      </c>
      <c r="C186" s="467" t="str">
        <f t="array" ref="C186">IFERROR(IF(INDEX('Disaggregation Records'!$E$59:$E$92,MATCH(LEFT(L186,255),LEFT('Disaggregation Records'!$D$59:$D$92,255),0))=0,"",INDEX('Disaggregation Records'!$E$59:$E$92,MATCH(LEFT(L186,255),LEFT('Disaggregation Records'!$D$59:$D$92,255),0))),"")</f>
        <v/>
      </c>
      <c r="D186" s="467" t="str">
        <f t="array" ref="D186">IFERROR(IF(INDEX('Disaggregation Records'!$F$59:$F$92,MATCH(LEFT(L186,255),LEFT('Disaggregation Records'!$D$59:$D$92,255),0))=0,"",INDEX('Disaggregation Records'!$F$59:$F$92,MATCH(LEFT(L186,255),LEFT('Disaggregation Records'!$D$59:$D$92,255),0))),"")</f>
        <v/>
      </c>
      <c r="E186" s="370" t="str">
        <f t="array" ref="E186">IFERROR(IF(INDEX('Disaggregation Data'!$K$159:$K$310,MATCH(LEFT(M186,255),LEFT('Disaggregation Data'!$J$159:$J$310,255),0))=0,"",INDEX('Disaggregation Data'!$K$159:$K$310,MATCH(LEFT(M186,255),LEFT('Disaggregation Data'!J$159:$J$310,255),0))),"")</f>
        <v/>
      </c>
      <c r="F186" s="370" t="str">
        <f t="array" ref="F186">IFERROR(IF(INDEX('Disaggregation Data'!$L$159:$L$310,MATCH(LEFT(M186,255),LEFT('Disaggregation Data'!$J$159:$J$310,255),0))=0,"",INDEX('Disaggregation Data'!$L$159:$L$310,MATCH(LEFT(M186,255),LEFT('Disaggregation Data'!J$159:$J$310,255),0))),"")</f>
        <v/>
      </c>
      <c r="G186" s="370" t="str">
        <f t="array" ref="G186">IFERROR(IF(INDEX('Disaggregation Data'!$M$159:$M$310,MATCH(LEFT(M186,255),LEFT('Disaggregation Data'!$J$159:$J$310,255),0))=0,"",INDEX('Disaggregation Data'!$M$159:$M$310,MATCH(LEFT(M186,255),LEFT('Disaggregation Data'!J$159:$J$310,255),0))),"")</f>
        <v/>
      </c>
      <c r="H186" s="369" t="str">
        <f t="array" ref="H186">IFERROR(IF(INDEX('Disaggregation Data'!$N$159:$N$310,MATCH(LEFT(M186,255),LEFT('Disaggregation Data'!$J$159:$J$310,255),0))=0,"",INDEX('Disaggregation Data'!$N$159:$N$310,MATCH(LEFT(M186,255),LEFT('Disaggregation Data'!J$159:$J$310,255),0))),"")</f>
        <v/>
      </c>
      <c r="I186" s="459" t="str">
        <f t="array" ref="I186">IFERROR(IF(INDEX('Disaggregation Records'!$G$59:$G$92,MATCH(LEFT(L186,255),LEFT('Disaggregation Records'!$D$59:$D$92,255),0))=0,"",INDEX('Disaggregation Records'!$G$59:$G$92,MATCH(LEFT(L186,255),LEFT('Disaggregation Records'!$D$59:$D$92,255),0))),"")</f>
        <v/>
      </c>
      <c r="J186" s="464" t="s">
        <v>716</v>
      </c>
      <c r="K186" s="464">
        <f t="shared" si="12"/>
        <v>19</v>
      </c>
      <c r="L186" s="464" t="str">
        <f t="shared" si="13"/>
        <v/>
      </c>
      <c r="M186" s="464" t="str">
        <f t="shared" si="14"/>
        <v/>
      </c>
      <c r="N186" s="464" t="b">
        <f t="shared" si="15"/>
        <v>0</v>
      </c>
      <c r="O186" s="468" t="s">
        <v>1657</v>
      </c>
      <c r="P186" s="202"/>
      <c r="Q186" s="179"/>
    </row>
    <row r="187" spans="1:17" ht="37.5" customHeight="1" x14ac:dyDescent="0.3">
      <c r="A187" s="367">
        <v>2</v>
      </c>
      <c r="B187" s="384" t="str">
        <f>IFERROR(VLOOKUP(A187,'Outcome Indicators - Section C'!$A$10:$S$27,19,FALSE),"")</f>
        <v/>
      </c>
      <c r="C187" s="467" t="str">
        <f t="array" ref="C187">IFERROR(IF(INDEX('Disaggregation Records'!$E$59:$E$92,MATCH(LEFT(L187,255),LEFT('Disaggregation Records'!$D$59:$D$92,255),0))=0,"",INDEX('Disaggregation Records'!$E$59:$E$92,MATCH(LEFT(L187,255),LEFT('Disaggregation Records'!$D$59:$D$92,255),0))),"")</f>
        <v/>
      </c>
      <c r="D187" s="467" t="str">
        <f t="array" ref="D187">IFERROR(IF(INDEX('Disaggregation Records'!$F$59:$F$92,MATCH(LEFT(L187,255),LEFT('Disaggregation Records'!$D$59:$D$92,255),0))=0,"",INDEX('Disaggregation Records'!$F$59:$F$92,MATCH(LEFT(L187,255),LEFT('Disaggregation Records'!$D$59:$D$92,255),0))),"")</f>
        <v/>
      </c>
      <c r="E187" s="370" t="str">
        <f t="array" ref="E187">IFERROR(IF(INDEX('Disaggregation Data'!$K$159:$K$310,MATCH(LEFT(M187,255),LEFT('Disaggregation Data'!$J$159:$J$310,255),0))=0,"",INDEX('Disaggregation Data'!$K$159:$K$310,MATCH(LEFT(M187,255),LEFT('Disaggregation Data'!J$159:$J$310,255),0))),"")</f>
        <v/>
      </c>
      <c r="F187" s="370" t="str">
        <f t="array" ref="F187">IFERROR(IF(INDEX('Disaggregation Data'!$L$159:$L$310,MATCH(LEFT(M187,255),LEFT('Disaggregation Data'!$J$159:$J$310,255),0))=0,"",INDEX('Disaggregation Data'!$L$159:$L$310,MATCH(LEFT(M187,255),LEFT('Disaggregation Data'!J$159:$J$310,255),0))),"")</f>
        <v/>
      </c>
      <c r="G187" s="370" t="str">
        <f t="array" ref="G187">IFERROR(IF(INDEX('Disaggregation Data'!$M$159:$M$310,MATCH(LEFT(M187,255),LEFT('Disaggregation Data'!$J$159:$J$310,255),0))=0,"",INDEX('Disaggregation Data'!$M$159:$M$310,MATCH(LEFT(M187,255),LEFT('Disaggregation Data'!J$159:$J$310,255),0))),"")</f>
        <v/>
      </c>
      <c r="H187" s="369" t="str">
        <f t="array" ref="H187">IFERROR(IF(INDEX('Disaggregation Data'!$N$159:$N$310,MATCH(LEFT(M187,255),LEFT('Disaggregation Data'!$J$159:$J$310,255),0))=0,"",INDEX('Disaggregation Data'!$N$159:$N$310,MATCH(LEFT(M187,255),LEFT('Disaggregation Data'!J$159:$J$310,255),0))),"")</f>
        <v/>
      </c>
      <c r="I187" s="459" t="str">
        <f t="array" ref="I187">IFERROR(IF(INDEX('Disaggregation Records'!$G$59:$G$92,MATCH(LEFT(L187,255),LEFT('Disaggregation Records'!$D$59:$D$92,255),0))=0,"",INDEX('Disaggregation Records'!$G$59:$G$92,MATCH(LEFT(L187,255),LEFT('Disaggregation Records'!$D$59:$D$92,255),0))),"")</f>
        <v/>
      </c>
      <c r="J187" s="464" t="s">
        <v>716</v>
      </c>
      <c r="K187" s="464">
        <f t="shared" si="12"/>
        <v>20</v>
      </c>
      <c r="L187" s="464" t="str">
        <f t="shared" si="13"/>
        <v/>
      </c>
      <c r="M187" s="464" t="str">
        <f t="shared" si="14"/>
        <v/>
      </c>
      <c r="N187" s="464" t="b">
        <f t="shared" si="15"/>
        <v>0</v>
      </c>
      <c r="O187" s="468" t="s">
        <v>1658</v>
      </c>
      <c r="P187" s="202"/>
      <c r="Q187" s="179"/>
    </row>
    <row r="188" spans="1:17" ht="37.5" customHeight="1" x14ac:dyDescent="0.3">
      <c r="A188" s="367">
        <v>3</v>
      </c>
      <c r="B188" s="384" t="str">
        <f>IFERROR(VLOOKUP(A188,'Outcome Indicators - Section C'!$A$10:$S$27,19,FALSE),"")</f>
        <v/>
      </c>
      <c r="C188" s="467" t="str">
        <f t="array" ref="C188">IFERROR(IF(INDEX('Disaggregation Records'!$E$59:$E$92,MATCH(LEFT(L188,255),LEFT('Disaggregation Records'!$D$59:$D$92,255),0))=0,"",INDEX('Disaggregation Records'!$E$59:$E$92,MATCH(LEFT(L188,255),LEFT('Disaggregation Records'!$D$59:$D$92,255),0))),"")</f>
        <v/>
      </c>
      <c r="D188" s="467" t="str">
        <f t="array" ref="D188">IFERROR(IF(INDEX('Disaggregation Records'!$F$59:$F$92,MATCH(LEFT(L188,255),LEFT('Disaggregation Records'!$D$59:$D$92,255),0))=0,"",INDEX('Disaggregation Records'!$F$59:$F$92,MATCH(LEFT(L188,255),LEFT('Disaggregation Records'!$D$59:$D$92,255),0))),"")</f>
        <v/>
      </c>
      <c r="E188" s="370" t="str">
        <f t="array" ref="E188">IFERROR(IF(INDEX('Disaggregation Data'!$K$159:$K$310,MATCH(LEFT(M188,255),LEFT('Disaggregation Data'!$J$159:$J$310,255),0))=0,"",INDEX('Disaggregation Data'!$K$159:$K$310,MATCH(LEFT(M188,255),LEFT('Disaggregation Data'!J$159:$J$310,255),0))),"")</f>
        <v/>
      </c>
      <c r="F188" s="370" t="str">
        <f t="array" ref="F188">IFERROR(IF(INDEX('Disaggregation Data'!$L$159:$L$310,MATCH(LEFT(M188,255),LEFT('Disaggregation Data'!$J$159:$J$310,255),0))=0,"",INDEX('Disaggregation Data'!$L$159:$L$310,MATCH(LEFT(M188,255),LEFT('Disaggregation Data'!J$159:$J$310,255),0))),"")</f>
        <v/>
      </c>
      <c r="G188" s="370" t="str">
        <f t="array" ref="G188">IFERROR(IF(INDEX('Disaggregation Data'!$M$159:$M$310,MATCH(LEFT(M188,255),LEFT('Disaggregation Data'!$J$159:$J$310,255),0))=0,"",INDEX('Disaggregation Data'!$M$159:$M$310,MATCH(LEFT(M188,255),LEFT('Disaggregation Data'!J$159:$J$310,255),0))),"")</f>
        <v/>
      </c>
      <c r="H188" s="369" t="str">
        <f t="array" ref="H188">IFERROR(IF(INDEX('Disaggregation Data'!$N$159:$N$310,MATCH(LEFT(M188,255),LEFT('Disaggregation Data'!$J$159:$J$310,255),0))=0,"",INDEX('Disaggregation Data'!$N$159:$N$310,MATCH(LEFT(M188,255),LEFT('Disaggregation Data'!J$159:$J$310,255),0))),"")</f>
        <v/>
      </c>
      <c r="I188" s="459" t="str">
        <f t="array" ref="I188">IFERROR(IF(INDEX('Disaggregation Records'!$G$59:$G$92,MATCH(LEFT(L188,255),LEFT('Disaggregation Records'!$D$59:$D$92,255),0))=0,"",INDEX('Disaggregation Records'!$G$59:$G$92,MATCH(LEFT(L188,255),LEFT('Disaggregation Records'!$D$59:$D$92,255),0))),"")</f>
        <v/>
      </c>
      <c r="J188" s="464" t="s">
        <v>720</v>
      </c>
      <c r="K188" s="464">
        <f t="shared" si="12"/>
        <v>21</v>
      </c>
      <c r="L188" s="464" t="str">
        <f t="shared" si="13"/>
        <v/>
      </c>
      <c r="M188" s="464" t="str">
        <f t="shared" si="14"/>
        <v/>
      </c>
      <c r="N188" s="464" t="b">
        <f t="shared" si="15"/>
        <v>0</v>
      </c>
      <c r="O188" s="468" t="s">
        <v>1659</v>
      </c>
      <c r="P188" s="202"/>
      <c r="Q188" s="179"/>
    </row>
    <row r="189" spans="1:17" ht="37.5" customHeight="1" x14ac:dyDescent="0.3">
      <c r="A189" s="367">
        <v>3</v>
      </c>
      <c r="B189" s="384" t="str">
        <f>IFERROR(VLOOKUP(A189,'Outcome Indicators - Section C'!$A$10:$S$27,19,FALSE),"")</f>
        <v/>
      </c>
      <c r="C189" s="467" t="str">
        <f t="array" ref="C189">IFERROR(IF(INDEX('Disaggregation Records'!$E$59:$E$92,MATCH(LEFT(L189,255),LEFT('Disaggregation Records'!$D$59:$D$92,255),0))=0,"",INDEX('Disaggregation Records'!$E$59:$E$92,MATCH(LEFT(L189,255),LEFT('Disaggregation Records'!$D$59:$D$92,255),0))),"")</f>
        <v/>
      </c>
      <c r="D189" s="467" t="str">
        <f t="array" ref="D189">IFERROR(IF(INDEX('Disaggregation Records'!$F$59:$F$92,MATCH(LEFT(L189,255),LEFT('Disaggregation Records'!$D$59:$D$92,255),0))=0,"",INDEX('Disaggregation Records'!$F$59:$F$92,MATCH(LEFT(L189,255),LEFT('Disaggregation Records'!$D$59:$D$92,255),0))),"")</f>
        <v/>
      </c>
      <c r="E189" s="370" t="str">
        <f t="array" ref="E189">IFERROR(IF(INDEX('Disaggregation Data'!$K$159:$K$310,MATCH(LEFT(M189,255),LEFT('Disaggregation Data'!$J$159:$J$310,255),0))=0,"",INDEX('Disaggregation Data'!$K$159:$K$310,MATCH(LEFT(M189,255),LEFT('Disaggregation Data'!J$159:$J$310,255),0))),"")</f>
        <v/>
      </c>
      <c r="F189" s="370" t="str">
        <f t="array" ref="F189">IFERROR(IF(INDEX('Disaggregation Data'!$L$159:$L$310,MATCH(LEFT(M189,255),LEFT('Disaggregation Data'!$J$159:$J$310,255),0))=0,"",INDEX('Disaggregation Data'!$L$159:$L$310,MATCH(LEFT(M189,255),LEFT('Disaggregation Data'!J$159:$J$310,255),0))),"")</f>
        <v/>
      </c>
      <c r="G189" s="370" t="str">
        <f t="array" ref="G189">IFERROR(IF(INDEX('Disaggregation Data'!$M$159:$M$310,MATCH(LEFT(M189,255),LEFT('Disaggregation Data'!$J$159:$J$310,255),0))=0,"",INDEX('Disaggregation Data'!$M$159:$M$310,MATCH(LEFT(M189,255),LEFT('Disaggregation Data'!J$159:$J$310,255),0))),"")</f>
        <v/>
      </c>
      <c r="H189" s="369" t="str">
        <f t="array" ref="H189">IFERROR(IF(INDEX('Disaggregation Data'!$N$159:$N$310,MATCH(LEFT(M189,255),LEFT('Disaggregation Data'!$J$159:$J$310,255),0))=0,"",INDEX('Disaggregation Data'!$N$159:$N$310,MATCH(LEFT(M189,255),LEFT('Disaggregation Data'!J$159:$J$310,255),0))),"")</f>
        <v/>
      </c>
      <c r="I189" s="459" t="str">
        <f t="array" ref="I189">IFERROR(IF(INDEX('Disaggregation Records'!$G$59:$G$92,MATCH(LEFT(L189,255),LEFT('Disaggregation Records'!$D$59:$D$92,255),0))=0,"",INDEX('Disaggregation Records'!$G$59:$G$92,MATCH(LEFT(L189,255),LEFT('Disaggregation Records'!$D$59:$D$92,255),0))),"")</f>
        <v/>
      </c>
      <c r="J189" s="464" t="s">
        <v>720</v>
      </c>
      <c r="K189" s="464">
        <f t="shared" si="12"/>
        <v>22</v>
      </c>
      <c r="L189" s="464" t="str">
        <f t="shared" si="13"/>
        <v/>
      </c>
      <c r="M189" s="464" t="str">
        <f t="shared" si="14"/>
        <v/>
      </c>
      <c r="N189" s="464" t="b">
        <f t="shared" si="15"/>
        <v>0</v>
      </c>
      <c r="O189" s="468" t="s">
        <v>1660</v>
      </c>
      <c r="P189" s="202"/>
      <c r="Q189" s="179"/>
    </row>
    <row r="190" spans="1:17" ht="37.5" customHeight="1" x14ac:dyDescent="0.3">
      <c r="A190" s="367">
        <v>3</v>
      </c>
      <c r="B190" s="384" t="str">
        <f>IFERROR(VLOOKUP(A190,'Outcome Indicators - Section C'!$A$10:$S$27,19,FALSE),"")</f>
        <v/>
      </c>
      <c r="C190" s="467" t="str">
        <f t="array" ref="C190">IFERROR(IF(INDEX('Disaggregation Records'!$E$59:$E$92,MATCH(LEFT(L190,255),LEFT('Disaggregation Records'!$D$59:$D$92,255),0))=0,"",INDEX('Disaggregation Records'!$E$59:$E$92,MATCH(LEFT(L190,255),LEFT('Disaggregation Records'!$D$59:$D$92,255),0))),"")</f>
        <v/>
      </c>
      <c r="D190" s="467" t="str">
        <f t="array" ref="D190">IFERROR(IF(INDEX('Disaggregation Records'!$F$59:$F$92,MATCH(LEFT(L190,255),LEFT('Disaggregation Records'!$D$59:$D$92,255),0))=0,"",INDEX('Disaggregation Records'!$F$59:$F$92,MATCH(LEFT(L190,255),LEFT('Disaggregation Records'!$D$59:$D$92,255),0))),"")</f>
        <v/>
      </c>
      <c r="E190" s="370" t="str">
        <f t="array" ref="E190">IFERROR(IF(INDEX('Disaggregation Data'!$K$159:$K$310,MATCH(LEFT(M190,255),LEFT('Disaggregation Data'!$J$159:$J$310,255),0))=0,"",INDEX('Disaggregation Data'!$K$159:$K$310,MATCH(LEFT(M190,255),LEFT('Disaggregation Data'!J$159:$J$310,255),0))),"")</f>
        <v/>
      </c>
      <c r="F190" s="370" t="str">
        <f t="array" ref="F190">IFERROR(IF(INDEX('Disaggregation Data'!$L$159:$L$310,MATCH(LEFT(M190,255),LEFT('Disaggregation Data'!$J$159:$J$310,255),0))=0,"",INDEX('Disaggregation Data'!$L$159:$L$310,MATCH(LEFT(M190,255),LEFT('Disaggregation Data'!J$159:$J$310,255),0))),"")</f>
        <v/>
      </c>
      <c r="G190" s="370" t="str">
        <f t="array" ref="G190">IFERROR(IF(INDEX('Disaggregation Data'!$M$159:$M$310,MATCH(LEFT(M190,255),LEFT('Disaggregation Data'!$J$159:$J$310,255),0))=0,"",INDEX('Disaggregation Data'!$M$159:$M$310,MATCH(LEFT(M190,255),LEFT('Disaggregation Data'!J$159:$J$310,255),0))),"")</f>
        <v/>
      </c>
      <c r="H190" s="369" t="str">
        <f t="array" ref="H190">IFERROR(IF(INDEX('Disaggregation Data'!$N$159:$N$310,MATCH(LEFT(M190,255),LEFT('Disaggregation Data'!$J$159:$J$310,255),0))=0,"",INDEX('Disaggregation Data'!$N$159:$N$310,MATCH(LEFT(M190,255),LEFT('Disaggregation Data'!J$159:$J$310,255),0))),"")</f>
        <v/>
      </c>
      <c r="I190" s="459" t="str">
        <f t="array" ref="I190">IFERROR(IF(INDEX('Disaggregation Records'!$G$59:$G$92,MATCH(LEFT(L190,255),LEFT('Disaggregation Records'!$D$59:$D$92,255),0))=0,"",INDEX('Disaggregation Records'!$G$59:$G$92,MATCH(LEFT(L190,255),LEFT('Disaggregation Records'!$D$59:$D$92,255),0))),"")</f>
        <v/>
      </c>
      <c r="J190" s="464" t="s">
        <v>720</v>
      </c>
      <c r="K190" s="464">
        <f t="shared" si="12"/>
        <v>23</v>
      </c>
      <c r="L190" s="464" t="str">
        <f t="shared" si="13"/>
        <v/>
      </c>
      <c r="M190" s="464" t="str">
        <f t="shared" si="14"/>
        <v/>
      </c>
      <c r="N190" s="464" t="b">
        <f t="shared" si="15"/>
        <v>0</v>
      </c>
      <c r="O190" s="468" t="s">
        <v>1661</v>
      </c>
      <c r="P190" s="202"/>
      <c r="Q190" s="179"/>
    </row>
    <row r="191" spans="1:17" ht="37.5" customHeight="1" x14ac:dyDescent="0.3">
      <c r="A191" s="367">
        <v>3</v>
      </c>
      <c r="B191" s="384" t="str">
        <f>IFERROR(VLOOKUP(A191,'Outcome Indicators - Section C'!$A$10:$S$27,19,FALSE),"")</f>
        <v/>
      </c>
      <c r="C191" s="467" t="str">
        <f t="array" ref="C191">IFERROR(IF(INDEX('Disaggregation Records'!$E$59:$E$92,MATCH(LEFT(L191,255),LEFT('Disaggregation Records'!$D$59:$D$92,255),0))=0,"",INDEX('Disaggregation Records'!$E$59:$E$92,MATCH(LEFT(L191,255),LEFT('Disaggregation Records'!$D$59:$D$92,255),0))),"")</f>
        <v/>
      </c>
      <c r="D191" s="467" t="str">
        <f t="array" ref="D191">IFERROR(IF(INDEX('Disaggregation Records'!$F$59:$F$92,MATCH(LEFT(L191,255),LEFT('Disaggregation Records'!$D$59:$D$92,255),0))=0,"",INDEX('Disaggregation Records'!$F$59:$F$92,MATCH(LEFT(L191,255),LEFT('Disaggregation Records'!$D$59:$D$92,255),0))),"")</f>
        <v/>
      </c>
      <c r="E191" s="370" t="str">
        <f t="array" ref="E191">IFERROR(IF(INDEX('Disaggregation Data'!$K$159:$K$310,MATCH(LEFT(M191,255),LEFT('Disaggregation Data'!$J$159:$J$310,255),0))=0,"",INDEX('Disaggregation Data'!$K$159:$K$310,MATCH(LEFT(M191,255),LEFT('Disaggregation Data'!J$159:$J$310,255),0))),"")</f>
        <v/>
      </c>
      <c r="F191" s="370" t="str">
        <f t="array" ref="F191">IFERROR(IF(INDEX('Disaggregation Data'!$L$159:$L$310,MATCH(LEFT(M191,255),LEFT('Disaggregation Data'!$J$159:$J$310,255),0))=0,"",INDEX('Disaggregation Data'!$L$159:$L$310,MATCH(LEFT(M191,255),LEFT('Disaggregation Data'!J$159:$J$310,255),0))),"")</f>
        <v/>
      </c>
      <c r="G191" s="370" t="str">
        <f t="array" ref="G191">IFERROR(IF(INDEX('Disaggregation Data'!$M$159:$M$310,MATCH(LEFT(M191,255),LEFT('Disaggregation Data'!$J$159:$J$310,255),0))=0,"",INDEX('Disaggregation Data'!$M$159:$M$310,MATCH(LEFT(M191,255),LEFT('Disaggregation Data'!J$159:$J$310,255),0))),"")</f>
        <v/>
      </c>
      <c r="H191" s="369" t="str">
        <f t="array" ref="H191">IFERROR(IF(INDEX('Disaggregation Data'!$N$159:$N$310,MATCH(LEFT(M191,255),LEFT('Disaggregation Data'!$J$159:$J$310,255),0))=0,"",INDEX('Disaggregation Data'!$N$159:$N$310,MATCH(LEFT(M191,255),LEFT('Disaggregation Data'!J$159:$J$310,255),0))),"")</f>
        <v/>
      </c>
      <c r="I191" s="459" t="str">
        <f t="array" ref="I191">IFERROR(IF(INDEX('Disaggregation Records'!$G$59:$G$92,MATCH(LEFT(L191,255),LEFT('Disaggregation Records'!$D$59:$D$92,255),0))=0,"",INDEX('Disaggregation Records'!$G$59:$G$92,MATCH(LEFT(L191,255),LEFT('Disaggregation Records'!$D$59:$D$92,255),0))),"")</f>
        <v/>
      </c>
      <c r="J191" s="464" t="s">
        <v>720</v>
      </c>
      <c r="K191" s="464">
        <f t="shared" si="12"/>
        <v>24</v>
      </c>
      <c r="L191" s="464" t="str">
        <f t="shared" si="13"/>
        <v/>
      </c>
      <c r="M191" s="464" t="str">
        <f t="shared" si="14"/>
        <v/>
      </c>
      <c r="N191" s="464" t="b">
        <f t="shared" si="15"/>
        <v>0</v>
      </c>
      <c r="O191" s="468" t="s">
        <v>1662</v>
      </c>
      <c r="P191" s="202"/>
      <c r="Q191" s="179"/>
    </row>
    <row r="192" spans="1:17" ht="37.5" customHeight="1" x14ac:dyDescent="0.3">
      <c r="A192" s="367">
        <v>3</v>
      </c>
      <c r="B192" s="384" t="str">
        <f>IFERROR(VLOOKUP(A192,'Outcome Indicators - Section C'!$A$10:$S$27,19,FALSE),"")</f>
        <v/>
      </c>
      <c r="C192" s="467" t="str">
        <f t="array" ref="C192">IFERROR(IF(INDEX('Disaggregation Records'!$E$59:$E$92,MATCH(LEFT(L192,255),LEFT('Disaggregation Records'!$D$59:$D$92,255),0))=0,"",INDEX('Disaggregation Records'!$E$59:$E$92,MATCH(LEFT(L192,255),LEFT('Disaggregation Records'!$D$59:$D$92,255),0))),"")</f>
        <v/>
      </c>
      <c r="D192" s="467" t="str">
        <f t="array" ref="D192">IFERROR(IF(INDEX('Disaggregation Records'!$F$59:$F$92,MATCH(LEFT(L192,255),LEFT('Disaggregation Records'!$D$59:$D$92,255),0))=0,"",INDEX('Disaggregation Records'!$F$59:$F$92,MATCH(LEFT(L192,255),LEFT('Disaggregation Records'!$D$59:$D$92,255),0))),"")</f>
        <v/>
      </c>
      <c r="E192" s="370" t="str">
        <f t="array" ref="E192">IFERROR(IF(INDEX('Disaggregation Data'!$K$159:$K$310,MATCH(LEFT(M192,255),LEFT('Disaggregation Data'!$J$159:$J$310,255),0))=0,"",INDEX('Disaggregation Data'!$K$159:$K$310,MATCH(LEFT(M192,255),LEFT('Disaggregation Data'!J$159:$J$310,255),0))),"")</f>
        <v/>
      </c>
      <c r="F192" s="370" t="str">
        <f t="array" ref="F192">IFERROR(IF(INDEX('Disaggregation Data'!$L$159:$L$310,MATCH(LEFT(M192,255),LEFT('Disaggregation Data'!$J$159:$J$310,255),0))=0,"",INDEX('Disaggregation Data'!$L$159:$L$310,MATCH(LEFT(M192,255),LEFT('Disaggregation Data'!J$159:$J$310,255),0))),"")</f>
        <v/>
      </c>
      <c r="G192" s="370" t="str">
        <f t="array" ref="G192">IFERROR(IF(INDEX('Disaggregation Data'!$M$159:$M$310,MATCH(LEFT(M192,255),LEFT('Disaggregation Data'!$J$159:$J$310,255),0))=0,"",INDEX('Disaggregation Data'!$M$159:$M$310,MATCH(LEFT(M192,255),LEFT('Disaggregation Data'!J$159:$J$310,255),0))),"")</f>
        <v/>
      </c>
      <c r="H192" s="369" t="str">
        <f t="array" ref="H192">IFERROR(IF(INDEX('Disaggregation Data'!$N$159:$N$310,MATCH(LEFT(M192,255),LEFT('Disaggregation Data'!$J$159:$J$310,255),0))=0,"",INDEX('Disaggregation Data'!$N$159:$N$310,MATCH(LEFT(M192,255),LEFT('Disaggregation Data'!J$159:$J$310,255),0))),"")</f>
        <v/>
      </c>
      <c r="I192" s="459" t="str">
        <f t="array" ref="I192">IFERROR(IF(INDEX('Disaggregation Records'!$G$59:$G$92,MATCH(LEFT(L192,255),LEFT('Disaggregation Records'!$D$59:$D$92,255),0))=0,"",INDEX('Disaggregation Records'!$G$59:$G$92,MATCH(LEFT(L192,255),LEFT('Disaggregation Records'!$D$59:$D$92,255),0))),"")</f>
        <v/>
      </c>
      <c r="J192" s="464" t="s">
        <v>720</v>
      </c>
      <c r="K192" s="464">
        <f t="shared" si="12"/>
        <v>25</v>
      </c>
      <c r="L192" s="464" t="str">
        <f t="shared" si="13"/>
        <v/>
      </c>
      <c r="M192" s="464" t="str">
        <f t="shared" si="14"/>
        <v/>
      </c>
      <c r="N192" s="464" t="b">
        <f t="shared" si="15"/>
        <v>0</v>
      </c>
      <c r="O192" s="468" t="s">
        <v>1663</v>
      </c>
      <c r="P192" s="202"/>
      <c r="Q192" s="179"/>
    </row>
    <row r="193" spans="1:17" ht="37.5" customHeight="1" x14ac:dyDescent="0.3">
      <c r="A193" s="367">
        <v>3</v>
      </c>
      <c r="B193" s="384" t="str">
        <f>IFERROR(VLOOKUP(A193,'Outcome Indicators - Section C'!$A$10:$S$27,19,FALSE),"")</f>
        <v/>
      </c>
      <c r="C193" s="467" t="str">
        <f t="array" ref="C193">IFERROR(IF(INDEX('Disaggregation Records'!$E$59:$E$92,MATCH(LEFT(L193,255),LEFT('Disaggregation Records'!$D$59:$D$92,255),0))=0,"",INDEX('Disaggregation Records'!$E$59:$E$92,MATCH(LEFT(L193,255),LEFT('Disaggregation Records'!$D$59:$D$92,255),0))),"")</f>
        <v/>
      </c>
      <c r="D193" s="467" t="str">
        <f t="array" ref="D193">IFERROR(IF(INDEX('Disaggregation Records'!$F$59:$F$92,MATCH(LEFT(L193,255),LEFT('Disaggregation Records'!$D$59:$D$92,255),0))=0,"",INDEX('Disaggregation Records'!$F$59:$F$92,MATCH(LEFT(L193,255),LEFT('Disaggregation Records'!$D$59:$D$92,255),0))),"")</f>
        <v/>
      </c>
      <c r="E193" s="370" t="str">
        <f t="array" ref="E193">IFERROR(IF(INDEX('Disaggregation Data'!$K$159:$K$310,MATCH(LEFT(M193,255),LEFT('Disaggregation Data'!$J$159:$J$310,255),0))=0,"",INDEX('Disaggregation Data'!$K$159:$K$310,MATCH(LEFT(M193,255),LEFT('Disaggregation Data'!J$159:$J$310,255),0))),"")</f>
        <v/>
      </c>
      <c r="F193" s="370" t="str">
        <f t="array" ref="F193">IFERROR(IF(INDEX('Disaggregation Data'!$L$159:$L$310,MATCH(LEFT(M193,255),LEFT('Disaggregation Data'!$J$159:$J$310,255),0))=0,"",INDEX('Disaggregation Data'!$L$159:$L$310,MATCH(LEFT(M193,255),LEFT('Disaggregation Data'!J$159:$J$310,255),0))),"")</f>
        <v/>
      </c>
      <c r="G193" s="370" t="str">
        <f t="array" ref="G193">IFERROR(IF(INDEX('Disaggregation Data'!$M$159:$M$310,MATCH(LEFT(M193,255),LEFT('Disaggregation Data'!$J$159:$J$310,255),0))=0,"",INDEX('Disaggregation Data'!$M$159:$M$310,MATCH(LEFT(M193,255),LEFT('Disaggregation Data'!J$159:$J$310,255),0))),"")</f>
        <v/>
      </c>
      <c r="H193" s="369" t="str">
        <f t="array" ref="H193">IFERROR(IF(INDEX('Disaggregation Data'!$N$159:$N$310,MATCH(LEFT(M193,255),LEFT('Disaggregation Data'!$J$159:$J$310,255),0))=0,"",INDEX('Disaggregation Data'!$N$159:$N$310,MATCH(LEFT(M193,255),LEFT('Disaggregation Data'!J$159:$J$310,255),0))),"")</f>
        <v/>
      </c>
      <c r="I193" s="459" t="str">
        <f t="array" ref="I193">IFERROR(IF(INDEX('Disaggregation Records'!$G$59:$G$92,MATCH(LEFT(L193,255),LEFT('Disaggregation Records'!$D$59:$D$92,255),0))=0,"",INDEX('Disaggregation Records'!$G$59:$G$92,MATCH(LEFT(L193,255),LEFT('Disaggregation Records'!$D$59:$D$92,255),0))),"")</f>
        <v/>
      </c>
      <c r="J193" s="464" t="s">
        <v>720</v>
      </c>
      <c r="K193" s="464">
        <f t="shared" si="12"/>
        <v>26</v>
      </c>
      <c r="L193" s="464" t="str">
        <f t="shared" si="13"/>
        <v/>
      </c>
      <c r="M193" s="464" t="str">
        <f t="shared" si="14"/>
        <v/>
      </c>
      <c r="N193" s="464" t="b">
        <f t="shared" si="15"/>
        <v>0</v>
      </c>
      <c r="O193" s="468" t="s">
        <v>1664</v>
      </c>
      <c r="P193" s="202"/>
      <c r="Q193" s="179"/>
    </row>
    <row r="194" spans="1:17" ht="37.5" customHeight="1" x14ac:dyDescent="0.3">
      <c r="A194" s="367">
        <v>3</v>
      </c>
      <c r="B194" s="384" t="str">
        <f>IFERROR(VLOOKUP(A194,'Outcome Indicators - Section C'!$A$10:$S$27,19,FALSE),"")</f>
        <v/>
      </c>
      <c r="C194" s="467" t="str">
        <f t="array" ref="C194">IFERROR(IF(INDEX('Disaggregation Records'!$E$59:$E$92,MATCH(LEFT(L194,255),LEFT('Disaggregation Records'!$D$59:$D$92,255),0))=0,"",INDEX('Disaggregation Records'!$E$59:$E$92,MATCH(LEFT(L194,255),LEFT('Disaggregation Records'!$D$59:$D$92,255),0))),"")</f>
        <v/>
      </c>
      <c r="D194" s="467" t="str">
        <f t="array" ref="D194">IFERROR(IF(INDEX('Disaggregation Records'!$F$59:$F$92,MATCH(LEFT(L194,255),LEFT('Disaggregation Records'!$D$59:$D$92,255),0))=0,"",INDEX('Disaggregation Records'!$F$59:$F$92,MATCH(LEFT(L194,255),LEFT('Disaggregation Records'!$D$59:$D$92,255),0))),"")</f>
        <v/>
      </c>
      <c r="E194" s="370" t="str">
        <f t="array" ref="E194">IFERROR(IF(INDEX('Disaggregation Data'!$K$159:$K$310,MATCH(LEFT(M194,255),LEFT('Disaggregation Data'!$J$159:$J$310,255),0))=0,"",INDEX('Disaggregation Data'!$K$159:$K$310,MATCH(LEFT(M194,255),LEFT('Disaggregation Data'!J$159:$J$310,255),0))),"")</f>
        <v/>
      </c>
      <c r="F194" s="370" t="str">
        <f t="array" ref="F194">IFERROR(IF(INDEX('Disaggregation Data'!$L$159:$L$310,MATCH(LEFT(M194,255),LEFT('Disaggregation Data'!$J$159:$J$310,255),0))=0,"",INDEX('Disaggregation Data'!$L$159:$L$310,MATCH(LEFT(M194,255),LEFT('Disaggregation Data'!J$159:$J$310,255),0))),"")</f>
        <v/>
      </c>
      <c r="G194" s="370" t="str">
        <f t="array" ref="G194">IFERROR(IF(INDEX('Disaggregation Data'!$M$159:$M$310,MATCH(LEFT(M194,255),LEFT('Disaggregation Data'!$J$159:$J$310,255),0))=0,"",INDEX('Disaggregation Data'!$M$159:$M$310,MATCH(LEFT(M194,255),LEFT('Disaggregation Data'!J$159:$J$310,255),0))),"")</f>
        <v/>
      </c>
      <c r="H194" s="369" t="str">
        <f t="array" ref="H194">IFERROR(IF(INDEX('Disaggregation Data'!$N$159:$N$310,MATCH(LEFT(M194,255),LEFT('Disaggregation Data'!$J$159:$J$310,255),0))=0,"",INDEX('Disaggregation Data'!$N$159:$N$310,MATCH(LEFT(M194,255),LEFT('Disaggregation Data'!J$159:$J$310,255),0))),"")</f>
        <v/>
      </c>
      <c r="I194" s="459" t="str">
        <f t="array" ref="I194">IFERROR(IF(INDEX('Disaggregation Records'!$G$59:$G$92,MATCH(LEFT(L194,255),LEFT('Disaggregation Records'!$D$59:$D$92,255),0))=0,"",INDEX('Disaggregation Records'!$G$59:$G$92,MATCH(LEFT(L194,255),LEFT('Disaggregation Records'!$D$59:$D$92,255),0))),"")</f>
        <v/>
      </c>
      <c r="J194" s="464" t="s">
        <v>720</v>
      </c>
      <c r="K194" s="464">
        <f t="shared" si="12"/>
        <v>27</v>
      </c>
      <c r="L194" s="464" t="str">
        <f t="shared" si="13"/>
        <v/>
      </c>
      <c r="M194" s="464" t="str">
        <f t="shared" si="14"/>
        <v/>
      </c>
      <c r="N194" s="464" t="b">
        <f t="shared" si="15"/>
        <v>0</v>
      </c>
      <c r="O194" s="468" t="s">
        <v>1665</v>
      </c>
      <c r="P194" s="202"/>
      <c r="Q194" s="179"/>
    </row>
    <row r="195" spans="1:17" ht="37.5" customHeight="1" x14ac:dyDescent="0.3">
      <c r="A195" s="367">
        <v>3</v>
      </c>
      <c r="B195" s="384" t="str">
        <f>IFERROR(VLOOKUP(A195,'Outcome Indicators - Section C'!$A$10:$S$27,19,FALSE),"")</f>
        <v/>
      </c>
      <c r="C195" s="467" t="str">
        <f t="array" ref="C195">IFERROR(IF(INDEX('Disaggregation Records'!$E$59:$E$92,MATCH(LEFT(L195,255),LEFT('Disaggregation Records'!$D$59:$D$92,255),0))=0,"",INDEX('Disaggregation Records'!$E$59:$E$92,MATCH(LEFT(L195,255),LEFT('Disaggregation Records'!$D$59:$D$92,255),0))),"")</f>
        <v/>
      </c>
      <c r="D195" s="467" t="str">
        <f t="array" ref="D195">IFERROR(IF(INDEX('Disaggregation Records'!$F$59:$F$92,MATCH(LEFT(L195,255),LEFT('Disaggregation Records'!$D$59:$D$92,255),0))=0,"",INDEX('Disaggregation Records'!$F$59:$F$92,MATCH(LEFT(L195,255),LEFT('Disaggregation Records'!$D$59:$D$92,255),0))),"")</f>
        <v/>
      </c>
      <c r="E195" s="370" t="str">
        <f t="array" ref="E195">IFERROR(IF(INDEX('Disaggregation Data'!$K$159:$K$310,MATCH(LEFT(M195,255),LEFT('Disaggregation Data'!$J$159:$J$310,255),0))=0,"",INDEX('Disaggregation Data'!$K$159:$K$310,MATCH(LEFT(M195,255),LEFT('Disaggregation Data'!J$159:$J$310,255),0))),"")</f>
        <v/>
      </c>
      <c r="F195" s="370" t="str">
        <f t="array" ref="F195">IFERROR(IF(INDEX('Disaggregation Data'!$L$159:$L$310,MATCH(LEFT(M195,255),LEFT('Disaggregation Data'!$J$159:$J$310,255),0))=0,"",INDEX('Disaggregation Data'!$L$159:$L$310,MATCH(LEFT(M195,255),LEFT('Disaggregation Data'!J$159:$J$310,255),0))),"")</f>
        <v/>
      </c>
      <c r="G195" s="370" t="str">
        <f t="array" ref="G195">IFERROR(IF(INDEX('Disaggregation Data'!$M$159:$M$310,MATCH(LEFT(M195,255),LEFT('Disaggregation Data'!$J$159:$J$310,255),0))=0,"",INDEX('Disaggregation Data'!$M$159:$M$310,MATCH(LEFT(M195,255),LEFT('Disaggregation Data'!J$159:$J$310,255),0))),"")</f>
        <v/>
      </c>
      <c r="H195" s="369" t="str">
        <f t="array" ref="H195">IFERROR(IF(INDEX('Disaggregation Data'!$N$159:$N$310,MATCH(LEFT(M195,255),LEFT('Disaggregation Data'!$J$159:$J$310,255),0))=0,"",INDEX('Disaggregation Data'!$N$159:$N$310,MATCH(LEFT(M195,255),LEFT('Disaggregation Data'!J$159:$J$310,255),0))),"")</f>
        <v/>
      </c>
      <c r="I195" s="459" t="str">
        <f t="array" ref="I195">IFERROR(IF(INDEX('Disaggregation Records'!$G$59:$G$92,MATCH(LEFT(L195,255),LEFT('Disaggregation Records'!$D$59:$D$92,255),0))=0,"",INDEX('Disaggregation Records'!$G$59:$G$92,MATCH(LEFT(L195,255),LEFT('Disaggregation Records'!$D$59:$D$92,255),0))),"")</f>
        <v/>
      </c>
      <c r="J195" s="464" t="s">
        <v>720</v>
      </c>
      <c r="K195" s="464">
        <f t="shared" si="12"/>
        <v>28</v>
      </c>
      <c r="L195" s="464" t="str">
        <f t="shared" si="13"/>
        <v/>
      </c>
      <c r="M195" s="464" t="str">
        <f t="shared" si="14"/>
        <v/>
      </c>
      <c r="N195" s="464" t="b">
        <f t="shared" si="15"/>
        <v>0</v>
      </c>
      <c r="O195" s="468" t="s">
        <v>1666</v>
      </c>
      <c r="P195" s="202"/>
      <c r="Q195" s="179"/>
    </row>
    <row r="196" spans="1:17" ht="37.5" customHeight="1" x14ac:dyDescent="0.3">
      <c r="A196" s="367">
        <v>3</v>
      </c>
      <c r="B196" s="384" t="str">
        <f>IFERROR(VLOOKUP(A196,'Outcome Indicators - Section C'!$A$10:$S$27,19,FALSE),"")</f>
        <v/>
      </c>
      <c r="C196" s="467" t="str">
        <f t="array" ref="C196">IFERROR(IF(INDEX('Disaggregation Records'!$E$59:$E$92,MATCH(LEFT(L196,255),LEFT('Disaggregation Records'!$D$59:$D$92,255),0))=0,"",INDEX('Disaggregation Records'!$E$59:$E$92,MATCH(LEFT(L196,255),LEFT('Disaggregation Records'!$D$59:$D$92,255),0))),"")</f>
        <v/>
      </c>
      <c r="D196" s="467" t="str">
        <f t="array" ref="D196">IFERROR(IF(INDEX('Disaggregation Records'!$F$59:$F$92,MATCH(LEFT(L196,255),LEFT('Disaggregation Records'!$D$59:$D$92,255),0))=0,"",INDEX('Disaggregation Records'!$F$59:$F$92,MATCH(LEFT(L196,255),LEFT('Disaggregation Records'!$D$59:$D$92,255),0))),"")</f>
        <v/>
      </c>
      <c r="E196" s="370" t="str">
        <f t="array" ref="E196">IFERROR(IF(INDEX('Disaggregation Data'!$K$159:$K$310,MATCH(LEFT(M196,255),LEFT('Disaggregation Data'!$J$159:$J$310,255),0))=0,"",INDEX('Disaggregation Data'!$K$159:$K$310,MATCH(LEFT(M196,255),LEFT('Disaggregation Data'!J$159:$J$310,255),0))),"")</f>
        <v/>
      </c>
      <c r="F196" s="370" t="str">
        <f t="array" ref="F196">IFERROR(IF(INDEX('Disaggregation Data'!$L$159:$L$310,MATCH(LEFT(M196,255),LEFT('Disaggregation Data'!$J$159:$J$310,255),0))=0,"",INDEX('Disaggregation Data'!$L$159:$L$310,MATCH(LEFT(M196,255),LEFT('Disaggregation Data'!J$159:$J$310,255),0))),"")</f>
        <v/>
      </c>
      <c r="G196" s="370" t="str">
        <f t="array" ref="G196">IFERROR(IF(INDEX('Disaggregation Data'!$M$159:$M$310,MATCH(LEFT(M196,255),LEFT('Disaggregation Data'!$J$159:$J$310,255),0))=0,"",INDEX('Disaggregation Data'!$M$159:$M$310,MATCH(LEFT(M196,255),LEFT('Disaggregation Data'!J$159:$J$310,255),0))),"")</f>
        <v/>
      </c>
      <c r="H196" s="369" t="str">
        <f t="array" ref="H196">IFERROR(IF(INDEX('Disaggregation Data'!$N$159:$N$310,MATCH(LEFT(M196,255),LEFT('Disaggregation Data'!$J$159:$J$310,255),0))=0,"",INDEX('Disaggregation Data'!$N$159:$N$310,MATCH(LEFT(M196,255),LEFT('Disaggregation Data'!J$159:$J$310,255),0))),"")</f>
        <v/>
      </c>
      <c r="I196" s="459" t="str">
        <f t="array" ref="I196">IFERROR(IF(INDEX('Disaggregation Records'!$G$59:$G$92,MATCH(LEFT(L196,255),LEFT('Disaggregation Records'!$D$59:$D$92,255),0))=0,"",INDEX('Disaggregation Records'!$G$59:$G$92,MATCH(LEFT(L196,255),LEFT('Disaggregation Records'!$D$59:$D$92,255),0))),"")</f>
        <v/>
      </c>
      <c r="J196" s="464" t="s">
        <v>720</v>
      </c>
      <c r="K196" s="464">
        <f t="shared" si="12"/>
        <v>29</v>
      </c>
      <c r="L196" s="464" t="str">
        <f t="shared" si="13"/>
        <v/>
      </c>
      <c r="M196" s="464" t="str">
        <f t="shared" si="14"/>
        <v/>
      </c>
      <c r="N196" s="464" t="b">
        <f t="shared" si="15"/>
        <v>0</v>
      </c>
      <c r="O196" s="468" t="s">
        <v>1667</v>
      </c>
      <c r="P196" s="202"/>
      <c r="Q196" s="179"/>
    </row>
    <row r="197" spans="1:17" ht="37.5" customHeight="1" x14ac:dyDescent="0.3">
      <c r="A197" s="367">
        <v>3</v>
      </c>
      <c r="B197" s="384" t="str">
        <f>IFERROR(VLOOKUP(A197,'Outcome Indicators - Section C'!$A$10:$S$27,19,FALSE),"")</f>
        <v/>
      </c>
      <c r="C197" s="467" t="str">
        <f t="array" ref="C197">IFERROR(IF(INDEX('Disaggregation Records'!$E$59:$E$92,MATCH(LEFT(L197,255),LEFT('Disaggregation Records'!$D$59:$D$92,255),0))=0,"",INDEX('Disaggregation Records'!$E$59:$E$92,MATCH(LEFT(L197,255),LEFT('Disaggregation Records'!$D$59:$D$92,255),0))),"")</f>
        <v/>
      </c>
      <c r="D197" s="467" t="str">
        <f t="array" ref="D197">IFERROR(IF(INDEX('Disaggregation Records'!$F$59:$F$92,MATCH(LEFT(L197,255),LEFT('Disaggregation Records'!$D$59:$D$92,255),0))=0,"",INDEX('Disaggregation Records'!$F$59:$F$92,MATCH(LEFT(L197,255),LEFT('Disaggregation Records'!$D$59:$D$92,255),0))),"")</f>
        <v/>
      </c>
      <c r="E197" s="370" t="str">
        <f t="array" ref="E197">IFERROR(IF(INDEX('Disaggregation Data'!$K$159:$K$310,MATCH(LEFT(M197,255),LEFT('Disaggregation Data'!$J$159:$J$310,255),0))=0,"",INDEX('Disaggregation Data'!$K$159:$K$310,MATCH(LEFT(M197,255),LEFT('Disaggregation Data'!J$159:$J$310,255),0))),"")</f>
        <v/>
      </c>
      <c r="F197" s="370" t="str">
        <f t="array" ref="F197">IFERROR(IF(INDEX('Disaggregation Data'!$L$159:$L$310,MATCH(LEFT(M197,255),LEFT('Disaggregation Data'!$J$159:$J$310,255),0))=0,"",INDEX('Disaggregation Data'!$L$159:$L$310,MATCH(LEFT(M197,255),LEFT('Disaggregation Data'!J$159:$J$310,255),0))),"")</f>
        <v/>
      </c>
      <c r="G197" s="370" t="str">
        <f t="array" ref="G197">IFERROR(IF(INDEX('Disaggregation Data'!$M$159:$M$310,MATCH(LEFT(M197,255),LEFT('Disaggregation Data'!$J$159:$J$310,255),0))=0,"",INDEX('Disaggregation Data'!$M$159:$M$310,MATCH(LEFT(M197,255),LEFT('Disaggregation Data'!J$159:$J$310,255),0))),"")</f>
        <v/>
      </c>
      <c r="H197" s="369" t="str">
        <f t="array" ref="H197">IFERROR(IF(INDEX('Disaggregation Data'!$N$159:$N$310,MATCH(LEFT(M197,255),LEFT('Disaggregation Data'!$J$159:$J$310,255),0))=0,"",INDEX('Disaggregation Data'!$N$159:$N$310,MATCH(LEFT(M197,255),LEFT('Disaggregation Data'!J$159:$J$310,255),0))),"")</f>
        <v/>
      </c>
      <c r="I197" s="459" t="str">
        <f t="array" ref="I197">IFERROR(IF(INDEX('Disaggregation Records'!$G$59:$G$92,MATCH(LEFT(L197,255),LEFT('Disaggregation Records'!$D$59:$D$92,255),0))=0,"",INDEX('Disaggregation Records'!$G$59:$G$92,MATCH(LEFT(L197,255),LEFT('Disaggregation Records'!$D$59:$D$92,255),0))),"")</f>
        <v/>
      </c>
      <c r="J197" s="464" t="s">
        <v>720</v>
      </c>
      <c r="K197" s="464">
        <f t="shared" si="12"/>
        <v>30</v>
      </c>
      <c r="L197" s="464" t="str">
        <f t="shared" si="13"/>
        <v/>
      </c>
      <c r="M197" s="464" t="str">
        <f t="shared" si="14"/>
        <v/>
      </c>
      <c r="N197" s="464" t="b">
        <f t="shared" si="15"/>
        <v>0</v>
      </c>
      <c r="O197" s="468" t="s">
        <v>1668</v>
      </c>
      <c r="P197" s="202"/>
      <c r="Q197" s="179"/>
    </row>
    <row r="198" spans="1:17" ht="37.5" customHeight="1" x14ac:dyDescent="0.3">
      <c r="A198" s="367">
        <v>4</v>
      </c>
      <c r="B198" s="384" t="str">
        <f>IFERROR(VLOOKUP(A198,'Outcome Indicators - Section C'!$A$10:$S$27,19,FALSE),"")</f>
        <v>Malaria O-3: Proportion of population using an insecticide-treated net among those with access to an insecticide-treated net</v>
      </c>
      <c r="C198" s="467" t="str">
        <f t="array" ref="C198">IFERROR(IF(INDEX('Disaggregation Records'!$E$59:$E$92,MATCH(LEFT(L198,255),LEFT('Disaggregation Records'!$D$59:$D$92,255),0))=0,"",INDEX('Disaggregation Records'!$E$59:$E$92,MATCH(LEFT(L198,255),LEFT('Disaggregation Records'!$D$59:$D$92,255),0))),"")</f>
        <v>Gender</v>
      </c>
      <c r="D198" s="467" t="str">
        <f t="array" ref="D198">IFERROR(IF(INDEX('Disaggregation Records'!$F$59:$F$92,MATCH(LEFT(L198,255),LEFT('Disaggregation Records'!$D$59:$D$92,255),0))=0,"",INDEX('Disaggregation Records'!$F$59:$F$92,MATCH(LEFT(L198,255),LEFT('Disaggregation Records'!$D$59:$D$92,255),0))),"")</f>
        <v>Male</v>
      </c>
      <c r="E198" s="370" t="s">
        <v>3329</v>
      </c>
      <c r="F198" s="370" t="s">
        <v>341</v>
      </c>
      <c r="G198" s="370" t="s">
        <v>3328</v>
      </c>
      <c r="H198" s="369" t="s">
        <v>3347</v>
      </c>
      <c r="I198" s="459" t="str">
        <f t="array" ref="I198">IFERROR(IF(INDEX('Disaggregation Records'!$G$59:$G$92,MATCH(LEFT(L198,255),LEFT('Disaggregation Records'!$D$59:$D$92,255),0))=0,"",INDEX('Disaggregation Records'!$G$59:$G$92,MATCH(LEFT(L198,255),LEFT('Disaggregation Records'!$D$59:$D$92,255),0))),"")</f>
        <v>a1L36000000zoLPEAY</v>
      </c>
      <c r="J198" s="464" t="s">
        <v>724</v>
      </c>
      <c r="K198" s="464">
        <f t="shared" si="12"/>
        <v>0</v>
      </c>
      <c r="L198" s="464" t="str">
        <f t="shared" si="13"/>
        <v>Malaria O-3: Proportion of population using an insecticide-treated net among those with access to an insecticide-treated net-0</v>
      </c>
      <c r="M198" s="464" t="str">
        <f t="shared" si="14"/>
        <v>Malaria O-3: Proportion of population using an insecticide-treated net among those with access to an insecticide-treated netGenderMale</v>
      </c>
      <c r="N198" s="464" t="b">
        <f t="shared" si="15"/>
        <v>1</v>
      </c>
      <c r="O198" s="468" t="s">
        <v>1672</v>
      </c>
      <c r="P198" s="202"/>
      <c r="Q198" s="179"/>
    </row>
    <row r="199" spans="1:17" ht="37.5" customHeight="1" x14ac:dyDescent="0.3">
      <c r="A199" s="367">
        <v>4</v>
      </c>
      <c r="B199" s="384" t="str">
        <f>IFERROR(VLOOKUP(A199,'Outcome Indicators - Section C'!$A$10:$S$27,19,FALSE),"")</f>
        <v>Malaria O-3: Proportion of population using an insecticide-treated net among those with access to an insecticide-treated net</v>
      </c>
      <c r="C199" s="467" t="str">
        <f t="array" ref="C199">IFERROR(IF(INDEX('Disaggregation Records'!$E$59:$E$92,MATCH(LEFT(L199,255),LEFT('Disaggregation Records'!$D$59:$D$92,255),0))=0,"",INDEX('Disaggregation Records'!$E$59:$E$92,MATCH(LEFT(L199,255),LEFT('Disaggregation Records'!$D$59:$D$92,255),0))),"")</f>
        <v>Gender</v>
      </c>
      <c r="D199" s="467" t="str">
        <f t="array" ref="D199">IFERROR(IF(INDEX('Disaggregation Records'!$F$59:$F$92,MATCH(LEFT(L199,255),LEFT('Disaggregation Records'!$D$59:$D$92,255),0))=0,"",INDEX('Disaggregation Records'!$F$59:$F$92,MATCH(LEFT(L199,255),LEFT('Disaggregation Records'!$D$59:$D$92,255),0))),"")</f>
        <v>Female</v>
      </c>
      <c r="E199" s="370" t="s">
        <v>3330</v>
      </c>
      <c r="F199" s="370" t="s">
        <v>341</v>
      </c>
      <c r="G199" s="370" t="s">
        <v>3328</v>
      </c>
      <c r="H199" s="369" t="s">
        <v>3331</v>
      </c>
      <c r="I199" s="459" t="str">
        <f t="array" ref="I199">IFERROR(IF(INDEX('Disaggregation Records'!$G$59:$G$92,MATCH(LEFT(L199,255),LEFT('Disaggregation Records'!$D$59:$D$92,255),0))=0,"",INDEX('Disaggregation Records'!$G$59:$G$92,MATCH(LEFT(L199,255),LEFT('Disaggregation Records'!$D$59:$D$92,255),0))),"")</f>
        <v>a1L36000000zoLQEAY</v>
      </c>
      <c r="J199" s="464" t="s">
        <v>724</v>
      </c>
      <c r="K199" s="464">
        <f t="shared" si="12"/>
        <v>1</v>
      </c>
      <c r="L199" s="464" t="str">
        <f t="shared" si="13"/>
        <v>Malaria O-3: Proportion of population using an insecticide-treated net among those with access to an insecticide-treated net-1</v>
      </c>
      <c r="M199" s="464" t="str">
        <f t="shared" si="14"/>
        <v>Malaria O-3: Proportion of population using an insecticide-treated net among those with access to an insecticide-treated netGenderFemale</v>
      </c>
      <c r="N199" s="464" t="b">
        <f t="shared" si="15"/>
        <v>1</v>
      </c>
      <c r="O199" s="468" t="s">
        <v>1674</v>
      </c>
      <c r="P199" s="202"/>
      <c r="Q199" s="179"/>
    </row>
    <row r="200" spans="1:17" ht="37.5" customHeight="1" x14ac:dyDescent="0.3">
      <c r="A200" s="367">
        <v>4</v>
      </c>
      <c r="B200" s="384" t="str">
        <f>IFERROR(VLOOKUP(A200,'Outcome Indicators - Section C'!$A$10:$S$27,19,FALSE),"")</f>
        <v>Malaria O-3: Proportion of population using an insecticide-treated net among those with access to an insecticide-treated net</v>
      </c>
      <c r="C200" s="467" t="str">
        <f t="array" ref="C200">IFERROR(IF(INDEX('Disaggregation Records'!$E$59:$E$92,MATCH(LEFT(L200,255),LEFT('Disaggregation Records'!$D$59:$D$92,255),0))=0,"",INDEX('Disaggregation Records'!$E$59:$E$92,MATCH(LEFT(L200,255),LEFT('Disaggregation Records'!$D$59:$D$92,255),0))),"")</f>
        <v/>
      </c>
      <c r="D200" s="467" t="str">
        <f t="array" ref="D200">IFERROR(IF(INDEX('Disaggregation Records'!$F$59:$F$92,MATCH(LEFT(L200,255),LEFT('Disaggregation Records'!$D$59:$D$92,255),0))=0,"",INDEX('Disaggregation Records'!$F$59:$F$92,MATCH(LEFT(L200,255),LEFT('Disaggregation Records'!$D$59:$D$92,255),0))),"")</f>
        <v/>
      </c>
      <c r="E200" s="370" t="str">
        <f t="array" ref="E200">IFERROR(IF(INDEX('Disaggregation Data'!$K$159:$K$310,MATCH(LEFT(M200,255),LEFT('Disaggregation Data'!$J$159:$J$310,255),0))=0,"",INDEX('Disaggregation Data'!$K$159:$K$310,MATCH(LEFT(M200,255),LEFT('Disaggregation Data'!J$159:$J$310,255),0))),"")</f>
        <v/>
      </c>
      <c r="F200" s="370" t="str">
        <f t="array" ref="F200">IFERROR(IF(INDEX('Disaggregation Data'!$L$159:$L$310,MATCH(LEFT(M200,255),LEFT('Disaggregation Data'!$J$159:$J$310,255),0))=0,"",INDEX('Disaggregation Data'!$L$159:$L$310,MATCH(LEFT(M200,255),LEFT('Disaggregation Data'!J$159:$J$310,255),0))),"")</f>
        <v/>
      </c>
      <c r="G200" s="370" t="str">
        <f t="array" ref="G200">IFERROR(IF(INDEX('Disaggregation Data'!$M$159:$M$310,MATCH(LEFT(M200,255),LEFT('Disaggregation Data'!$J$159:$J$310,255),0))=0,"",INDEX('Disaggregation Data'!$M$159:$M$310,MATCH(LEFT(M200,255),LEFT('Disaggregation Data'!J$159:$J$310,255),0))),"")</f>
        <v/>
      </c>
      <c r="H200" s="369" t="str">
        <f t="array" ref="H200">IFERROR(IF(INDEX('Disaggregation Data'!$N$159:$N$310,MATCH(LEFT(M200,255),LEFT('Disaggregation Data'!$J$159:$J$310,255),0))=0,"",INDEX('Disaggregation Data'!$N$159:$N$310,MATCH(LEFT(M200,255),LEFT('Disaggregation Data'!J$159:$J$310,255),0))),"")</f>
        <v/>
      </c>
      <c r="I200" s="459" t="str">
        <f t="array" ref="I200">IFERROR(IF(INDEX('Disaggregation Records'!$G$59:$G$92,MATCH(LEFT(L200,255),LEFT('Disaggregation Records'!$D$59:$D$92,255),0))=0,"",INDEX('Disaggregation Records'!$G$59:$G$92,MATCH(LEFT(L200,255),LEFT('Disaggregation Records'!$D$59:$D$92,255),0))),"")</f>
        <v/>
      </c>
      <c r="J200" s="464" t="s">
        <v>724</v>
      </c>
      <c r="K200" s="464">
        <f t="shared" si="12"/>
        <v>2</v>
      </c>
      <c r="L200" s="464" t="str">
        <f t="shared" si="13"/>
        <v>Malaria O-3: Proportion of population using an insecticide-treated net among those with access to an insecticide-treated net-2</v>
      </c>
      <c r="M200" s="464" t="str">
        <f t="shared" si="14"/>
        <v>Malaria O-3: Proportion of population using an insecticide-treated net among those with access to an insecticide-treated net</v>
      </c>
      <c r="N200" s="464" t="b">
        <f t="shared" si="15"/>
        <v>1</v>
      </c>
      <c r="O200" s="468" t="s">
        <v>1675</v>
      </c>
      <c r="P200" s="202"/>
      <c r="Q200" s="179"/>
    </row>
    <row r="201" spans="1:17" ht="37.5" customHeight="1" x14ac:dyDescent="0.3">
      <c r="A201" s="367">
        <v>4</v>
      </c>
      <c r="B201" s="384" t="str">
        <f>IFERROR(VLOOKUP(A201,'Outcome Indicators - Section C'!$A$10:$S$27,19,FALSE),"")</f>
        <v>Malaria O-3: Proportion of population using an insecticide-treated net among those with access to an insecticide-treated net</v>
      </c>
      <c r="C201" s="467" t="str">
        <f t="array" ref="C201">IFERROR(IF(INDEX('Disaggregation Records'!$E$59:$E$92,MATCH(LEFT(L201,255),LEFT('Disaggregation Records'!$D$59:$D$92,255),0))=0,"",INDEX('Disaggregation Records'!$E$59:$E$92,MATCH(LEFT(L201,255),LEFT('Disaggregation Records'!$D$59:$D$92,255),0))),"")</f>
        <v/>
      </c>
      <c r="D201" s="467" t="str">
        <f t="array" ref="D201">IFERROR(IF(INDEX('Disaggregation Records'!$F$59:$F$92,MATCH(LEFT(L201,255),LEFT('Disaggregation Records'!$D$59:$D$92,255),0))=0,"",INDEX('Disaggregation Records'!$F$59:$F$92,MATCH(LEFT(L201,255),LEFT('Disaggregation Records'!$D$59:$D$92,255),0))),"")</f>
        <v/>
      </c>
      <c r="E201" s="370" t="str">
        <f t="array" ref="E201">IFERROR(IF(INDEX('Disaggregation Data'!$K$159:$K$310,MATCH(LEFT(M201,255),LEFT('Disaggregation Data'!$J$159:$J$310,255),0))=0,"",INDEX('Disaggregation Data'!$K$159:$K$310,MATCH(LEFT(M201,255),LEFT('Disaggregation Data'!J$159:$J$310,255),0))),"")</f>
        <v/>
      </c>
      <c r="F201" s="370" t="str">
        <f t="array" ref="F201">IFERROR(IF(INDEX('Disaggregation Data'!$L$159:$L$310,MATCH(LEFT(M201,255),LEFT('Disaggregation Data'!$J$159:$J$310,255),0))=0,"",INDEX('Disaggregation Data'!$L$159:$L$310,MATCH(LEFT(M201,255),LEFT('Disaggregation Data'!J$159:$J$310,255),0))),"")</f>
        <v/>
      </c>
      <c r="G201" s="370" t="str">
        <f t="array" ref="G201">IFERROR(IF(INDEX('Disaggregation Data'!$M$159:$M$310,MATCH(LEFT(M201,255),LEFT('Disaggregation Data'!$J$159:$J$310,255),0))=0,"",INDEX('Disaggregation Data'!$M$159:$M$310,MATCH(LEFT(M201,255),LEFT('Disaggregation Data'!J$159:$J$310,255),0))),"")</f>
        <v/>
      </c>
      <c r="H201" s="369" t="str">
        <f t="array" ref="H201">IFERROR(IF(INDEX('Disaggregation Data'!$N$159:$N$310,MATCH(LEFT(M201,255),LEFT('Disaggregation Data'!$J$159:$J$310,255),0))=0,"",INDEX('Disaggregation Data'!$N$159:$N$310,MATCH(LEFT(M201,255),LEFT('Disaggregation Data'!J$159:$J$310,255),0))),"")</f>
        <v/>
      </c>
      <c r="I201" s="459" t="str">
        <f t="array" ref="I201">IFERROR(IF(INDEX('Disaggregation Records'!$G$59:$G$92,MATCH(LEFT(L201,255),LEFT('Disaggregation Records'!$D$59:$D$92,255),0))=0,"",INDEX('Disaggregation Records'!$G$59:$G$92,MATCH(LEFT(L201,255),LEFT('Disaggregation Records'!$D$59:$D$92,255),0))),"")</f>
        <v/>
      </c>
      <c r="J201" s="464" t="s">
        <v>724</v>
      </c>
      <c r="K201" s="464">
        <f t="shared" si="12"/>
        <v>3</v>
      </c>
      <c r="L201" s="464" t="str">
        <f t="shared" si="13"/>
        <v>Malaria O-3: Proportion of population using an insecticide-treated net among those with access to an insecticide-treated net-3</v>
      </c>
      <c r="M201" s="464" t="str">
        <f t="shared" si="14"/>
        <v>Malaria O-3: Proportion of population using an insecticide-treated net among those with access to an insecticide-treated net</v>
      </c>
      <c r="N201" s="464" t="b">
        <f t="shared" si="15"/>
        <v>1</v>
      </c>
      <c r="O201" s="468" t="s">
        <v>1676</v>
      </c>
      <c r="P201" s="202"/>
      <c r="Q201" s="179"/>
    </row>
    <row r="202" spans="1:17" ht="37.5" customHeight="1" x14ac:dyDescent="0.3">
      <c r="A202" s="367">
        <v>4</v>
      </c>
      <c r="B202" s="384" t="str">
        <f>IFERROR(VLOOKUP(A202,'Outcome Indicators - Section C'!$A$10:$S$27,19,FALSE),"")</f>
        <v>Malaria O-3: Proportion of population using an insecticide-treated net among those with access to an insecticide-treated net</v>
      </c>
      <c r="C202" s="467" t="str">
        <f t="array" ref="C202">IFERROR(IF(INDEX('Disaggregation Records'!$E$59:$E$92,MATCH(LEFT(L202,255),LEFT('Disaggregation Records'!$D$59:$D$92,255),0))=0,"",INDEX('Disaggregation Records'!$E$59:$E$92,MATCH(LEFT(L202,255),LEFT('Disaggregation Records'!$D$59:$D$92,255),0))),"")</f>
        <v/>
      </c>
      <c r="D202" s="467" t="str">
        <f t="array" ref="D202">IFERROR(IF(INDEX('Disaggregation Records'!$F$59:$F$92,MATCH(LEFT(L202,255),LEFT('Disaggregation Records'!$D$59:$D$92,255),0))=0,"",INDEX('Disaggregation Records'!$F$59:$F$92,MATCH(LEFT(L202,255),LEFT('Disaggregation Records'!$D$59:$D$92,255),0))),"")</f>
        <v/>
      </c>
      <c r="E202" s="370" t="str">
        <f t="array" ref="E202">IFERROR(IF(INDEX('Disaggregation Data'!$K$159:$K$310,MATCH(LEFT(M202,255),LEFT('Disaggregation Data'!$J$159:$J$310,255),0))=0,"",INDEX('Disaggregation Data'!$K$159:$K$310,MATCH(LEFT(M202,255),LEFT('Disaggregation Data'!J$159:$J$310,255),0))),"")</f>
        <v/>
      </c>
      <c r="F202" s="370" t="str">
        <f t="array" ref="F202">IFERROR(IF(INDEX('Disaggregation Data'!$L$159:$L$310,MATCH(LEFT(M202,255),LEFT('Disaggregation Data'!$J$159:$J$310,255),0))=0,"",INDEX('Disaggregation Data'!$L$159:$L$310,MATCH(LEFT(M202,255),LEFT('Disaggregation Data'!J$159:$J$310,255),0))),"")</f>
        <v/>
      </c>
      <c r="G202" s="370" t="str">
        <f t="array" ref="G202">IFERROR(IF(INDEX('Disaggregation Data'!$M$159:$M$310,MATCH(LEFT(M202,255),LEFT('Disaggregation Data'!$J$159:$J$310,255),0))=0,"",INDEX('Disaggregation Data'!$M$159:$M$310,MATCH(LEFT(M202,255),LEFT('Disaggregation Data'!J$159:$J$310,255),0))),"")</f>
        <v/>
      </c>
      <c r="H202" s="369" t="str">
        <f t="array" ref="H202">IFERROR(IF(INDEX('Disaggregation Data'!$N$159:$N$310,MATCH(LEFT(M202,255),LEFT('Disaggregation Data'!$J$159:$J$310,255),0))=0,"",INDEX('Disaggregation Data'!$N$159:$N$310,MATCH(LEFT(M202,255),LEFT('Disaggregation Data'!J$159:$J$310,255),0))),"")</f>
        <v/>
      </c>
      <c r="I202" s="459" t="str">
        <f t="array" ref="I202">IFERROR(IF(INDEX('Disaggregation Records'!$G$59:$G$92,MATCH(LEFT(L202,255),LEFT('Disaggregation Records'!$D$59:$D$92,255),0))=0,"",INDEX('Disaggregation Records'!$G$59:$G$92,MATCH(LEFT(L202,255),LEFT('Disaggregation Records'!$D$59:$D$92,255),0))),"")</f>
        <v/>
      </c>
      <c r="J202" s="464" t="s">
        <v>724</v>
      </c>
      <c r="K202" s="464">
        <f t="shared" si="12"/>
        <v>4</v>
      </c>
      <c r="L202" s="464" t="str">
        <f t="shared" si="13"/>
        <v>Malaria O-3: Proportion of population using an insecticide-treated net among those with access to an insecticide-treated net-4</v>
      </c>
      <c r="M202" s="464" t="str">
        <f t="shared" si="14"/>
        <v>Malaria O-3: Proportion of population using an insecticide-treated net among those with access to an insecticide-treated net</v>
      </c>
      <c r="N202" s="464" t="b">
        <f t="shared" si="15"/>
        <v>1</v>
      </c>
      <c r="O202" s="468" t="s">
        <v>1677</v>
      </c>
      <c r="P202" s="202"/>
      <c r="Q202" s="179"/>
    </row>
    <row r="203" spans="1:17" ht="37.5" customHeight="1" x14ac:dyDescent="0.3">
      <c r="A203" s="367">
        <v>4</v>
      </c>
      <c r="B203" s="384" t="str">
        <f>IFERROR(VLOOKUP(A203,'Outcome Indicators - Section C'!$A$10:$S$27,19,FALSE),"")</f>
        <v>Malaria O-3: Proportion of population using an insecticide-treated net among those with access to an insecticide-treated net</v>
      </c>
      <c r="C203" s="467" t="str">
        <f t="array" ref="C203">IFERROR(IF(INDEX('Disaggregation Records'!$E$59:$E$92,MATCH(LEFT(L203,255),LEFT('Disaggregation Records'!$D$59:$D$92,255),0))=0,"",INDEX('Disaggregation Records'!$E$59:$E$92,MATCH(LEFT(L203,255),LEFT('Disaggregation Records'!$D$59:$D$92,255),0))),"")</f>
        <v/>
      </c>
      <c r="D203" s="467" t="str">
        <f t="array" ref="D203">IFERROR(IF(INDEX('Disaggregation Records'!$F$59:$F$92,MATCH(LEFT(L203,255),LEFT('Disaggregation Records'!$D$59:$D$92,255),0))=0,"",INDEX('Disaggregation Records'!$F$59:$F$92,MATCH(LEFT(L203,255),LEFT('Disaggregation Records'!$D$59:$D$92,255),0))),"")</f>
        <v/>
      </c>
      <c r="E203" s="370" t="str">
        <f t="array" ref="E203">IFERROR(IF(INDEX('Disaggregation Data'!$K$159:$K$310,MATCH(LEFT(M203,255),LEFT('Disaggregation Data'!$J$159:$J$310,255),0))=0,"",INDEX('Disaggregation Data'!$K$159:$K$310,MATCH(LEFT(M203,255),LEFT('Disaggregation Data'!J$159:$J$310,255),0))),"")</f>
        <v/>
      </c>
      <c r="F203" s="370" t="str">
        <f t="array" ref="F203">IFERROR(IF(INDEX('Disaggregation Data'!$L$159:$L$310,MATCH(LEFT(M203,255),LEFT('Disaggregation Data'!$J$159:$J$310,255),0))=0,"",INDEX('Disaggregation Data'!$L$159:$L$310,MATCH(LEFT(M203,255),LEFT('Disaggregation Data'!J$159:$J$310,255),0))),"")</f>
        <v/>
      </c>
      <c r="G203" s="370" t="str">
        <f t="array" ref="G203">IFERROR(IF(INDEX('Disaggregation Data'!$M$159:$M$310,MATCH(LEFT(M203,255),LEFT('Disaggregation Data'!$J$159:$J$310,255),0))=0,"",INDEX('Disaggregation Data'!$M$159:$M$310,MATCH(LEFT(M203,255),LEFT('Disaggregation Data'!J$159:$J$310,255),0))),"")</f>
        <v/>
      </c>
      <c r="H203" s="369" t="str">
        <f t="array" ref="H203">IFERROR(IF(INDEX('Disaggregation Data'!$N$159:$N$310,MATCH(LEFT(M203,255),LEFT('Disaggregation Data'!$J$159:$J$310,255),0))=0,"",INDEX('Disaggregation Data'!$N$159:$N$310,MATCH(LEFT(M203,255),LEFT('Disaggregation Data'!J$159:$J$310,255),0))),"")</f>
        <v/>
      </c>
      <c r="I203" s="459" t="str">
        <f t="array" ref="I203">IFERROR(IF(INDEX('Disaggregation Records'!$G$59:$G$92,MATCH(LEFT(L203,255),LEFT('Disaggregation Records'!$D$59:$D$92,255),0))=0,"",INDEX('Disaggregation Records'!$G$59:$G$92,MATCH(LEFT(L203,255),LEFT('Disaggregation Records'!$D$59:$D$92,255),0))),"")</f>
        <v/>
      </c>
      <c r="J203" s="464" t="s">
        <v>724</v>
      </c>
      <c r="K203" s="464">
        <f t="shared" si="12"/>
        <v>5</v>
      </c>
      <c r="L203" s="464" t="str">
        <f t="shared" si="13"/>
        <v>Malaria O-3: Proportion of population using an insecticide-treated net among those with access to an insecticide-treated net-5</v>
      </c>
      <c r="M203" s="464" t="str">
        <f t="shared" si="14"/>
        <v>Malaria O-3: Proportion of population using an insecticide-treated net among those with access to an insecticide-treated net</v>
      </c>
      <c r="N203" s="464" t="b">
        <f t="shared" si="15"/>
        <v>1</v>
      </c>
      <c r="O203" s="468" t="s">
        <v>1678</v>
      </c>
      <c r="P203" s="202"/>
      <c r="Q203" s="179"/>
    </row>
    <row r="204" spans="1:17" ht="37.5" customHeight="1" x14ac:dyDescent="0.3">
      <c r="A204" s="367">
        <v>4</v>
      </c>
      <c r="B204" s="384" t="str">
        <f>IFERROR(VLOOKUP(A204,'Outcome Indicators - Section C'!$A$10:$S$27,19,FALSE),"")</f>
        <v>Malaria O-3: Proportion of population using an insecticide-treated net among those with access to an insecticide-treated net</v>
      </c>
      <c r="C204" s="467" t="str">
        <f t="array" ref="C204">IFERROR(IF(INDEX('Disaggregation Records'!$E$59:$E$92,MATCH(LEFT(L204,255),LEFT('Disaggregation Records'!$D$59:$D$92,255),0))=0,"",INDEX('Disaggregation Records'!$E$59:$E$92,MATCH(LEFT(L204,255),LEFT('Disaggregation Records'!$D$59:$D$92,255),0))),"")</f>
        <v/>
      </c>
      <c r="D204" s="467" t="str">
        <f t="array" ref="D204">IFERROR(IF(INDEX('Disaggregation Records'!$F$59:$F$92,MATCH(LEFT(L204,255),LEFT('Disaggregation Records'!$D$59:$D$92,255),0))=0,"",INDEX('Disaggregation Records'!$F$59:$F$92,MATCH(LEFT(L204,255),LEFT('Disaggregation Records'!$D$59:$D$92,255),0))),"")</f>
        <v/>
      </c>
      <c r="E204" s="370" t="str">
        <f t="array" ref="E204">IFERROR(IF(INDEX('Disaggregation Data'!$K$159:$K$310,MATCH(LEFT(M204,255),LEFT('Disaggregation Data'!$J$159:$J$310,255),0))=0,"",INDEX('Disaggregation Data'!$K$159:$K$310,MATCH(LEFT(M204,255),LEFT('Disaggregation Data'!J$159:$J$310,255),0))),"")</f>
        <v/>
      </c>
      <c r="F204" s="370" t="str">
        <f t="array" ref="F204">IFERROR(IF(INDEX('Disaggregation Data'!$L$159:$L$310,MATCH(LEFT(M204,255),LEFT('Disaggregation Data'!$J$159:$J$310,255),0))=0,"",INDEX('Disaggregation Data'!$L$159:$L$310,MATCH(LEFT(M204,255),LEFT('Disaggregation Data'!J$159:$J$310,255),0))),"")</f>
        <v/>
      </c>
      <c r="G204" s="370" t="str">
        <f t="array" ref="G204">IFERROR(IF(INDEX('Disaggregation Data'!$M$159:$M$310,MATCH(LEFT(M204,255),LEFT('Disaggregation Data'!$J$159:$J$310,255),0))=0,"",INDEX('Disaggregation Data'!$M$159:$M$310,MATCH(LEFT(M204,255),LEFT('Disaggregation Data'!J$159:$J$310,255),0))),"")</f>
        <v/>
      </c>
      <c r="H204" s="369" t="str">
        <f t="array" ref="H204">IFERROR(IF(INDEX('Disaggregation Data'!$N$159:$N$310,MATCH(LEFT(M204,255),LEFT('Disaggregation Data'!$J$159:$J$310,255),0))=0,"",INDEX('Disaggregation Data'!$N$159:$N$310,MATCH(LEFT(M204,255),LEFT('Disaggregation Data'!J$159:$J$310,255),0))),"")</f>
        <v/>
      </c>
      <c r="I204" s="459" t="str">
        <f t="array" ref="I204">IFERROR(IF(INDEX('Disaggregation Records'!$G$59:$G$92,MATCH(LEFT(L204,255),LEFT('Disaggregation Records'!$D$59:$D$92,255),0))=0,"",INDEX('Disaggregation Records'!$G$59:$G$92,MATCH(LEFT(L204,255),LEFT('Disaggregation Records'!$D$59:$D$92,255),0))),"")</f>
        <v/>
      </c>
      <c r="J204" s="464" t="s">
        <v>724</v>
      </c>
      <c r="K204" s="464">
        <f t="shared" si="12"/>
        <v>6</v>
      </c>
      <c r="L204" s="464" t="str">
        <f t="shared" si="13"/>
        <v>Malaria O-3: Proportion of population using an insecticide-treated net among those with access to an insecticide-treated net-6</v>
      </c>
      <c r="M204" s="464" t="str">
        <f t="shared" si="14"/>
        <v>Malaria O-3: Proportion of population using an insecticide-treated net among those with access to an insecticide-treated net</v>
      </c>
      <c r="N204" s="464" t="b">
        <f t="shared" si="15"/>
        <v>1</v>
      </c>
      <c r="O204" s="468" t="s">
        <v>1679</v>
      </c>
      <c r="P204" s="202"/>
      <c r="Q204" s="179"/>
    </row>
    <row r="205" spans="1:17" ht="37.5" customHeight="1" x14ac:dyDescent="0.3">
      <c r="A205" s="367">
        <v>4</v>
      </c>
      <c r="B205" s="384" t="str">
        <f>IFERROR(VLOOKUP(A205,'Outcome Indicators - Section C'!$A$10:$S$27,19,FALSE),"")</f>
        <v>Malaria O-3: Proportion of population using an insecticide-treated net among those with access to an insecticide-treated net</v>
      </c>
      <c r="C205" s="467" t="str">
        <f t="array" ref="C205">IFERROR(IF(INDEX('Disaggregation Records'!$E$59:$E$92,MATCH(LEFT(L205,255),LEFT('Disaggregation Records'!$D$59:$D$92,255),0))=0,"",INDEX('Disaggregation Records'!$E$59:$E$92,MATCH(LEFT(L205,255),LEFT('Disaggregation Records'!$D$59:$D$92,255),0))),"")</f>
        <v/>
      </c>
      <c r="D205" s="467" t="str">
        <f t="array" ref="D205">IFERROR(IF(INDEX('Disaggregation Records'!$F$59:$F$92,MATCH(LEFT(L205,255),LEFT('Disaggregation Records'!$D$59:$D$92,255),0))=0,"",INDEX('Disaggregation Records'!$F$59:$F$92,MATCH(LEFT(L205,255),LEFT('Disaggregation Records'!$D$59:$D$92,255),0))),"")</f>
        <v/>
      </c>
      <c r="E205" s="370" t="str">
        <f t="array" ref="E205">IFERROR(IF(INDEX('Disaggregation Data'!$K$159:$K$310,MATCH(LEFT(M205,255),LEFT('Disaggregation Data'!$J$159:$J$310,255),0))=0,"",INDEX('Disaggregation Data'!$K$159:$K$310,MATCH(LEFT(M205,255),LEFT('Disaggregation Data'!J$159:$J$310,255),0))),"")</f>
        <v/>
      </c>
      <c r="F205" s="370" t="str">
        <f t="array" ref="F205">IFERROR(IF(INDEX('Disaggregation Data'!$L$159:$L$310,MATCH(LEFT(M205,255),LEFT('Disaggregation Data'!$J$159:$J$310,255),0))=0,"",INDEX('Disaggregation Data'!$L$159:$L$310,MATCH(LEFT(M205,255),LEFT('Disaggregation Data'!J$159:$J$310,255),0))),"")</f>
        <v/>
      </c>
      <c r="G205" s="370" t="str">
        <f t="array" ref="G205">IFERROR(IF(INDEX('Disaggregation Data'!$M$159:$M$310,MATCH(LEFT(M205,255),LEFT('Disaggregation Data'!$J$159:$J$310,255),0))=0,"",INDEX('Disaggregation Data'!$M$159:$M$310,MATCH(LEFT(M205,255),LEFT('Disaggregation Data'!J$159:$J$310,255),0))),"")</f>
        <v/>
      </c>
      <c r="H205" s="369" t="str">
        <f t="array" ref="H205">IFERROR(IF(INDEX('Disaggregation Data'!$N$159:$N$310,MATCH(LEFT(M205,255),LEFT('Disaggregation Data'!$J$159:$J$310,255),0))=0,"",INDEX('Disaggregation Data'!$N$159:$N$310,MATCH(LEFT(M205,255),LEFT('Disaggregation Data'!J$159:$J$310,255),0))),"")</f>
        <v/>
      </c>
      <c r="I205" s="459" t="str">
        <f t="array" ref="I205">IFERROR(IF(INDEX('Disaggregation Records'!$G$59:$G$92,MATCH(LEFT(L205,255),LEFT('Disaggregation Records'!$D$59:$D$92,255),0))=0,"",INDEX('Disaggregation Records'!$G$59:$G$92,MATCH(LEFT(L205,255),LEFT('Disaggregation Records'!$D$59:$D$92,255),0))),"")</f>
        <v/>
      </c>
      <c r="J205" s="464" t="s">
        <v>724</v>
      </c>
      <c r="K205" s="464">
        <f t="shared" si="12"/>
        <v>7</v>
      </c>
      <c r="L205" s="464" t="str">
        <f t="shared" si="13"/>
        <v>Malaria O-3: Proportion of population using an insecticide-treated net among those with access to an insecticide-treated net-7</v>
      </c>
      <c r="M205" s="464" t="str">
        <f t="shared" si="14"/>
        <v>Malaria O-3: Proportion of population using an insecticide-treated net among those with access to an insecticide-treated net</v>
      </c>
      <c r="N205" s="464" t="b">
        <f t="shared" si="15"/>
        <v>1</v>
      </c>
      <c r="O205" s="468" t="s">
        <v>1680</v>
      </c>
      <c r="P205" s="202"/>
      <c r="Q205" s="179"/>
    </row>
    <row r="206" spans="1:17" ht="37.5" customHeight="1" x14ac:dyDescent="0.3">
      <c r="A206" s="367">
        <v>4</v>
      </c>
      <c r="B206" s="384" t="str">
        <f>IFERROR(VLOOKUP(A206,'Outcome Indicators - Section C'!$A$10:$S$27,19,FALSE),"")</f>
        <v>Malaria O-3: Proportion of population using an insecticide-treated net among those with access to an insecticide-treated net</v>
      </c>
      <c r="C206" s="467" t="str">
        <f t="array" ref="C206">IFERROR(IF(INDEX('Disaggregation Records'!$E$59:$E$92,MATCH(LEFT(L206,255),LEFT('Disaggregation Records'!$D$59:$D$92,255),0))=0,"",INDEX('Disaggregation Records'!$E$59:$E$92,MATCH(LEFT(L206,255),LEFT('Disaggregation Records'!$D$59:$D$92,255),0))),"")</f>
        <v/>
      </c>
      <c r="D206" s="467" t="str">
        <f t="array" ref="D206">IFERROR(IF(INDEX('Disaggregation Records'!$F$59:$F$92,MATCH(LEFT(L206,255),LEFT('Disaggregation Records'!$D$59:$D$92,255),0))=0,"",INDEX('Disaggregation Records'!$F$59:$F$92,MATCH(LEFT(L206,255),LEFT('Disaggregation Records'!$D$59:$D$92,255),0))),"")</f>
        <v/>
      </c>
      <c r="E206" s="370" t="str">
        <f t="array" ref="E206">IFERROR(IF(INDEX('Disaggregation Data'!$K$159:$K$310,MATCH(LEFT(M206,255),LEFT('Disaggregation Data'!$J$159:$J$310,255),0))=0,"",INDEX('Disaggregation Data'!$K$159:$K$310,MATCH(LEFT(M206,255),LEFT('Disaggregation Data'!J$159:$J$310,255),0))),"")</f>
        <v/>
      </c>
      <c r="F206" s="370" t="str">
        <f t="array" ref="F206">IFERROR(IF(INDEX('Disaggregation Data'!$L$159:$L$310,MATCH(LEFT(M206,255),LEFT('Disaggregation Data'!$J$159:$J$310,255),0))=0,"",INDEX('Disaggregation Data'!$L$159:$L$310,MATCH(LEFT(M206,255),LEFT('Disaggregation Data'!J$159:$J$310,255),0))),"")</f>
        <v/>
      </c>
      <c r="G206" s="370" t="str">
        <f t="array" ref="G206">IFERROR(IF(INDEX('Disaggregation Data'!$M$159:$M$310,MATCH(LEFT(M206,255),LEFT('Disaggregation Data'!$J$159:$J$310,255),0))=0,"",INDEX('Disaggregation Data'!$M$159:$M$310,MATCH(LEFT(M206,255),LEFT('Disaggregation Data'!J$159:$J$310,255),0))),"")</f>
        <v/>
      </c>
      <c r="H206" s="369" t="str">
        <f t="array" ref="H206">IFERROR(IF(INDEX('Disaggregation Data'!$N$159:$N$310,MATCH(LEFT(M206,255),LEFT('Disaggregation Data'!$J$159:$J$310,255),0))=0,"",INDEX('Disaggregation Data'!$N$159:$N$310,MATCH(LEFT(M206,255),LEFT('Disaggregation Data'!J$159:$J$310,255),0))),"")</f>
        <v/>
      </c>
      <c r="I206" s="459" t="str">
        <f t="array" ref="I206">IFERROR(IF(INDEX('Disaggregation Records'!$G$59:$G$92,MATCH(LEFT(L206,255),LEFT('Disaggregation Records'!$D$59:$D$92,255),0))=0,"",INDEX('Disaggregation Records'!$G$59:$G$92,MATCH(LEFT(L206,255),LEFT('Disaggregation Records'!$D$59:$D$92,255),0))),"")</f>
        <v/>
      </c>
      <c r="J206" s="464" t="s">
        <v>724</v>
      </c>
      <c r="K206" s="464">
        <f t="shared" si="12"/>
        <v>8</v>
      </c>
      <c r="L206" s="464" t="str">
        <f t="shared" si="13"/>
        <v>Malaria O-3: Proportion of population using an insecticide-treated net among those with access to an insecticide-treated net-8</v>
      </c>
      <c r="M206" s="464" t="str">
        <f t="shared" si="14"/>
        <v>Malaria O-3: Proportion of population using an insecticide-treated net among those with access to an insecticide-treated net</v>
      </c>
      <c r="N206" s="464" t="b">
        <f t="shared" si="15"/>
        <v>1</v>
      </c>
      <c r="O206" s="468" t="s">
        <v>1681</v>
      </c>
      <c r="P206" s="202"/>
      <c r="Q206" s="179"/>
    </row>
    <row r="207" spans="1:17" ht="37.5" customHeight="1" x14ac:dyDescent="0.3">
      <c r="A207" s="367">
        <v>4</v>
      </c>
      <c r="B207" s="384" t="str">
        <f>IFERROR(VLOOKUP(A207,'Outcome Indicators - Section C'!$A$10:$S$27,19,FALSE),"")</f>
        <v>Malaria O-3: Proportion of population using an insecticide-treated net among those with access to an insecticide-treated net</v>
      </c>
      <c r="C207" s="467" t="str">
        <f t="array" ref="C207">IFERROR(IF(INDEX('Disaggregation Records'!$E$59:$E$92,MATCH(LEFT(L207,255),LEFT('Disaggregation Records'!$D$59:$D$92,255),0))=0,"",INDEX('Disaggregation Records'!$E$59:$E$92,MATCH(LEFT(L207,255),LEFT('Disaggregation Records'!$D$59:$D$92,255),0))),"")</f>
        <v/>
      </c>
      <c r="D207" s="467" t="str">
        <f t="array" ref="D207">IFERROR(IF(INDEX('Disaggregation Records'!$F$59:$F$92,MATCH(LEFT(L207,255),LEFT('Disaggregation Records'!$D$59:$D$92,255),0))=0,"",INDEX('Disaggregation Records'!$F$59:$F$92,MATCH(LEFT(L207,255),LEFT('Disaggregation Records'!$D$59:$D$92,255),0))),"")</f>
        <v/>
      </c>
      <c r="E207" s="370" t="str">
        <f t="array" ref="E207">IFERROR(IF(INDEX('Disaggregation Data'!$K$159:$K$310,MATCH(LEFT(M207,255),LEFT('Disaggregation Data'!$J$159:$J$310,255),0))=0,"",INDEX('Disaggregation Data'!$K$159:$K$310,MATCH(LEFT(M207,255),LEFT('Disaggregation Data'!J$159:$J$310,255),0))),"")</f>
        <v/>
      </c>
      <c r="F207" s="370" t="str">
        <f t="array" ref="F207">IFERROR(IF(INDEX('Disaggregation Data'!$L$159:$L$310,MATCH(LEFT(M207,255),LEFT('Disaggregation Data'!$J$159:$J$310,255),0))=0,"",INDEX('Disaggregation Data'!$L$159:$L$310,MATCH(LEFT(M207,255),LEFT('Disaggregation Data'!J$159:$J$310,255),0))),"")</f>
        <v/>
      </c>
      <c r="G207" s="370" t="str">
        <f t="array" ref="G207">IFERROR(IF(INDEX('Disaggregation Data'!$M$159:$M$310,MATCH(LEFT(M207,255),LEFT('Disaggregation Data'!$J$159:$J$310,255),0))=0,"",INDEX('Disaggregation Data'!$M$159:$M$310,MATCH(LEFT(M207,255),LEFT('Disaggregation Data'!J$159:$J$310,255),0))),"")</f>
        <v/>
      </c>
      <c r="H207" s="369" t="str">
        <f t="array" ref="H207">IFERROR(IF(INDEX('Disaggregation Data'!$N$159:$N$310,MATCH(LEFT(M207,255),LEFT('Disaggregation Data'!$J$159:$J$310,255),0))=0,"",INDEX('Disaggregation Data'!$N$159:$N$310,MATCH(LEFT(M207,255),LEFT('Disaggregation Data'!J$159:$J$310,255),0))),"")</f>
        <v/>
      </c>
      <c r="I207" s="459" t="str">
        <f t="array" ref="I207">IFERROR(IF(INDEX('Disaggregation Records'!$G$59:$G$92,MATCH(LEFT(L207,255),LEFT('Disaggregation Records'!$D$59:$D$92,255),0))=0,"",INDEX('Disaggregation Records'!$G$59:$G$92,MATCH(LEFT(L207,255),LEFT('Disaggregation Records'!$D$59:$D$92,255),0))),"")</f>
        <v/>
      </c>
      <c r="J207" s="464" t="s">
        <v>724</v>
      </c>
      <c r="K207" s="464">
        <f t="shared" si="12"/>
        <v>9</v>
      </c>
      <c r="L207" s="464" t="str">
        <f t="shared" si="13"/>
        <v>Malaria O-3: Proportion of population using an insecticide-treated net among those with access to an insecticide-treated net-9</v>
      </c>
      <c r="M207" s="464" t="str">
        <f t="shared" si="14"/>
        <v>Malaria O-3: Proportion of population using an insecticide-treated net among those with access to an insecticide-treated net</v>
      </c>
      <c r="N207" s="464" t="b">
        <f t="shared" si="15"/>
        <v>1</v>
      </c>
      <c r="O207" s="468" t="s">
        <v>1682</v>
      </c>
      <c r="P207" s="202"/>
      <c r="Q207" s="179"/>
    </row>
    <row r="208" spans="1:17" ht="37.5" customHeight="1" x14ac:dyDescent="0.3">
      <c r="A208" s="367">
        <v>5</v>
      </c>
      <c r="B208" s="384" t="str">
        <f>IFERROR(VLOOKUP(A208,'Outcome Indicators - Section C'!$A$10:$S$27,19,FALSE),"")</f>
        <v/>
      </c>
      <c r="C208" s="467" t="str">
        <f t="array" ref="C208">IFERROR(IF(INDEX('Disaggregation Records'!$E$59:$E$92,MATCH(LEFT(L208,255),LEFT('Disaggregation Records'!$D$59:$D$92,255),0))=0,"",INDEX('Disaggregation Records'!$E$59:$E$92,MATCH(LEFT(L208,255),LEFT('Disaggregation Records'!$D$59:$D$92,255),0))),"")</f>
        <v/>
      </c>
      <c r="D208" s="467" t="str">
        <f t="array" ref="D208">IFERROR(IF(INDEX('Disaggregation Records'!$F$59:$F$92,MATCH(LEFT(L208,255),LEFT('Disaggregation Records'!$D$59:$D$92,255),0))=0,"",INDEX('Disaggregation Records'!$F$59:$F$92,MATCH(LEFT(L208,255),LEFT('Disaggregation Records'!$D$59:$D$92,255),0))),"")</f>
        <v/>
      </c>
      <c r="E208" s="370" t="str">
        <f t="array" ref="E208">IFERROR(IF(INDEX('Disaggregation Data'!$K$159:$K$310,MATCH(LEFT(M208,255),LEFT('Disaggregation Data'!$J$159:$J$310,255),0))=0,"",INDEX('Disaggregation Data'!$K$159:$K$310,MATCH(LEFT(M208,255),LEFT('Disaggregation Data'!J$159:$J$310,255),0))),"")</f>
        <v/>
      </c>
      <c r="F208" s="370" t="str">
        <f t="array" ref="F208">IFERROR(IF(INDEX('Disaggregation Data'!$L$159:$L$310,MATCH(LEFT(M208,255),LEFT('Disaggregation Data'!$J$159:$J$310,255),0))=0,"",INDEX('Disaggregation Data'!$L$159:$L$310,MATCH(LEFT(M208,255),LEFT('Disaggregation Data'!J$159:$J$310,255),0))),"")</f>
        <v/>
      </c>
      <c r="G208" s="370" t="str">
        <f t="array" ref="G208">IFERROR(IF(INDEX('Disaggregation Data'!$M$159:$M$310,MATCH(LEFT(M208,255),LEFT('Disaggregation Data'!$J$159:$J$310,255),0))=0,"",INDEX('Disaggregation Data'!$M$159:$M$310,MATCH(LEFT(M208,255),LEFT('Disaggregation Data'!J$159:$J$310,255),0))),"")</f>
        <v/>
      </c>
      <c r="H208" s="369" t="str">
        <f t="array" ref="H208">IFERROR(IF(INDEX('Disaggregation Data'!$N$159:$N$310,MATCH(LEFT(M208,255),LEFT('Disaggregation Data'!$J$159:$J$310,255),0))=0,"",INDEX('Disaggregation Data'!$N$159:$N$310,MATCH(LEFT(M208,255),LEFT('Disaggregation Data'!J$159:$J$310,255),0))),"")</f>
        <v/>
      </c>
      <c r="I208" s="459" t="str">
        <f t="array" ref="I208">IFERROR(IF(INDEX('Disaggregation Records'!$G$59:$G$92,MATCH(LEFT(L208,255),LEFT('Disaggregation Records'!$D$59:$D$92,255),0))=0,"",INDEX('Disaggregation Records'!$G$59:$G$92,MATCH(LEFT(L208,255),LEFT('Disaggregation Records'!$D$59:$D$92,255),0))),"")</f>
        <v/>
      </c>
      <c r="J208" s="464" t="s">
        <v>727</v>
      </c>
      <c r="K208" s="464">
        <f t="shared" si="12"/>
        <v>0</v>
      </c>
      <c r="L208" s="464" t="str">
        <f t="shared" si="13"/>
        <v/>
      </c>
      <c r="M208" s="464" t="str">
        <f t="shared" si="14"/>
        <v/>
      </c>
      <c r="N208" s="464" t="b">
        <f t="shared" si="15"/>
        <v>0</v>
      </c>
      <c r="O208" s="468" t="s">
        <v>1683</v>
      </c>
      <c r="P208" s="202"/>
      <c r="Q208" s="179"/>
    </row>
    <row r="209" spans="1:17" ht="37.5" customHeight="1" x14ac:dyDescent="0.3">
      <c r="A209" s="367">
        <v>5</v>
      </c>
      <c r="B209" s="384" t="str">
        <f>IFERROR(VLOOKUP(A209,'Outcome Indicators - Section C'!$A$10:$S$27,19,FALSE),"")</f>
        <v/>
      </c>
      <c r="C209" s="467" t="str">
        <f t="array" ref="C209">IFERROR(IF(INDEX('Disaggregation Records'!$E$59:$E$92,MATCH(LEFT(L209,255),LEFT('Disaggregation Records'!$D$59:$D$92,255),0))=0,"",INDEX('Disaggregation Records'!$E$59:$E$92,MATCH(LEFT(L209,255),LEFT('Disaggregation Records'!$D$59:$D$92,255),0))),"")</f>
        <v/>
      </c>
      <c r="D209" s="467" t="str">
        <f t="array" ref="D209">IFERROR(IF(INDEX('Disaggregation Records'!$F$59:$F$92,MATCH(LEFT(L209,255),LEFT('Disaggregation Records'!$D$59:$D$92,255),0))=0,"",INDEX('Disaggregation Records'!$F$59:$F$92,MATCH(LEFT(L209,255),LEFT('Disaggregation Records'!$D$59:$D$92,255),0))),"")</f>
        <v/>
      </c>
      <c r="E209" s="370" t="str">
        <f t="array" ref="E209">IFERROR(IF(INDEX('Disaggregation Data'!$K$159:$K$310,MATCH(LEFT(M209,255),LEFT('Disaggregation Data'!$J$159:$J$310,255),0))=0,"",INDEX('Disaggregation Data'!$K$159:$K$310,MATCH(LEFT(M209,255),LEFT('Disaggregation Data'!J$159:$J$310,255),0))),"")</f>
        <v/>
      </c>
      <c r="F209" s="370" t="str">
        <f t="array" ref="F209">IFERROR(IF(INDEX('Disaggregation Data'!$L$159:$L$310,MATCH(LEFT(M209,255),LEFT('Disaggregation Data'!$J$159:$J$310,255),0))=0,"",INDEX('Disaggregation Data'!$L$159:$L$310,MATCH(LEFT(M209,255),LEFT('Disaggregation Data'!J$159:$J$310,255),0))),"")</f>
        <v/>
      </c>
      <c r="G209" s="370" t="str">
        <f t="array" ref="G209">IFERROR(IF(INDEX('Disaggregation Data'!$M$159:$M$310,MATCH(LEFT(M209,255),LEFT('Disaggregation Data'!$J$159:$J$310,255),0))=0,"",INDEX('Disaggregation Data'!$M$159:$M$310,MATCH(LEFT(M209,255),LEFT('Disaggregation Data'!J$159:$J$310,255),0))),"")</f>
        <v/>
      </c>
      <c r="H209" s="369" t="str">
        <f t="array" ref="H209">IFERROR(IF(INDEX('Disaggregation Data'!$N$159:$N$310,MATCH(LEFT(M209,255),LEFT('Disaggregation Data'!$J$159:$J$310,255),0))=0,"",INDEX('Disaggregation Data'!$N$159:$N$310,MATCH(LEFT(M209,255),LEFT('Disaggregation Data'!J$159:$J$310,255),0))),"")</f>
        <v/>
      </c>
      <c r="I209" s="459" t="str">
        <f t="array" ref="I209">IFERROR(IF(INDEX('Disaggregation Records'!$G$59:$G$92,MATCH(LEFT(L209,255),LEFT('Disaggregation Records'!$D$59:$D$92,255),0))=0,"",INDEX('Disaggregation Records'!$G$59:$G$92,MATCH(LEFT(L209,255),LEFT('Disaggregation Records'!$D$59:$D$92,255),0))),"")</f>
        <v/>
      </c>
      <c r="J209" s="464" t="s">
        <v>727</v>
      </c>
      <c r="K209" s="464">
        <f t="shared" si="12"/>
        <v>1</v>
      </c>
      <c r="L209" s="464" t="str">
        <f t="shared" si="13"/>
        <v/>
      </c>
      <c r="M209" s="464" t="str">
        <f t="shared" si="14"/>
        <v/>
      </c>
      <c r="N209" s="464" t="b">
        <f t="shared" si="15"/>
        <v>0</v>
      </c>
      <c r="O209" s="468" t="s">
        <v>1684</v>
      </c>
      <c r="P209" s="202"/>
      <c r="Q209" s="179"/>
    </row>
    <row r="210" spans="1:17" ht="37.5" customHeight="1" x14ac:dyDescent="0.3">
      <c r="A210" s="367">
        <v>5</v>
      </c>
      <c r="B210" s="384" t="str">
        <f>IFERROR(VLOOKUP(A210,'Outcome Indicators - Section C'!$A$10:$S$27,19,FALSE),"")</f>
        <v/>
      </c>
      <c r="C210" s="467" t="str">
        <f t="array" ref="C210">IFERROR(IF(INDEX('Disaggregation Records'!$E$59:$E$92,MATCH(LEFT(L210,255),LEFT('Disaggregation Records'!$D$59:$D$92,255),0))=0,"",INDEX('Disaggregation Records'!$E$59:$E$92,MATCH(LEFT(L210,255),LEFT('Disaggregation Records'!$D$59:$D$92,255),0))),"")</f>
        <v/>
      </c>
      <c r="D210" s="467" t="str">
        <f t="array" ref="D210">IFERROR(IF(INDEX('Disaggregation Records'!$F$59:$F$92,MATCH(LEFT(L210,255),LEFT('Disaggregation Records'!$D$59:$D$92,255),0))=0,"",INDEX('Disaggregation Records'!$F$59:$F$92,MATCH(LEFT(L210,255),LEFT('Disaggregation Records'!$D$59:$D$92,255),0))),"")</f>
        <v/>
      </c>
      <c r="E210" s="370" t="str">
        <f t="array" ref="E210">IFERROR(IF(INDEX('Disaggregation Data'!$K$159:$K$310,MATCH(LEFT(M210,255),LEFT('Disaggregation Data'!$J$159:$J$310,255),0))=0,"",INDEX('Disaggregation Data'!$K$159:$K$310,MATCH(LEFT(M210,255),LEFT('Disaggregation Data'!J$159:$J$310,255),0))),"")</f>
        <v/>
      </c>
      <c r="F210" s="370" t="str">
        <f t="array" ref="F210">IFERROR(IF(INDEX('Disaggregation Data'!$L$159:$L$310,MATCH(LEFT(M210,255),LEFT('Disaggregation Data'!$J$159:$J$310,255),0))=0,"",INDEX('Disaggregation Data'!$L$159:$L$310,MATCH(LEFT(M210,255),LEFT('Disaggregation Data'!J$159:$J$310,255),0))),"")</f>
        <v/>
      </c>
      <c r="G210" s="370" t="str">
        <f t="array" ref="G210">IFERROR(IF(INDEX('Disaggregation Data'!$M$159:$M$310,MATCH(LEFT(M210,255),LEFT('Disaggregation Data'!$J$159:$J$310,255),0))=0,"",INDEX('Disaggregation Data'!$M$159:$M$310,MATCH(LEFT(M210,255),LEFT('Disaggregation Data'!J$159:$J$310,255),0))),"")</f>
        <v/>
      </c>
      <c r="H210" s="369" t="str">
        <f t="array" ref="H210">IFERROR(IF(INDEX('Disaggregation Data'!$N$159:$N$310,MATCH(LEFT(M210,255),LEFT('Disaggregation Data'!$J$159:$J$310,255),0))=0,"",INDEX('Disaggregation Data'!$N$159:$N$310,MATCH(LEFT(M210,255),LEFT('Disaggregation Data'!J$159:$J$310,255),0))),"")</f>
        <v/>
      </c>
      <c r="I210" s="459" t="str">
        <f t="array" ref="I210">IFERROR(IF(INDEX('Disaggregation Records'!$G$59:$G$92,MATCH(LEFT(L210,255),LEFT('Disaggregation Records'!$D$59:$D$92,255),0))=0,"",INDEX('Disaggregation Records'!$G$59:$G$92,MATCH(LEFT(L210,255),LEFT('Disaggregation Records'!$D$59:$D$92,255),0))),"")</f>
        <v/>
      </c>
      <c r="J210" s="464" t="s">
        <v>727</v>
      </c>
      <c r="K210" s="464">
        <f t="shared" si="12"/>
        <v>2</v>
      </c>
      <c r="L210" s="464" t="str">
        <f t="shared" si="13"/>
        <v/>
      </c>
      <c r="M210" s="464" t="str">
        <f t="shared" si="14"/>
        <v/>
      </c>
      <c r="N210" s="464" t="b">
        <f t="shared" si="15"/>
        <v>0</v>
      </c>
      <c r="O210" s="468" t="s">
        <v>1685</v>
      </c>
      <c r="P210" s="202"/>
      <c r="Q210" s="179"/>
    </row>
    <row r="211" spans="1:17" ht="37.5" customHeight="1" x14ac:dyDescent="0.3">
      <c r="A211" s="367">
        <v>5</v>
      </c>
      <c r="B211" s="384" t="str">
        <f>IFERROR(VLOOKUP(A211,'Outcome Indicators - Section C'!$A$10:$S$27,19,FALSE),"")</f>
        <v/>
      </c>
      <c r="C211" s="467" t="str">
        <f t="array" ref="C211">IFERROR(IF(INDEX('Disaggregation Records'!$E$59:$E$92,MATCH(LEFT(L211,255),LEFT('Disaggregation Records'!$D$59:$D$92,255),0))=0,"",INDEX('Disaggregation Records'!$E$59:$E$92,MATCH(LEFT(L211,255),LEFT('Disaggregation Records'!$D$59:$D$92,255),0))),"")</f>
        <v/>
      </c>
      <c r="D211" s="467" t="str">
        <f t="array" ref="D211">IFERROR(IF(INDEX('Disaggregation Records'!$F$59:$F$92,MATCH(LEFT(L211,255),LEFT('Disaggregation Records'!$D$59:$D$92,255),0))=0,"",INDEX('Disaggregation Records'!$F$59:$F$92,MATCH(LEFT(L211,255),LEFT('Disaggregation Records'!$D$59:$D$92,255),0))),"")</f>
        <v/>
      </c>
      <c r="E211" s="370" t="str">
        <f t="array" ref="E211">IFERROR(IF(INDEX('Disaggregation Data'!$K$159:$K$310,MATCH(LEFT(M211,255),LEFT('Disaggregation Data'!$J$159:$J$310,255),0))=0,"",INDEX('Disaggregation Data'!$K$159:$K$310,MATCH(LEFT(M211,255),LEFT('Disaggregation Data'!J$159:$J$310,255),0))),"")</f>
        <v/>
      </c>
      <c r="F211" s="370" t="str">
        <f t="array" ref="F211">IFERROR(IF(INDEX('Disaggregation Data'!$L$159:$L$310,MATCH(LEFT(M211,255),LEFT('Disaggregation Data'!$J$159:$J$310,255),0))=0,"",INDEX('Disaggregation Data'!$L$159:$L$310,MATCH(LEFT(M211,255),LEFT('Disaggregation Data'!J$159:$J$310,255),0))),"")</f>
        <v/>
      </c>
      <c r="G211" s="370" t="str">
        <f t="array" ref="G211">IFERROR(IF(INDEX('Disaggregation Data'!$M$159:$M$310,MATCH(LEFT(M211,255),LEFT('Disaggregation Data'!$J$159:$J$310,255),0))=0,"",INDEX('Disaggregation Data'!$M$159:$M$310,MATCH(LEFT(M211,255),LEFT('Disaggregation Data'!J$159:$J$310,255),0))),"")</f>
        <v/>
      </c>
      <c r="H211" s="369" t="str">
        <f t="array" ref="H211">IFERROR(IF(INDEX('Disaggregation Data'!$N$159:$N$310,MATCH(LEFT(M211,255),LEFT('Disaggregation Data'!$J$159:$J$310,255),0))=0,"",INDEX('Disaggregation Data'!$N$159:$N$310,MATCH(LEFT(M211,255),LEFT('Disaggregation Data'!J$159:$J$310,255),0))),"")</f>
        <v/>
      </c>
      <c r="I211" s="459" t="str">
        <f t="array" ref="I211">IFERROR(IF(INDEX('Disaggregation Records'!$G$59:$G$92,MATCH(LEFT(L211,255),LEFT('Disaggregation Records'!$D$59:$D$92,255),0))=0,"",INDEX('Disaggregation Records'!$G$59:$G$92,MATCH(LEFT(L211,255),LEFT('Disaggregation Records'!$D$59:$D$92,255),0))),"")</f>
        <v/>
      </c>
      <c r="J211" s="464" t="s">
        <v>727</v>
      </c>
      <c r="K211" s="464">
        <f t="shared" si="12"/>
        <v>3</v>
      </c>
      <c r="L211" s="464" t="str">
        <f t="shared" si="13"/>
        <v/>
      </c>
      <c r="M211" s="464" t="str">
        <f t="shared" si="14"/>
        <v/>
      </c>
      <c r="N211" s="464" t="b">
        <f t="shared" si="15"/>
        <v>0</v>
      </c>
      <c r="O211" s="468" t="s">
        <v>1686</v>
      </c>
      <c r="P211" s="202"/>
      <c r="Q211" s="179"/>
    </row>
    <row r="212" spans="1:17" ht="37.5" customHeight="1" x14ac:dyDescent="0.3">
      <c r="A212" s="367">
        <v>5</v>
      </c>
      <c r="B212" s="384" t="str">
        <f>IFERROR(VLOOKUP(A212,'Outcome Indicators - Section C'!$A$10:$S$27,19,FALSE),"")</f>
        <v/>
      </c>
      <c r="C212" s="467" t="str">
        <f t="array" ref="C212">IFERROR(IF(INDEX('Disaggregation Records'!$E$59:$E$92,MATCH(LEFT(L212,255),LEFT('Disaggregation Records'!$D$59:$D$92,255),0))=0,"",INDEX('Disaggregation Records'!$E$59:$E$92,MATCH(LEFT(L212,255),LEFT('Disaggregation Records'!$D$59:$D$92,255),0))),"")</f>
        <v/>
      </c>
      <c r="D212" s="467" t="str">
        <f t="array" ref="D212">IFERROR(IF(INDEX('Disaggregation Records'!$F$59:$F$92,MATCH(LEFT(L212,255),LEFT('Disaggregation Records'!$D$59:$D$92,255),0))=0,"",INDEX('Disaggregation Records'!$F$59:$F$92,MATCH(LEFT(L212,255),LEFT('Disaggregation Records'!$D$59:$D$92,255),0))),"")</f>
        <v/>
      </c>
      <c r="E212" s="370" t="str">
        <f t="array" ref="E212">IFERROR(IF(INDEX('Disaggregation Data'!$K$159:$K$310,MATCH(LEFT(M212,255),LEFT('Disaggregation Data'!$J$159:$J$310,255),0))=0,"",INDEX('Disaggregation Data'!$K$159:$K$310,MATCH(LEFT(M212,255),LEFT('Disaggregation Data'!J$159:$J$310,255),0))),"")</f>
        <v/>
      </c>
      <c r="F212" s="370" t="str">
        <f t="array" ref="F212">IFERROR(IF(INDEX('Disaggregation Data'!$L$159:$L$310,MATCH(LEFT(M212,255),LEFT('Disaggregation Data'!$J$159:$J$310,255),0))=0,"",INDEX('Disaggregation Data'!$L$159:$L$310,MATCH(LEFT(M212,255),LEFT('Disaggregation Data'!J$159:$J$310,255),0))),"")</f>
        <v/>
      </c>
      <c r="G212" s="370" t="str">
        <f t="array" ref="G212">IFERROR(IF(INDEX('Disaggregation Data'!$M$159:$M$310,MATCH(LEFT(M212,255),LEFT('Disaggregation Data'!$J$159:$J$310,255),0))=0,"",INDEX('Disaggregation Data'!$M$159:$M$310,MATCH(LEFT(M212,255),LEFT('Disaggregation Data'!J$159:$J$310,255),0))),"")</f>
        <v/>
      </c>
      <c r="H212" s="369" t="str">
        <f t="array" ref="H212">IFERROR(IF(INDEX('Disaggregation Data'!$N$159:$N$310,MATCH(LEFT(M212,255),LEFT('Disaggregation Data'!$J$159:$J$310,255),0))=0,"",INDEX('Disaggregation Data'!$N$159:$N$310,MATCH(LEFT(M212,255),LEFT('Disaggregation Data'!J$159:$J$310,255),0))),"")</f>
        <v/>
      </c>
      <c r="I212" s="459" t="str">
        <f t="array" ref="I212">IFERROR(IF(INDEX('Disaggregation Records'!$G$59:$G$92,MATCH(LEFT(L212,255),LEFT('Disaggregation Records'!$D$59:$D$92,255),0))=0,"",INDEX('Disaggregation Records'!$G$59:$G$92,MATCH(LEFT(L212,255),LEFT('Disaggregation Records'!$D$59:$D$92,255),0))),"")</f>
        <v/>
      </c>
      <c r="J212" s="464" t="s">
        <v>727</v>
      </c>
      <c r="K212" s="464">
        <f t="shared" si="12"/>
        <v>4</v>
      </c>
      <c r="L212" s="464" t="str">
        <f t="shared" si="13"/>
        <v/>
      </c>
      <c r="M212" s="464" t="str">
        <f t="shared" si="14"/>
        <v/>
      </c>
      <c r="N212" s="464" t="b">
        <f t="shared" si="15"/>
        <v>0</v>
      </c>
      <c r="O212" s="468" t="s">
        <v>1687</v>
      </c>
      <c r="P212" s="202"/>
      <c r="Q212" s="179"/>
    </row>
    <row r="213" spans="1:17" ht="37.5" customHeight="1" x14ac:dyDescent="0.3">
      <c r="A213" s="367">
        <v>5</v>
      </c>
      <c r="B213" s="384" t="str">
        <f>IFERROR(VLOOKUP(A213,'Outcome Indicators - Section C'!$A$10:$S$27,19,FALSE),"")</f>
        <v/>
      </c>
      <c r="C213" s="467" t="str">
        <f t="array" ref="C213">IFERROR(IF(INDEX('Disaggregation Records'!$E$59:$E$92,MATCH(LEFT(L213,255),LEFT('Disaggregation Records'!$D$59:$D$92,255),0))=0,"",INDEX('Disaggregation Records'!$E$59:$E$92,MATCH(LEFT(L213,255),LEFT('Disaggregation Records'!$D$59:$D$92,255),0))),"")</f>
        <v/>
      </c>
      <c r="D213" s="467" t="str">
        <f t="array" ref="D213">IFERROR(IF(INDEX('Disaggregation Records'!$F$59:$F$92,MATCH(LEFT(L213,255),LEFT('Disaggregation Records'!$D$59:$D$92,255),0))=0,"",INDEX('Disaggregation Records'!$F$59:$F$92,MATCH(LEFT(L213,255),LEFT('Disaggregation Records'!$D$59:$D$92,255),0))),"")</f>
        <v/>
      </c>
      <c r="E213" s="370" t="str">
        <f t="array" ref="E213">IFERROR(IF(INDEX('Disaggregation Data'!$K$159:$K$310,MATCH(LEFT(M213,255),LEFT('Disaggregation Data'!$J$159:$J$310,255),0))=0,"",INDEX('Disaggregation Data'!$K$159:$K$310,MATCH(LEFT(M213,255),LEFT('Disaggregation Data'!J$159:$J$310,255),0))),"")</f>
        <v/>
      </c>
      <c r="F213" s="370" t="str">
        <f t="array" ref="F213">IFERROR(IF(INDEX('Disaggregation Data'!$L$159:$L$310,MATCH(LEFT(M213,255),LEFT('Disaggregation Data'!$J$159:$J$310,255),0))=0,"",INDEX('Disaggregation Data'!$L$159:$L$310,MATCH(LEFT(M213,255),LEFT('Disaggregation Data'!J$159:$J$310,255),0))),"")</f>
        <v/>
      </c>
      <c r="G213" s="370" t="str">
        <f t="array" ref="G213">IFERROR(IF(INDEX('Disaggregation Data'!$M$159:$M$310,MATCH(LEFT(M213,255),LEFT('Disaggregation Data'!$J$159:$J$310,255),0))=0,"",INDEX('Disaggregation Data'!$M$159:$M$310,MATCH(LEFT(M213,255),LEFT('Disaggregation Data'!J$159:$J$310,255),0))),"")</f>
        <v/>
      </c>
      <c r="H213" s="369" t="str">
        <f t="array" ref="H213">IFERROR(IF(INDEX('Disaggregation Data'!$N$159:$N$310,MATCH(LEFT(M213,255),LEFT('Disaggregation Data'!$J$159:$J$310,255),0))=0,"",INDEX('Disaggregation Data'!$N$159:$N$310,MATCH(LEFT(M213,255),LEFT('Disaggregation Data'!J$159:$J$310,255),0))),"")</f>
        <v/>
      </c>
      <c r="I213" s="459" t="str">
        <f t="array" ref="I213">IFERROR(IF(INDEX('Disaggregation Records'!$G$59:$G$92,MATCH(LEFT(L213,255),LEFT('Disaggregation Records'!$D$59:$D$92,255),0))=0,"",INDEX('Disaggregation Records'!$G$59:$G$92,MATCH(LEFT(L213,255),LEFT('Disaggregation Records'!$D$59:$D$92,255),0))),"")</f>
        <v/>
      </c>
      <c r="J213" s="464" t="s">
        <v>727</v>
      </c>
      <c r="K213" s="464">
        <f t="shared" si="12"/>
        <v>5</v>
      </c>
      <c r="L213" s="464" t="str">
        <f t="shared" si="13"/>
        <v/>
      </c>
      <c r="M213" s="464" t="str">
        <f t="shared" si="14"/>
        <v/>
      </c>
      <c r="N213" s="464" t="b">
        <f t="shared" si="15"/>
        <v>0</v>
      </c>
      <c r="O213" s="468" t="s">
        <v>1688</v>
      </c>
      <c r="P213" s="202"/>
      <c r="Q213" s="179"/>
    </row>
    <row r="214" spans="1:17" ht="37.5" customHeight="1" x14ac:dyDescent="0.3">
      <c r="A214" s="367">
        <v>5</v>
      </c>
      <c r="B214" s="384" t="str">
        <f>IFERROR(VLOOKUP(A214,'Outcome Indicators - Section C'!$A$10:$S$27,19,FALSE),"")</f>
        <v/>
      </c>
      <c r="C214" s="467" t="str">
        <f t="array" ref="C214">IFERROR(IF(INDEX('Disaggregation Records'!$E$59:$E$92,MATCH(LEFT(L214,255),LEFT('Disaggregation Records'!$D$59:$D$92,255),0))=0,"",INDEX('Disaggregation Records'!$E$59:$E$92,MATCH(LEFT(L214,255),LEFT('Disaggregation Records'!$D$59:$D$92,255),0))),"")</f>
        <v/>
      </c>
      <c r="D214" s="467" t="str">
        <f t="array" ref="D214">IFERROR(IF(INDEX('Disaggregation Records'!$F$59:$F$92,MATCH(LEFT(L214,255),LEFT('Disaggregation Records'!$D$59:$D$92,255),0))=0,"",INDEX('Disaggregation Records'!$F$59:$F$92,MATCH(LEFT(L214,255),LEFT('Disaggregation Records'!$D$59:$D$92,255),0))),"")</f>
        <v/>
      </c>
      <c r="E214" s="370" t="str">
        <f t="array" ref="E214">IFERROR(IF(INDEX('Disaggregation Data'!$K$159:$K$310,MATCH(LEFT(M214,255),LEFT('Disaggregation Data'!$J$159:$J$310,255),0))=0,"",INDEX('Disaggregation Data'!$K$159:$K$310,MATCH(LEFT(M214,255),LEFT('Disaggregation Data'!J$159:$J$310,255),0))),"")</f>
        <v/>
      </c>
      <c r="F214" s="370" t="str">
        <f t="array" ref="F214">IFERROR(IF(INDEX('Disaggregation Data'!$L$159:$L$310,MATCH(LEFT(M214,255),LEFT('Disaggregation Data'!$J$159:$J$310,255),0))=0,"",INDEX('Disaggregation Data'!$L$159:$L$310,MATCH(LEFT(M214,255),LEFT('Disaggregation Data'!J$159:$J$310,255),0))),"")</f>
        <v/>
      </c>
      <c r="G214" s="370" t="str">
        <f t="array" ref="G214">IFERROR(IF(INDEX('Disaggregation Data'!$M$159:$M$310,MATCH(LEFT(M214,255),LEFT('Disaggregation Data'!$J$159:$J$310,255),0))=0,"",INDEX('Disaggregation Data'!$M$159:$M$310,MATCH(LEFT(M214,255),LEFT('Disaggregation Data'!J$159:$J$310,255),0))),"")</f>
        <v/>
      </c>
      <c r="H214" s="369" t="str">
        <f t="array" ref="H214">IFERROR(IF(INDEX('Disaggregation Data'!$N$159:$N$310,MATCH(LEFT(M214,255),LEFT('Disaggregation Data'!$J$159:$J$310,255),0))=0,"",INDEX('Disaggregation Data'!$N$159:$N$310,MATCH(LEFT(M214,255),LEFT('Disaggregation Data'!J$159:$J$310,255),0))),"")</f>
        <v/>
      </c>
      <c r="I214" s="459" t="str">
        <f t="array" ref="I214">IFERROR(IF(INDEX('Disaggregation Records'!$G$59:$G$92,MATCH(LEFT(L214,255),LEFT('Disaggregation Records'!$D$59:$D$92,255),0))=0,"",INDEX('Disaggregation Records'!$G$59:$G$92,MATCH(LEFT(L214,255),LEFT('Disaggregation Records'!$D$59:$D$92,255),0))),"")</f>
        <v/>
      </c>
      <c r="J214" s="464" t="s">
        <v>727</v>
      </c>
      <c r="K214" s="464">
        <f t="shared" si="12"/>
        <v>6</v>
      </c>
      <c r="L214" s="464" t="str">
        <f t="shared" si="13"/>
        <v/>
      </c>
      <c r="M214" s="464" t="str">
        <f t="shared" si="14"/>
        <v/>
      </c>
      <c r="N214" s="464" t="b">
        <f t="shared" si="15"/>
        <v>0</v>
      </c>
      <c r="O214" s="468" t="s">
        <v>1689</v>
      </c>
      <c r="P214" s="202"/>
      <c r="Q214" s="179"/>
    </row>
    <row r="215" spans="1:17" ht="37.5" customHeight="1" x14ac:dyDescent="0.3">
      <c r="A215" s="367">
        <v>5</v>
      </c>
      <c r="B215" s="384" t="str">
        <f>IFERROR(VLOOKUP(A215,'Outcome Indicators - Section C'!$A$10:$S$27,19,FALSE),"")</f>
        <v/>
      </c>
      <c r="C215" s="467" t="str">
        <f t="array" ref="C215">IFERROR(IF(INDEX('Disaggregation Records'!$E$59:$E$92,MATCH(LEFT(L215,255),LEFT('Disaggregation Records'!$D$59:$D$92,255),0))=0,"",INDEX('Disaggregation Records'!$E$59:$E$92,MATCH(LEFT(L215,255),LEFT('Disaggregation Records'!$D$59:$D$92,255),0))),"")</f>
        <v/>
      </c>
      <c r="D215" s="467" t="str">
        <f t="array" ref="D215">IFERROR(IF(INDEX('Disaggregation Records'!$F$59:$F$92,MATCH(LEFT(L215,255),LEFT('Disaggregation Records'!$D$59:$D$92,255),0))=0,"",INDEX('Disaggregation Records'!$F$59:$F$92,MATCH(LEFT(L215,255),LEFT('Disaggregation Records'!$D$59:$D$92,255),0))),"")</f>
        <v/>
      </c>
      <c r="E215" s="370" t="str">
        <f t="array" ref="E215">IFERROR(IF(INDEX('Disaggregation Data'!$K$159:$K$310,MATCH(LEFT(M215,255),LEFT('Disaggregation Data'!$J$159:$J$310,255),0))=0,"",INDEX('Disaggregation Data'!$K$159:$K$310,MATCH(LEFT(M215,255),LEFT('Disaggregation Data'!J$159:$J$310,255),0))),"")</f>
        <v/>
      </c>
      <c r="F215" s="370" t="str">
        <f t="array" ref="F215">IFERROR(IF(INDEX('Disaggregation Data'!$L$159:$L$310,MATCH(LEFT(M215,255),LEFT('Disaggregation Data'!$J$159:$J$310,255),0))=0,"",INDEX('Disaggregation Data'!$L$159:$L$310,MATCH(LEFT(M215,255),LEFT('Disaggregation Data'!J$159:$J$310,255),0))),"")</f>
        <v/>
      </c>
      <c r="G215" s="370" t="str">
        <f t="array" ref="G215">IFERROR(IF(INDEX('Disaggregation Data'!$M$159:$M$310,MATCH(LEFT(M215,255),LEFT('Disaggregation Data'!$J$159:$J$310,255),0))=0,"",INDEX('Disaggregation Data'!$M$159:$M$310,MATCH(LEFT(M215,255),LEFT('Disaggregation Data'!J$159:$J$310,255),0))),"")</f>
        <v/>
      </c>
      <c r="H215" s="369" t="str">
        <f t="array" ref="H215">IFERROR(IF(INDEX('Disaggregation Data'!$N$159:$N$310,MATCH(LEFT(M215,255),LEFT('Disaggregation Data'!$J$159:$J$310,255),0))=0,"",INDEX('Disaggregation Data'!$N$159:$N$310,MATCH(LEFT(M215,255),LEFT('Disaggregation Data'!J$159:$J$310,255),0))),"")</f>
        <v/>
      </c>
      <c r="I215" s="459" t="str">
        <f t="array" ref="I215">IFERROR(IF(INDEX('Disaggregation Records'!$G$59:$G$92,MATCH(LEFT(L215,255),LEFT('Disaggregation Records'!$D$59:$D$92,255),0))=0,"",INDEX('Disaggregation Records'!$G$59:$G$92,MATCH(LEFT(L215,255),LEFT('Disaggregation Records'!$D$59:$D$92,255),0))),"")</f>
        <v/>
      </c>
      <c r="J215" s="464" t="s">
        <v>727</v>
      </c>
      <c r="K215" s="464">
        <f t="shared" si="12"/>
        <v>7</v>
      </c>
      <c r="L215" s="464" t="str">
        <f t="shared" si="13"/>
        <v/>
      </c>
      <c r="M215" s="464" t="str">
        <f t="shared" si="14"/>
        <v/>
      </c>
      <c r="N215" s="464" t="b">
        <f t="shared" si="15"/>
        <v>0</v>
      </c>
      <c r="O215" s="468" t="s">
        <v>1690</v>
      </c>
      <c r="P215" s="202"/>
      <c r="Q215" s="179"/>
    </row>
    <row r="216" spans="1:17" ht="37.5" customHeight="1" x14ac:dyDescent="0.3">
      <c r="A216" s="367">
        <v>5</v>
      </c>
      <c r="B216" s="384" t="str">
        <f>IFERROR(VLOOKUP(A216,'Outcome Indicators - Section C'!$A$10:$S$27,19,FALSE),"")</f>
        <v/>
      </c>
      <c r="C216" s="467" t="str">
        <f t="array" ref="C216">IFERROR(IF(INDEX('Disaggregation Records'!$E$59:$E$92,MATCH(LEFT(L216,255),LEFT('Disaggregation Records'!$D$59:$D$92,255),0))=0,"",INDEX('Disaggregation Records'!$E$59:$E$92,MATCH(LEFT(L216,255),LEFT('Disaggregation Records'!$D$59:$D$92,255),0))),"")</f>
        <v/>
      </c>
      <c r="D216" s="467" t="str">
        <f t="array" ref="D216">IFERROR(IF(INDEX('Disaggregation Records'!$F$59:$F$92,MATCH(LEFT(L216,255),LEFT('Disaggregation Records'!$D$59:$D$92,255),0))=0,"",INDEX('Disaggregation Records'!$F$59:$F$92,MATCH(LEFT(L216,255),LEFT('Disaggregation Records'!$D$59:$D$92,255),0))),"")</f>
        <v/>
      </c>
      <c r="E216" s="370" t="str">
        <f t="array" ref="E216">IFERROR(IF(INDEX('Disaggregation Data'!$K$159:$K$310,MATCH(LEFT(M216,255),LEFT('Disaggregation Data'!$J$159:$J$310,255),0))=0,"",INDEX('Disaggregation Data'!$K$159:$K$310,MATCH(LEFT(M216,255),LEFT('Disaggregation Data'!J$159:$J$310,255),0))),"")</f>
        <v/>
      </c>
      <c r="F216" s="370" t="str">
        <f t="array" ref="F216">IFERROR(IF(INDEX('Disaggregation Data'!$L$159:$L$310,MATCH(LEFT(M216,255),LEFT('Disaggregation Data'!$J$159:$J$310,255),0))=0,"",INDEX('Disaggregation Data'!$L$159:$L$310,MATCH(LEFT(M216,255),LEFT('Disaggregation Data'!J$159:$J$310,255),0))),"")</f>
        <v/>
      </c>
      <c r="G216" s="370" t="str">
        <f t="array" ref="G216">IFERROR(IF(INDEX('Disaggregation Data'!$M$159:$M$310,MATCH(LEFT(M216,255),LEFT('Disaggregation Data'!$J$159:$J$310,255),0))=0,"",INDEX('Disaggregation Data'!$M$159:$M$310,MATCH(LEFT(M216,255),LEFT('Disaggregation Data'!J$159:$J$310,255),0))),"")</f>
        <v/>
      </c>
      <c r="H216" s="369" t="str">
        <f t="array" ref="H216">IFERROR(IF(INDEX('Disaggregation Data'!$N$159:$N$310,MATCH(LEFT(M216,255),LEFT('Disaggregation Data'!$J$159:$J$310,255),0))=0,"",INDEX('Disaggregation Data'!$N$159:$N$310,MATCH(LEFT(M216,255),LEFT('Disaggregation Data'!J$159:$J$310,255),0))),"")</f>
        <v/>
      </c>
      <c r="I216" s="459" t="str">
        <f t="array" ref="I216">IFERROR(IF(INDEX('Disaggregation Records'!$G$59:$G$92,MATCH(LEFT(L216,255),LEFT('Disaggregation Records'!$D$59:$D$92,255),0))=0,"",INDEX('Disaggregation Records'!$G$59:$G$92,MATCH(LEFT(L216,255),LEFT('Disaggregation Records'!$D$59:$D$92,255),0))),"")</f>
        <v/>
      </c>
      <c r="J216" s="464" t="s">
        <v>727</v>
      </c>
      <c r="K216" s="464">
        <f t="shared" si="12"/>
        <v>8</v>
      </c>
      <c r="L216" s="464" t="str">
        <f t="shared" si="13"/>
        <v/>
      </c>
      <c r="M216" s="464" t="str">
        <f t="shared" si="14"/>
        <v/>
      </c>
      <c r="N216" s="464" t="b">
        <f t="shared" si="15"/>
        <v>0</v>
      </c>
      <c r="O216" s="468" t="s">
        <v>1691</v>
      </c>
      <c r="P216" s="202"/>
      <c r="Q216" s="179"/>
    </row>
    <row r="217" spans="1:17" ht="37.5" customHeight="1" x14ac:dyDescent="0.3">
      <c r="A217" s="367">
        <v>5</v>
      </c>
      <c r="B217" s="384" t="str">
        <f>IFERROR(VLOOKUP(A217,'Outcome Indicators - Section C'!$A$10:$S$27,19,FALSE),"")</f>
        <v/>
      </c>
      <c r="C217" s="467" t="str">
        <f t="array" ref="C217">IFERROR(IF(INDEX('Disaggregation Records'!$E$59:$E$92,MATCH(LEFT(L217,255),LEFT('Disaggregation Records'!$D$59:$D$92,255),0))=0,"",INDEX('Disaggregation Records'!$E$59:$E$92,MATCH(LEFT(L217,255),LEFT('Disaggregation Records'!$D$59:$D$92,255),0))),"")</f>
        <v/>
      </c>
      <c r="D217" s="467" t="str">
        <f t="array" ref="D217">IFERROR(IF(INDEX('Disaggregation Records'!$F$59:$F$92,MATCH(LEFT(L217,255),LEFT('Disaggregation Records'!$D$59:$D$92,255),0))=0,"",INDEX('Disaggregation Records'!$F$59:$F$92,MATCH(LEFT(L217,255),LEFT('Disaggregation Records'!$D$59:$D$92,255),0))),"")</f>
        <v/>
      </c>
      <c r="E217" s="370" t="str">
        <f t="array" ref="E217">IFERROR(IF(INDEX('Disaggregation Data'!$K$159:$K$310,MATCH(LEFT(M217,255),LEFT('Disaggregation Data'!$J$159:$J$310,255),0))=0,"",INDEX('Disaggregation Data'!$K$159:$K$310,MATCH(LEFT(M217,255),LEFT('Disaggregation Data'!J$159:$J$310,255),0))),"")</f>
        <v/>
      </c>
      <c r="F217" s="370" t="str">
        <f t="array" ref="F217">IFERROR(IF(INDEX('Disaggregation Data'!$L$159:$L$310,MATCH(LEFT(M217,255),LEFT('Disaggregation Data'!$J$159:$J$310,255),0))=0,"",INDEX('Disaggregation Data'!$L$159:$L$310,MATCH(LEFT(M217,255),LEFT('Disaggregation Data'!J$159:$J$310,255),0))),"")</f>
        <v/>
      </c>
      <c r="G217" s="370" t="str">
        <f t="array" ref="G217">IFERROR(IF(INDEX('Disaggregation Data'!$M$159:$M$310,MATCH(LEFT(M217,255),LEFT('Disaggregation Data'!$J$159:$J$310,255),0))=0,"",INDEX('Disaggregation Data'!$M$159:$M$310,MATCH(LEFT(M217,255),LEFT('Disaggregation Data'!J$159:$J$310,255),0))),"")</f>
        <v/>
      </c>
      <c r="H217" s="369" t="str">
        <f t="array" ref="H217">IFERROR(IF(INDEX('Disaggregation Data'!$N$159:$N$310,MATCH(LEFT(M217,255),LEFT('Disaggregation Data'!$J$159:$J$310,255),0))=0,"",INDEX('Disaggregation Data'!$N$159:$N$310,MATCH(LEFT(M217,255),LEFT('Disaggregation Data'!J$159:$J$310,255),0))),"")</f>
        <v/>
      </c>
      <c r="I217" s="459" t="str">
        <f t="array" ref="I217">IFERROR(IF(INDEX('Disaggregation Records'!$G$59:$G$92,MATCH(LEFT(L217,255),LEFT('Disaggregation Records'!$D$59:$D$92,255),0))=0,"",INDEX('Disaggregation Records'!$G$59:$G$92,MATCH(LEFT(L217,255),LEFT('Disaggregation Records'!$D$59:$D$92,255),0))),"")</f>
        <v/>
      </c>
      <c r="J217" s="464" t="s">
        <v>727</v>
      </c>
      <c r="K217" s="464">
        <f t="shared" si="12"/>
        <v>9</v>
      </c>
      <c r="L217" s="464" t="str">
        <f t="shared" si="13"/>
        <v/>
      </c>
      <c r="M217" s="464" t="str">
        <f t="shared" si="14"/>
        <v/>
      </c>
      <c r="N217" s="464" t="b">
        <f t="shared" si="15"/>
        <v>0</v>
      </c>
      <c r="O217" s="468" t="s">
        <v>1692</v>
      </c>
      <c r="P217" s="202"/>
      <c r="Q217" s="179"/>
    </row>
    <row r="218" spans="1:17" ht="37.5" customHeight="1" x14ac:dyDescent="0.3">
      <c r="A218" s="367">
        <v>6</v>
      </c>
      <c r="B218" s="384" t="str">
        <f>IFERROR(VLOOKUP(A218,'Outcome Indicators - Section C'!$A$10:$S$27,19,FALSE),"")</f>
        <v/>
      </c>
      <c r="C218" s="467" t="str">
        <f t="array" ref="C218">IFERROR(IF(INDEX('Disaggregation Records'!$E$59:$E$92,MATCH(LEFT(L218,255),LEFT('Disaggregation Records'!$D$59:$D$92,255),0))=0,"",INDEX('Disaggregation Records'!$E$59:$E$92,MATCH(LEFT(L218,255),LEFT('Disaggregation Records'!$D$59:$D$92,255),0))),"")</f>
        <v/>
      </c>
      <c r="D218" s="467" t="str">
        <f t="array" ref="D218">IFERROR(IF(INDEX('Disaggregation Records'!$F$59:$F$92,MATCH(LEFT(L218,255),LEFT('Disaggregation Records'!$D$59:$D$92,255),0))=0,"",INDEX('Disaggregation Records'!$F$59:$F$92,MATCH(LEFT(L218,255),LEFT('Disaggregation Records'!$D$59:$D$92,255),0))),"")</f>
        <v/>
      </c>
      <c r="E218" s="370" t="str">
        <f t="array" ref="E218">IFERROR(IF(INDEX('Disaggregation Data'!$K$159:$K$310,MATCH(LEFT(M218,255),LEFT('Disaggregation Data'!$J$159:$J$310,255),0))=0,"",INDEX('Disaggregation Data'!$K$159:$K$310,MATCH(LEFT(M218,255),LEFT('Disaggregation Data'!J$159:$J$310,255),0))),"")</f>
        <v/>
      </c>
      <c r="F218" s="370" t="str">
        <f t="array" ref="F218">IFERROR(IF(INDEX('Disaggregation Data'!$L$159:$L$310,MATCH(LEFT(M218,255),LEFT('Disaggregation Data'!$J$159:$J$310,255),0))=0,"",INDEX('Disaggregation Data'!$L$159:$L$310,MATCH(LEFT(M218,255),LEFT('Disaggregation Data'!J$159:$J$310,255),0))),"")</f>
        <v/>
      </c>
      <c r="G218" s="370" t="str">
        <f t="array" ref="G218">IFERROR(IF(INDEX('Disaggregation Data'!$M$159:$M$310,MATCH(LEFT(M218,255),LEFT('Disaggregation Data'!$J$159:$J$310,255),0))=0,"",INDEX('Disaggregation Data'!$M$159:$M$310,MATCH(LEFT(M218,255),LEFT('Disaggregation Data'!J$159:$J$310,255),0))),"")</f>
        <v/>
      </c>
      <c r="H218" s="369" t="str">
        <f t="array" ref="H218">IFERROR(IF(INDEX('Disaggregation Data'!$N$159:$N$310,MATCH(LEFT(M218,255),LEFT('Disaggregation Data'!$J$159:$J$310,255),0))=0,"",INDEX('Disaggregation Data'!$N$159:$N$310,MATCH(LEFT(M218,255),LEFT('Disaggregation Data'!J$159:$J$310,255),0))),"")</f>
        <v/>
      </c>
      <c r="I218" s="459" t="str">
        <f t="array" ref="I218">IFERROR(IF(INDEX('Disaggregation Records'!$G$59:$G$92,MATCH(LEFT(L218,255),LEFT('Disaggregation Records'!$D$59:$D$92,255),0))=0,"",INDEX('Disaggregation Records'!$G$59:$G$92,MATCH(LEFT(L218,255),LEFT('Disaggregation Records'!$D$59:$D$92,255),0))),"")</f>
        <v/>
      </c>
      <c r="J218" s="464" t="s">
        <v>730</v>
      </c>
      <c r="K218" s="464">
        <f t="shared" si="12"/>
        <v>10</v>
      </c>
      <c r="L218" s="464" t="str">
        <f t="shared" si="13"/>
        <v/>
      </c>
      <c r="M218" s="464" t="str">
        <f t="shared" si="14"/>
        <v/>
      </c>
      <c r="N218" s="464" t="b">
        <f t="shared" si="15"/>
        <v>0</v>
      </c>
      <c r="O218" s="468" t="s">
        <v>1693</v>
      </c>
      <c r="P218" s="202"/>
      <c r="Q218" s="179"/>
    </row>
    <row r="219" spans="1:17" ht="37.5" customHeight="1" x14ac:dyDescent="0.3">
      <c r="A219" s="367">
        <v>6</v>
      </c>
      <c r="B219" s="384" t="str">
        <f>IFERROR(VLOOKUP(A219,'Outcome Indicators - Section C'!$A$10:$S$27,19,FALSE),"")</f>
        <v/>
      </c>
      <c r="C219" s="467" t="str">
        <f t="array" ref="C219">IFERROR(IF(INDEX('Disaggregation Records'!$E$59:$E$92,MATCH(LEFT(L219,255),LEFT('Disaggregation Records'!$D$59:$D$92,255),0))=0,"",INDEX('Disaggregation Records'!$E$59:$E$92,MATCH(LEFT(L219,255),LEFT('Disaggregation Records'!$D$59:$D$92,255),0))),"")</f>
        <v/>
      </c>
      <c r="D219" s="467" t="str">
        <f t="array" ref="D219">IFERROR(IF(INDEX('Disaggregation Records'!$F$59:$F$92,MATCH(LEFT(L219,255),LEFT('Disaggregation Records'!$D$59:$D$92,255),0))=0,"",INDEX('Disaggregation Records'!$F$59:$F$92,MATCH(LEFT(L219,255),LEFT('Disaggregation Records'!$D$59:$D$92,255),0))),"")</f>
        <v/>
      </c>
      <c r="E219" s="370" t="str">
        <f t="array" ref="E219">IFERROR(IF(INDEX('Disaggregation Data'!$K$159:$K$310,MATCH(LEFT(M219,255),LEFT('Disaggregation Data'!$J$159:$J$310,255),0))=0,"",INDEX('Disaggregation Data'!$K$159:$K$310,MATCH(LEFT(M219,255),LEFT('Disaggregation Data'!J$159:$J$310,255),0))),"")</f>
        <v/>
      </c>
      <c r="F219" s="370" t="str">
        <f t="array" ref="F219">IFERROR(IF(INDEX('Disaggregation Data'!$L$159:$L$310,MATCH(LEFT(M219,255),LEFT('Disaggregation Data'!$J$159:$J$310,255),0))=0,"",INDEX('Disaggregation Data'!$L$159:$L$310,MATCH(LEFT(M219,255),LEFT('Disaggregation Data'!J$159:$J$310,255),0))),"")</f>
        <v/>
      </c>
      <c r="G219" s="370" t="str">
        <f t="array" ref="G219">IFERROR(IF(INDEX('Disaggregation Data'!$M$159:$M$310,MATCH(LEFT(M219,255),LEFT('Disaggregation Data'!$J$159:$J$310,255),0))=0,"",INDEX('Disaggregation Data'!$M$159:$M$310,MATCH(LEFT(M219,255),LEFT('Disaggregation Data'!J$159:$J$310,255),0))),"")</f>
        <v/>
      </c>
      <c r="H219" s="369" t="str">
        <f t="array" ref="H219">IFERROR(IF(INDEX('Disaggregation Data'!$N$159:$N$310,MATCH(LEFT(M219,255),LEFT('Disaggregation Data'!$J$159:$J$310,255),0))=0,"",INDEX('Disaggregation Data'!$N$159:$N$310,MATCH(LEFT(M219,255),LEFT('Disaggregation Data'!J$159:$J$310,255),0))),"")</f>
        <v/>
      </c>
      <c r="I219" s="459" t="str">
        <f t="array" ref="I219">IFERROR(IF(INDEX('Disaggregation Records'!$G$59:$G$92,MATCH(LEFT(L219,255),LEFT('Disaggregation Records'!$D$59:$D$92,255),0))=0,"",INDEX('Disaggregation Records'!$G$59:$G$92,MATCH(LEFT(L219,255),LEFT('Disaggregation Records'!$D$59:$D$92,255),0))),"")</f>
        <v/>
      </c>
      <c r="J219" s="464" t="s">
        <v>730</v>
      </c>
      <c r="K219" s="464">
        <f t="shared" si="12"/>
        <v>11</v>
      </c>
      <c r="L219" s="464" t="str">
        <f t="shared" si="13"/>
        <v/>
      </c>
      <c r="M219" s="464" t="str">
        <f t="shared" si="14"/>
        <v/>
      </c>
      <c r="N219" s="464" t="b">
        <f t="shared" si="15"/>
        <v>0</v>
      </c>
      <c r="O219" s="468" t="s">
        <v>1694</v>
      </c>
      <c r="P219" s="202"/>
      <c r="Q219" s="179"/>
    </row>
    <row r="220" spans="1:17" ht="37.5" customHeight="1" x14ac:dyDescent="0.3">
      <c r="A220" s="367">
        <v>6</v>
      </c>
      <c r="B220" s="384" t="str">
        <f>IFERROR(VLOOKUP(A220,'Outcome Indicators - Section C'!$A$10:$S$27,19,FALSE),"")</f>
        <v/>
      </c>
      <c r="C220" s="467" t="str">
        <f t="array" ref="C220">IFERROR(IF(INDEX('Disaggregation Records'!$E$59:$E$92,MATCH(LEFT(L220,255),LEFT('Disaggregation Records'!$D$59:$D$92,255),0))=0,"",INDEX('Disaggregation Records'!$E$59:$E$92,MATCH(LEFT(L220,255),LEFT('Disaggregation Records'!$D$59:$D$92,255),0))),"")</f>
        <v/>
      </c>
      <c r="D220" s="467" t="str">
        <f t="array" ref="D220">IFERROR(IF(INDEX('Disaggregation Records'!$F$59:$F$92,MATCH(LEFT(L220,255),LEFT('Disaggregation Records'!$D$59:$D$92,255),0))=0,"",INDEX('Disaggregation Records'!$F$59:$F$92,MATCH(LEFT(L220,255),LEFT('Disaggregation Records'!$D$59:$D$92,255),0))),"")</f>
        <v/>
      </c>
      <c r="E220" s="370" t="str">
        <f t="array" ref="E220">IFERROR(IF(INDEX('Disaggregation Data'!$K$159:$K$310,MATCH(LEFT(M220,255),LEFT('Disaggregation Data'!$J$159:$J$310,255),0))=0,"",INDEX('Disaggregation Data'!$K$159:$K$310,MATCH(LEFT(M220,255),LEFT('Disaggregation Data'!J$159:$J$310,255),0))),"")</f>
        <v/>
      </c>
      <c r="F220" s="370" t="str">
        <f t="array" ref="F220">IFERROR(IF(INDEX('Disaggregation Data'!$L$159:$L$310,MATCH(LEFT(M220,255),LEFT('Disaggregation Data'!$J$159:$J$310,255),0))=0,"",INDEX('Disaggregation Data'!$L$159:$L$310,MATCH(LEFT(M220,255),LEFT('Disaggregation Data'!J$159:$J$310,255),0))),"")</f>
        <v/>
      </c>
      <c r="G220" s="370" t="str">
        <f t="array" ref="G220">IFERROR(IF(INDEX('Disaggregation Data'!$M$159:$M$310,MATCH(LEFT(M220,255),LEFT('Disaggregation Data'!$J$159:$J$310,255),0))=0,"",INDEX('Disaggregation Data'!$M$159:$M$310,MATCH(LEFT(M220,255),LEFT('Disaggregation Data'!J$159:$J$310,255),0))),"")</f>
        <v/>
      </c>
      <c r="H220" s="369" t="str">
        <f t="array" ref="H220">IFERROR(IF(INDEX('Disaggregation Data'!$N$159:$N$310,MATCH(LEFT(M220,255),LEFT('Disaggregation Data'!$J$159:$J$310,255),0))=0,"",INDEX('Disaggregation Data'!$N$159:$N$310,MATCH(LEFT(M220,255),LEFT('Disaggregation Data'!J$159:$J$310,255),0))),"")</f>
        <v/>
      </c>
      <c r="I220" s="459" t="str">
        <f t="array" ref="I220">IFERROR(IF(INDEX('Disaggregation Records'!$G$59:$G$92,MATCH(LEFT(L220,255),LEFT('Disaggregation Records'!$D$59:$D$92,255),0))=0,"",INDEX('Disaggregation Records'!$G$59:$G$92,MATCH(LEFT(L220,255),LEFT('Disaggregation Records'!$D$59:$D$92,255),0))),"")</f>
        <v/>
      </c>
      <c r="J220" s="464" t="s">
        <v>730</v>
      </c>
      <c r="K220" s="464">
        <f t="shared" si="12"/>
        <v>12</v>
      </c>
      <c r="L220" s="464" t="str">
        <f t="shared" si="13"/>
        <v/>
      </c>
      <c r="M220" s="464" t="str">
        <f t="shared" si="14"/>
        <v/>
      </c>
      <c r="N220" s="464" t="b">
        <f t="shared" si="15"/>
        <v>0</v>
      </c>
      <c r="O220" s="468" t="s">
        <v>1695</v>
      </c>
      <c r="P220" s="202"/>
      <c r="Q220" s="179"/>
    </row>
    <row r="221" spans="1:17" ht="37.5" customHeight="1" x14ac:dyDescent="0.3">
      <c r="A221" s="367">
        <v>6</v>
      </c>
      <c r="B221" s="384" t="str">
        <f>IFERROR(VLOOKUP(A221,'Outcome Indicators - Section C'!$A$10:$S$27,19,FALSE),"")</f>
        <v/>
      </c>
      <c r="C221" s="467" t="str">
        <f t="array" ref="C221">IFERROR(IF(INDEX('Disaggregation Records'!$E$59:$E$92,MATCH(LEFT(L221,255),LEFT('Disaggregation Records'!$D$59:$D$92,255),0))=0,"",INDEX('Disaggregation Records'!$E$59:$E$92,MATCH(LEFT(L221,255),LEFT('Disaggregation Records'!$D$59:$D$92,255),0))),"")</f>
        <v/>
      </c>
      <c r="D221" s="467" t="str">
        <f t="array" ref="D221">IFERROR(IF(INDEX('Disaggregation Records'!$F$59:$F$92,MATCH(LEFT(L221,255),LEFT('Disaggregation Records'!$D$59:$D$92,255),0))=0,"",INDEX('Disaggregation Records'!$F$59:$F$92,MATCH(LEFT(L221,255),LEFT('Disaggregation Records'!$D$59:$D$92,255),0))),"")</f>
        <v/>
      </c>
      <c r="E221" s="370" t="str">
        <f t="array" ref="E221">IFERROR(IF(INDEX('Disaggregation Data'!$K$159:$K$310,MATCH(LEFT(M221,255),LEFT('Disaggregation Data'!$J$159:$J$310,255),0))=0,"",INDEX('Disaggregation Data'!$K$159:$K$310,MATCH(LEFT(M221,255),LEFT('Disaggregation Data'!J$159:$J$310,255),0))),"")</f>
        <v/>
      </c>
      <c r="F221" s="370" t="str">
        <f t="array" ref="F221">IFERROR(IF(INDEX('Disaggregation Data'!$L$159:$L$310,MATCH(LEFT(M221,255),LEFT('Disaggregation Data'!$J$159:$J$310,255),0))=0,"",INDEX('Disaggregation Data'!$L$159:$L$310,MATCH(LEFT(M221,255),LEFT('Disaggregation Data'!J$159:$J$310,255),0))),"")</f>
        <v/>
      </c>
      <c r="G221" s="370" t="str">
        <f t="array" ref="G221">IFERROR(IF(INDEX('Disaggregation Data'!$M$159:$M$310,MATCH(LEFT(M221,255),LEFT('Disaggregation Data'!$J$159:$J$310,255),0))=0,"",INDEX('Disaggregation Data'!$M$159:$M$310,MATCH(LEFT(M221,255),LEFT('Disaggregation Data'!J$159:$J$310,255),0))),"")</f>
        <v/>
      </c>
      <c r="H221" s="369" t="str">
        <f t="array" ref="H221">IFERROR(IF(INDEX('Disaggregation Data'!$N$159:$N$310,MATCH(LEFT(M221,255),LEFT('Disaggregation Data'!$J$159:$J$310,255),0))=0,"",INDEX('Disaggregation Data'!$N$159:$N$310,MATCH(LEFT(M221,255),LEFT('Disaggregation Data'!J$159:$J$310,255),0))),"")</f>
        <v/>
      </c>
      <c r="I221" s="459" t="str">
        <f t="array" ref="I221">IFERROR(IF(INDEX('Disaggregation Records'!$G$59:$G$92,MATCH(LEFT(L221,255),LEFT('Disaggregation Records'!$D$59:$D$92,255),0))=0,"",INDEX('Disaggregation Records'!$G$59:$G$92,MATCH(LEFT(L221,255),LEFT('Disaggregation Records'!$D$59:$D$92,255),0))),"")</f>
        <v/>
      </c>
      <c r="J221" s="464" t="s">
        <v>730</v>
      </c>
      <c r="K221" s="464">
        <f t="shared" si="12"/>
        <v>13</v>
      </c>
      <c r="L221" s="464" t="str">
        <f t="shared" si="13"/>
        <v/>
      </c>
      <c r="M221" s="464" t="str">
        <f t="shared" si="14"/>
        <v/>
      </c>
      <c r="N221" s="464" t="b">
        <f t="shared" si="15"/>
        <v>0</v>
      </c>
      <c r="O221" s="468" t="s">
        <v>1696</v>
      </c>
      <c r="P221" s="202"/>
      <c r="Q221" s="179"/>
    </row>
    <row r="222" spans="1:17" ht="37.5" customHeight="1" x14ac:dyDescent="0.3">
      <c r="A222" s="367">
        <v>6</v>
      </c>
      <c r="B222" s="384" t="str">
        <f>IFERROR(VLOOKUP(A222,'Outcome Indicators - Section C'!$A$10:$S$27,19,FALSE),"")</f>
        <v/>
      </c>
      <c r="C222" s="467" t="str">
        <f t="array" ref="C222">IFERROR(IF(INDEX('Disaggregation Records'!$E$59:$E$92,MATCH(LEFT(L222,255),LEFT('Disaggregation Records'!$D$59:$D$92,255),0))=0,"",INDEX('Disaggregation Records'!$E$59:$E$92,MATCH(LEFT(L222,255),LEFT('Disaggregation Records'!$D$59:$D$92,255),0))),"")</f>
        <v/>
      </c>
      <c r="D222" s="467" t="str">
        <f t="array" ref="D222">IFERROR(IF(INDEX('Disaggregation Records'!$F$59:$F$92,MATCH(LEFT(L222,255),LEFT('Disaggregation Records'!$D$59:$D$92,255),0))=0,"",INDEX('Disaggregation Records'!$F$59:$F$92,MATCH(LEFT(L222,255),LEFT('Disaggregation Records'!$D$59:$D$92,255),0))),"")</f>
        <v/>
      </c>
      <c r="E222" s="370" t="str">
        <f t="array" ref="E222">IFERROR(IF(INDEX('Disaggregation Data'!$K$159:$K$310,MATCH(LEFT(M222,255),LEFT('Disaggregation Data'!$J$159:$J$310,255),0))=0,"",INDEX('Disaggregation Data'!$K$159:$K$310,MATCH(LEFT(M222,255),LEFT('Disaggregation Data'!J$159:$J$310,255),0))),"")</f>
        <v/>
      </c>
      <c r="F222" s="370" t="str">
        <f t="array" ref="F222">IFERROR(IF(INDEX('Disaggregation Data'!$L$159:$L$310,MATCH(LEFT(M222,255),LEFT('Disaggregation Data'!$J$159:$J$310,255),0))=0,"",INDEX('Disaggregation Data'!$L$159:$L$310,MATCH(LEFT(M222,255),LEFT('Disaggregation Data'!J$159:$J$310,255),0))),"")</f>
        <v/>
      </c>
      <c r="G222" s="370" t="str">
        <f t="array" ref="G222">IFERROR(IF(INDEX('Disaggregation Data'!$M$159:$M$310,MATCH(LEFT(M222,255),LEFT('Disaggregation Data'!$J$159:$J$310,255),0))=0,"",INDEX('Disaggregation Data'!$M$159:$M$310,MATCH(LEFT(M222,255),LEFT('Disaggregation Data'!J$159:$J$310,255),0))),"")</f>
        <v/>
      </c>
      <c r="H222" s="369" t="str">
        <f t="array" ref="H222">IFERROR(IF(INDEX('Disaggregation Data'!$N$159:$N$310,MATCH(LEFT(M222,255),LEFT('Disaggregation Data'!$J$159:$J$310,255),0))=0,"",INDEX('Disaggregation Data'!$N$159:$N$310,MATCH(LEFT(M222,255),LEFT('Disaggregation Data'!J$159:$J$310,255),0))),"")</f>
        <v/>
      </c>
      <c r="I222" s="459" t="str">
        <f t="array" ref="I222">IFERROR(IF(INDEX('Disaggregation Records'!$G$59:$G$92,MATCH(LEFT(L222,255),LEFT('Disaggregation Records'!$D$59:$D$92,255),0))=0,"",INDEX('Disaggregation Records'!$G$59:$G$92,MATCH(LEFT(L222,255),LEFT('Disaggregation Records'!$D$59:$D$92,255),0))),"")</f>
        <v/>
      </c>
      <c r="J222" s="464" t="s">
        <v>730</v>
      </c>
      <c r="K222" s="464">
        <f t="shared" si="12"/>
        <v>14</v>
      </c>
      <c r="L222" s="464" t="str">
        <f t="shared" si="13"/>
        <v/>
      </c>
      <c r="M222" s="464" t="str">
        <f t="shared" si="14"/>
        <v/>
      </c>
      <c r="N222" s="464" t="b">
        <f t="shared" si="15"/>
        <v>0</v>
      </c>
      <c r="O222" s="468" t="s">
        <v>1697</v>
      </c>
      <c r="P222" s="202"/>
      <c r="Q222" s="179"/>
    </row>
    <row r="223" spans="1:17" ht="37.5" customHeight="1" x14ac:dyDescent="0.3">
      <c r="A223" s="367">
        <v>6</v>
      </c>
      <c r="B223" s="384" t="str">
        <f>IFERROR(VLOOKUP(A223,'Outcome Indicators - Section C'!$A$10:$S$27,19,FALSE),"")</f>
        <v/>
      </c>
      <c r="C223" s="467" t="str">
        <f t="array" ref="C223">IFERROR(IF(INDEX('Disaggregation Records'!$E$59:$E$92,MATCH(LEFT(L223,255),LEFT('Disaggregation Records'!$D$59:$D$92,255),0))=0,"",INDEX('Disaggregation Records'!$E$59:$E$92,MATCH(LEFT(L223,255),LEFT('Disaggregation Records'!$D$59:$D$92,255),0))),"")</f>
        <v/>
      </c>
      <c r="D223" s="467" t="str">
        <f t="array" ref="D223">IFERROR(IF(INDEX('Disaggregation Records'!$F$59:$F$92,MATCH(LEFT(L223,255),LEFT('Disaggregation Records'!$D$59:$D$92,255),0))=0,"",INDEX('Disaggregation Records'!$F$59:$F$92,MATCH(LEFT(L223,255),LEFT('Disaggregation Records'!$D$59:$D$92,255),0))),"")</f>
        <v/>
      </c>
      <c r="E223" s="370" t="str">
        <f t="array" ref="E223">IFERROR(IF(INDEX('Disaggregation Data'!$K$159:$K$310,MATCH(LEFT(M223,255),LEFT('Disaggregation Data'!$J$159:$J$310,255),0))=0,"",INDEX('Disaggregation Data'!$K$159:$K$310,MATCH(LEFT(M223,255),LEFT('Disaggregation Data'!J$159:$J$310,255),0))),"")</f>
        <v/>
      </c>
      <c r="F223" s="370" t="str">
        <f t="array" ref="F223">IFERROR(IF(INDEX('Disaggregation Data'!$L$159:$L$310,MATCH(LEFT(M223,255),LEFT('Disaggregation Data'!$J$159:$J$310,255),0))=0,"",INDEX('Disaggregation Data'!$L$159:$L$310,MATCH(LEFT(M223,255),LEFT('Disaggregation Data'!J$159:$J$310,255),0))),"")</f>
        <v/>
      </c>
      <c r="G223" s="370" t="str">
        <f t="array" ref="G223">IFERROR(IF(INDEX('Disaggregation Data'!$M$159:$M$310,MATCH(LEFT(M223,255),LEFT('Disaggregation Data'!$J$159:$J$310,255),0))=0,"",INDEX('Disaggregation Data'!$M$159:$M$310,MATCH(LEFT(M223,255),LEFT('Disaggregation Data'!J$159:$J$310,255),0))),"")</f>
        <v/>
      </c>
      <c r="H223" s="369" t="str">
        <f t="array" ref="H223">IFERROR(IF(INDEX('Disaggregation Data'!$N$159:$N$310,MATCH(LEFT(M223,255),LEFT('Disaggregation Data'!$J$159:$J$310,255),0))=0,"",INDEX('Disaggregation Data'!$N$159:$N$310,MATCH(LEFT(M223,255),LEFT('Disaggregation Data'!J$159:$J$310,255),0))),"")</f>
        <v/>
      </c>
      <c r="I223" s="459" t="str">
        <f t="array" ref="I223">IFERROR(IF(INDEX('Disaggregation Records'!$G$59:$G$92,MATCH(LEFT(L223,255),LEFT('Disaggregation Records'!$D$59:$D$92,255),0))=0,"",INDEX('Disaggregation Records'!$G$59:$G$92,MATCH(LEFT(L223,255),LEFT('Disaggregation Records'!$D$59:$D$92,255),0))),"")</f>
        <v/>
      </c>
      <c r="J223" s="464" t="s">
        <v>730</v>
      </c>
      <c r="K223" s="464">
        <f t="shared" si="12"/>
        <v>15</v>
      </c>
      <c r="L223" s="464" t="str">
        <f t="shared" si="13"/>
        <v/>
      </c>
      <c r="M223" s="464" t="str">
        <f t="shared" si="14"/>
        <v/>
      </c>
      <c r="N223" s="464" t="b">
        <f t="shared" si="15"/>
        <v>0</v>
      </c>
      <c r="O223" s="468" t="s">
        <v>1698</v>
      </c>
      <c r="P223" s="202"/>
      <c r="Q223" s="179"/>
    </row>
    <row r="224" spans="1:17" ht="37.5" customHeight="1" x14ac:dyDescent="0.3">
      <c r="A224" s="367">
        <v>6</v>
      </c>
      <c r="B224" s="384" t="str">
        <f>IFERROR(VLOOKUP(A224,'Outcome Indicators - Section C'!$A$10:$S$27,19,FALSE),"")</f>
        <v/>
      </c>
      <c r="C224" s="467" t="str">
        <f t="array" ref="C224">IFERROR(IF(INDEX('Disaggregation Records'!$E$59:$E$92,MATCH(LEFT(L224,255),LEFT('Disaggregation Records'!$D$59:$D$92,255),0))=0,"",INDEX('Disaggregation Records'!$E$59:$E$92,MATCH(LEFT(L224,255),LEFT('Disaggregation Records'!$D$59:$D$92,255),0))),"")</f>
        <v/>
      </c>
      <c r="D224" s="467" t="str">
        <f t="array" ref="D224">IFERROR(IF(INDEX('Disaggregation Records'!$F$59:$F$92,MATCH(LEFT(L224,255),LEFT('Disaggregation Records'!$D$59:$D$92,255),0))=0,"",INDEX('Disaggregation Records'!$F$59:$F$92,MATCH(LEFT(L224,255),LEFT('Disaggregation Records'!$D$59:$D$92,255),0))),"")</f>
        <v/>
      </c>
      <c r="E224" s="370" t="str">
        <f t="array" ref="E224">IFERROR(IF(INDEX('Disaggregation Data'!$K$159:$K$310,MATCH(LEFT(M224,255),LEFT('Disaggregation Data'!$J$159:$J$310,255),0))=0,"",INDEX('Disaggregation Data'!$K$159:$K$310,MATCH(LEFT(M224,255),LEFT('Disaggregation Data'!J$159:$J$310,255),0))),"")</f>
        <v/>
      </c>
      <c r="F224" s="370" t="str">
        <f t="array" ref="F224">IFERROR(IF(INDEX('Disaggregation Data'!$L$159:$L$310,MATCH(LEFT(M224,255),LEFT('Disaggregation Data'!$J$159:$J$310,255),0))=0,"",INDEX('Disaggregation Data'!$L$159:$L$310,MATCH(LEFT(M224,255),LEFT('Disaggregation Data'!J$159:$J$310,255),0))),"")</f>
        <v/>
      </c>
      <c r="G224" s="370" t="str">
        <f t="array" ref="G224">IFERROR(IF(INDEX('Disaggregation Data'!$M$159:$M$310,MATCH(LEFT(M224,255),LEFT('Disaggregation Data'!$J$159:$J$310,255),0))=0,"",INDEX('Disaggregation Data'!$M$159:$M$310,MATCH(LEFT(M224,255),LEFT('Disaggregation Data'!J$159:$J$310,255),0))),"")</f>
        <v/>
      </c>
      <c r="H224" s="369" t="str">
        <f t="array" ref="H224">IFERROR(IF(INDEX('Disaggregation Data'!$N$159:$N$310,MATCH(LEFT(M224,255),LEFT('Disaggregation Data'!$J$159:$J$310,255),0))=0,"",INDEX('Disaggregation Data'!$N$159:$N$310,MATCH(LEFT(M224,255),LEFT('Disaggregation Data'!J$159:$J$310,255),0))),"")</f>
        <v/>
      </c>
      <c r="I224" s="459" t="str">
        <f t="array" ref="I224">IFERROR(IF(INDEX('Disaggregation Records'!$G$59:$G$92,MATCH(LEFT(L224,255),LEFT('Disaggregation Records'!$D$59:$D$92,255),0))=0,"",INDEX('Disaggregation Records'!$G$59:$G$92,MATCH(LEFT(L224,255),LEFT('Disaggregation Records'!$D$59:$D$92,255),0))),"")</f>
        <v/>
      </c>
      <c r="J224" s="464" t="s">
        <v>730</v>
      </c>
      <c r="K224" s="464">
        <f t="shared" si="12"/>
        <v>16</v>
      </c>
      <c r="L224" s="464" t="str">
        <f t="shared" si="13"/>
        <v/>
      </c>
      <c r="M224" s="464" t="str">
        <f t="shared" si="14"/>
        <v/>
      </c>
      <c r="N224" s="464" t="b">
        <f t="shared" si="15"/>
        <v>0</v>
      </c>
      <c r="O224" s="468" t="s">
        <v>1699</v>
      </c>
      <c r="P224" s="202"/>
      <c r="Q224" s="179"/>
    </row>
    <row r="225" spans="1:17" ht="37.5" customHeight="1" x14ac:dyDescent="0.3">
      <c r="A225" s="367">
        <v>6</v>
      </c>
      <c r="B225" s="384" t="str">
        <f>IFERROR(VLOOKUP(A225,'Outcome Indicators - Section C'!$A$10:$S$27,19,FALSE),"")</f>
        <v/>
      </c>
      <c r="C225" s="467" t="str">
        <f t="array" ref="C225">IFERROR(IF(INDEX('Disaggregation Records'!$E$59:$E$92,MATCH(LEFT(L225,255),LEFT('Disaggregation Records'!$D$59:$D$92,255),0))=0,"",INDEX('Disaggregation Records'!$E$59:$E$92,MATCH(LEFT(L225,255),LEFT('Disaggregation Records'!$D$59:$D$92,255),0))),"")</f>
        <v/>
      </c>
      <c r="D225" s="467" t="str">
        <f t="array" ref="D225">IFERROR(IF(INDEX('Disaggregation Records'!$F$59:$F$92,MATCH(LEFT(L225,255),LEFT('Disaggregation Records'!$D$59:$D$92,255),0))=0,"",INDEX('Disaggregation Records'!$F$59:$F$92,MATCH(LEFT(L225,255),LEFT('Disaggregation Records'!$D$59:$D$92,255),0))),"")</f>
        <v/>
      </c>
      <c r="E225" s="370" t="str">
        <f t="array" ref="E225">IFERROR(IF(INDEX('Disaggregation Data'!$K$159:$K$310,MATCH(LEFT(M225,255),LEFT('Disaggregation Data'!$J$159:$J$310,255),0))=0,"",INDEX('Disaggregation Data'!$K$159:$K$310,MATCH(LEFT(M225,255),LEFT('Disaggregation Data'!J$159:$J$310,255),0))),"")</f>
        <v/>
      </c>
      <c r="F225" s="370" t="str">
        <f t="array" ref="F225">IFERROR(IF(INDEX('Disaggregation Data'!$L$159:$L$310,MATCH(LEFT(M225,255),LEFT('Disaggregation Data'!$J$159:$J$310,255),0))=0,"",INDEX('Disaggregation Data'!$L$159:$L$310,MATCH(LEFT(M225,255),LEFT('Disaggregation Data'!J$159:$J$310,255),0))),"")</f>
        <v/>
      </c>
      <c r="G225" s="370" t="str">
        <f t="array" ref="G225">IFERROR(IF(INDEX('Disaggregation Data'!$M$159:$M$310,MATCH(LEFT(M225,255),LEFT('Disaggregation Data'!$J$159:$J$310,255),0))=0,"",INDEX('Disaggregation Data'!$M$159:$M$310,MATCH(LEFT(M225,255),LEFT('Disaggregation Data'!J$159:$J$310,255),0))),"")</f>
        <v/>
      </c>
      <c r="H225" s="369" t="str">
        <f t="array" ref="H225">IFERROR(IF(INDEX('Disaggregation Data'!$N$159:$N$310,MATCH(LEFT(M225,255),LEFT('Disaggregation Data'!$J$159:$J$310,255),0))=0,"",INDEX('Disaggregation Data'!$N$159:$N$310,MATCH(LEFT(M225,255),LEFT('Disaggregation Data'!J$159:$J$310,255),0))),"")</f>
        <v/>
      </c>
      <c r="I225" s="459" t="str">
        <f t="array" ref="I225">IFERROR(IF(INDEX('Disaggregation Records'!$G$59:$G$92,MATCH(LEFT(L225,255),LEFT('Disaggregation Records'!$D$59:$D$92,255),0))=0,"",INDEX('Disaggregation Records'!$G$59:$G$92,MATCH(LEFT(L225,255),LEFT('Disaggregation Records'!$D$59:$D$92,255),0))),"")</f>
        <v/>
      </c>
      <c r="J225" s="464" t="s">
        <v>730</v>
      </c>
      <c r="K225" s="464">
        <f t="shared" si="12"/>
        <v>17</v>
      </c>
      <c r="L225" s="464" t="str">
        <f t="shared" si="13"/>
        <v/>
      </c>
      <c r="M225" s="464" t="str">
        <f t="shared" si="14"/>
        <v/>
      </c>
      <c r="N225" s="464" t="b">
        <f t="shared" si="15"/>
        <v>0</v>
      </c>
      <c r="O225" s="468" t="s">
        <v>1700</v>
      </c>
      <c r="P225" s="202"/>
      <c r="Q225" s="179"/>
    </row>
    <row r="226" spans="1:17" ht="37.5" customHeight="1" x14ac:dyDescent="0.3">
      <c r="A226" s="367">
        <v>6</v>
      </c>
      <c r="B226" s="384" t="str">
        <f>IFERROR(VLOOKUP(A226,'Outcome Indicators - Section C'!$A$10:$S$27,19,FALSE),"")</f>
        <v/>
      </c>
      <c r="C226" s="467" t="str">
        <f t="array" ref="C226">IFERROR(IF(INDEX('Disaggregation Records'!$E$59:$E$92,MATCH(LEFT(L226,255),LEFT('Disaggregation Records'!$D$59:$D$92,255),0))=0,"",INDEX('Disaggregation Records'!$E$59:$E$92,MATCH(LEFT(L226,255),LEFT('Disaggregation Records'!$D$59:$D$92,255),0))),"")</f>
        <v/>
      </c>
      <c r="D226" s="467" t="str">
        <f t="array" ref="D226">IFERROR(IF(INDEX('Disaggregation Records'!$F$59:$F$92,MATCH(LEFT(L226,255),LEFT('Disaggregation Records'!$D$59:$D$92,255),0))=0,"",INDEX('Disaggregation Records'!$F$59:$F$92,MATCH(LEFT(L226,255),LEFT('Disaggregation Records'!$D$59:$D$92,255),0))),"")</f>
        <v/>
      </c>
      <c r="E226" s="370" t="str">
        <f t="array" ref="E226">IFERROR(IF(INDEX('Disaggregation Data'!$K$159:$K$310,MATCH(LEFT(M226,255),LEFT('Disaggregation Data'!$J$159:$J$310,255),0))=0,"",INDEX('Disaggregation Data'!$K$159:$K$310,MATCH(LEFT(M226,255),LEFT('Disaggregation Data'!J$159:$J$310,255),0))),"")</f>
        <v/>
      </c>
      <c r="F226" s="370" t="str">
        <f t="array" ref="F226">IFERROR(IF(INDEX('Disaggregation Data'!$L$159:$L$310,MATCH(LEFT(M226,255),LEFT('Disaggregation Data'!$J$159:$J$310,255),0))=0,"",INDEX('Disaggregation Data'!$L$159:$L$310,MATCH(LEFT(M226,255),LEFT('Disaggregation Data'!J$159:$J$310,255),0))),"")</f>
        <v/>
      </c>
      <c r="G226" s="370" t="str">
        <f t="array" ref="G226">IFERROR(IF(INDEX('Disaggregation Data'!$M$159:$M$310,MATCH(LEFT(M226,255),LEFT('Disaggregation Data'!$J$159:$J$310,255),0))=0,"",INDEX('Disaggregation Data'!$M$159:$M$310,MATCH(LEFT(M226,255),LEFT('Disaggregation Data'!J$159:$J$310,255),0))),"")</f>
        <v/>
      </c>
      <c r="H226" s="369" t="str">
        <f t="array" ref="H226">IFERROR(IF(INDEX('Disaggregation Data'!$N$159:$N$310,MATCH(LEFT(M226,255),LEFT('Disaggregation Data'!$J$159:$J$310,255),0))=0,"",INDEX('Disaggregation Data'!$N$159:$N$310,MATCH(LEFT(M226,255),LEFT('Disaggregation Data'!J$159:$J$310,255),0))),"")</f>
        <v/>
      </c>
      <c r="I226" s="459" t="str">
        <f t="array" ref="I226">IFERROR(IF(INDEX('Disaggregation Records'!$G$59:$G$92,MATCH(LEFT(L226,255),LEFT('Disaggregation Records'!$D$59:$D$92,255),0))=0,"",INDEX('Disaggregation Records'!$G$59:$G$92,MATCH(LEFT(L226,255),LEFT('Disaggregation Records'!$D$59:$D$92,255),0))),"")</f>
        <v/>
      </c>
      <c r="J226" s="464" t="s">
        <v>730</v>
      </c>
      <c r="K226" s="464">
        <f t="shared" si="12"/>
        <v>18</v>
      </c>
      <c r="L226" s="464" t="str">
        <f t="shared" si="13"/>
        <v/>
      </c>
      <c r="M226" s="464" t="str">
        <f t="shared" si="14"/>
        <v/>
      </c>
      <c r="N226" s="464" t="b">
        <f t="shared" si="15"/>
        <v>0</v>
      </c>
      <c r="O226" s="468" t="s">
        <v>1701</v>
      </c>
      <c r="P226" s="202"/>
      <c r="Q226" s="179"/>
    </row>
    <row r="227" spans="1:17" ht="37.5" customHeight="1" x14ac:dyDescent="0.3">
      <c r="A227" s="367">
        <v>6</v>
      </c>
      <c r="B227" s="384" t="str">
        <f>IFERROR(VLOOKUP(A227,'Outcome Indicators - Section C'!$A$10:$S$27,19,FALSE),"")</f>
        <v/>
      </c>
      <c r="C227" s="467" t="str">
        <f t="array" ref="C227">IFERROR(IF(INDEX('Disaggregation Records'!$E$59:$E$92,MATCH(LEFT(L227,255),LEFT('Disaggregation Records'!$D$59:$D$92,255),0))=0,"",INDEX('Disaggregation Records'!$E$59:$E$92,MATCH(LEFT(L227,255),LEFT('Disaggregation Records'!$D$59:$D$92,255),0))),"")</f>
        <v/>
      </c>
      <c r="D227" s="467" t="str">
        <f t="array" ref="D227">IFERROR(IF(INDEX('Disaggregation Records'!$F$59:$F$92,MATCH(LEFT(L227,255),LEFT('Disaggregation Records'!$D$59:$D$92,255),0))=0,"",INDEX('Disaggregation Records'!$F$59:$F$92,MATCH(LEFT(L227,255),LEFT('Disaggregation Records'!$D$59:$D$92,255),0))),"")</f>
        <v/>
      </c>
      <c r="E227" s="370" t="str">
        <f t="array" ref="E227">IFERROR(IF(INDEX('Disaggregation Data'!$K$159:$K$310,MATCH(LEFT(M227,255),LEFT('Disaggregation Data'!$J$159:$J$310,255),0))=0,"",INDEX('Disaggregation Data'!$K$159:$K$310,MATCH(LEFT(M227,255),LEFT('Disaggregation Data'!J$159:$J$310,255),0))),"")</f>
        <v/>
      </c>
      <c r="F227" s="370" t="str">
        <f t="array" ref="F227">IFERROR(IF(INDEX('Disaggregation Data'!$L$159:$L$310,MATCH(LEFT(M227,255),LEFT('Disaggregation Data'!$J$159:$J$310,255),0))=0,"",INDEX('Disaggregation Data'!$L$159:$L$310,MATCH(LEFT(M227,255),LEFT('Disaggregation Data'!J$159:$J$310,255),0))),"")</f>
        <v/>
      </c>
      <c r="G227" s="370" t="str">
        <f t="array" ref="G227">IFERROR(IF(INDEX('Disaggregation Data'!$M$159:$M$310,MATCH(LEFT(M227,255),LEFT('Disaggregation Data'!$J$159:$J$310,255),0))=0,"",INDEX('Disaggregation Data'!$M$159:$M$310,MATCH(LEFT(M227,255),LEFT('Disaggregation Data'!J$159:$J$310,255),0))),"")</f>
        <v/>
      </c>
      <c r="H227" s="369" t="str">
        <f t="array" ref="H227">IFERROR(IF(INDEX('Disaggregation Data'!$N$159:$N$310,MATCH(LEFT(M227,255),LEFT('Disaggregation Data'!$J$159:$J$310,255),0))=0,"",INDEX('Disaggregation Data'!$N$159:$N$310,MATCH(LEFT(M227,255),LEFT('Disaggregation Data'!J$159:$J$310,255),0))),"")</f>
        <v/>
      </c>
      <c r="I227" s="459" t="str">
        <f t="array" ref="I227">IFERROR(IF(INDEX('Disaggregation Records'!$G$59:$G$92,MATCH(LEFT(L227,255),LEFT('Disaggregation Records'!$D$59:$D$92,255),0))=0,"",INDEX('Disaggregation Records'!$G$59:$G$92,MATCH(LEFT(L227,255),LEFT('Disaggregation Records'!$D$59:$D$92,255),0))),"")</f>
        <v/>
      </c>
      <c r="J227" s="464" t="s">
        <v>730</v>
      </c>
      <c r="K227" s="464">
        <f t="shared" si="12"/>
        <v>19</v>
      </c>
      <c r="L227" s="464" t="str">
        <f t="shared" si="13"/>
        <v/>
      </c>
      <c r="M227" s="464" t="str">
        <f t="shared" si="14"/>
        <v/>
      </c>
      <c r="N227" s="464" t="b">
        <f t="shared" si="15"/>
        <v>0</v>
      </c>
      <c r="O227" s="468" t="s">
        <v>1702</v>
      </c>
      <c r="P227" s="202"/>
      <c r="Q227" s="179"/>
    </row>
    <row r="228" spans="1:17" ht="37.5" customHeight="1" x14ac:dyDescent="0.3">
      <c r="A228" s="367">
        <v>7</v>
      </c>
      <c r="B228" s="384" t="str">
        <f>IFERROR(VLOOKUP(A228,'Outcome Indicators - Section C'!$A$10:$S$27,19,FALSE),"")</f>
        <v/>
      </c>
      <c r="C228" s="467" t="str">
        <f t="array" ref="C228">IFERROR(IF(INDEX('Disaggregation Records'!$E$59:$E$92,MATCH(LEFT(L228,255),LEFT('Disaggregation Records'!$D$59:$D$92,255),0))=0,"",INDEX('Disaggregation Records'!$E$59:$E$92,MATCH(LEFT(L228,255),LEFT('Disaggregation Records'!$D$59:$D$92,255),0))),"")</f>
        <v/>
      </c>
      <c r="D228" s="467" t="str">
        <f t="array" ref="D228">IFERROR(IF(INDEX('Disaggregation Records'!$F$59:$F$92,MATCH(LEFT(L228,255),LEFT('Disaggregation Records'!$D$59:$D$92,255),0))=0,"",INDEX('Disaggregation Records'!$F$59:$F$92,MATCH(LEFT(L228,255),LEFT('Disaggregation Records'!$D$59:$D$92,255),0))),"")</f>
        <v/>
      </c>
      <c r="E228" s="370" t="str">
        <f t="array" ref="E228">IFERROR(IF(INDEX('Disaggregation Data'!$K$159:$K$310,MATCH(LEFT(M228,255),LEFT('Disaggregation Data'!$J$159:$J$310,255),0))=0,"",INDEX('Disaggregation Data'!$K$159:$K$310,MATCH(LEFT(M228,255),LEFT('Disaggregation Data'!J$159:$J$310,255),0))),"")</f>
        <v/>
      </c>
      <c r="F228" s="370" t="str">
        <f t="array" ref="F228">IFERROR(IF(INDEX('Disaggregation Data'!$L$159:$L$310,MATCH(LEFT(M228,255),LEFT('Disaggregation Data'!$J$159:$J$310,255),0))=0,"",INDEX('Disaggregation Data'!$L$159:$L$310,MATCH(LEFT(M228,255),LEFT('Disaggregation Data'!J$159:$J$310,255),0))),"")</f>
        <v/>
      </c>
      <c r="G228" s="370" t="str">
        <f t="array" ref="G228">IFERROR(IF(INDEX('Disaggregation Data'!$M$159:$M$310,MATCH(LEFT(M228,255),LEFT('Disaggregation Data'!$J$159:$J$310,255),0))=0,"",INDEX('Disaggregation Data'!$M$159:$M$310,MATCH(LEFT(M228,255),LEFT('Disaggregation Data'!J$159:$J$310,255),0))),"")</f>
        <v/>
      </c>
      <c r="H228" s="369" t="str">
        <f t="array" ref="H228">IFERROR(IF(INDEX('Disaggregation Data'!$N$159:$N$310,MATCH(LEFT(M228,255),LEFT('Disaggregation Data'!$J$159:$J$310,255),0))=0,"",INDEX('Disaggregation Data'!$N$159:$N$310,MATCH(LEFT(M228,255),LEFT('Disaggregation Data'!J$159:$J$310,255),0))),"")</f>
        <v/>
      </c>
      <c r="I228" s="459" t="str">
        <f t="array" ref="I228">IFERROR(IF(INDEX('Disaggregation Records'!$G$59:$G$92,MATCH(LEFT(L228,255),LEFT('Disaggregation Records'!$D$59:$D$92,255),0))=0,"",INDEX('Disaggregation Records'!$G$59:$G$92,MATCH(LEFT(L228,255),LEFT('Disaggregation Records'!$D$59:$D$92,255),0))),"")</f>
        <v/>
      </c>
      <c r="J228" s="464" t="s">
        <v>733</v>
      </c>
      <c r="K228" s="464">
        <f t="shared" si="12"/>
        <v>20</v>
      </c>
      <c r="L228" s="464" t="str">
        <f t="shared" si="13"/>
        <v/>
      </c>
      <c r="M228" s="464" t="str">
        <f t="shared" si="14"/>
        <v/>
      </c>
      <c r="N228" s="464" t="b">
        <f t="shared" si="15"/>
        <v>0</v>
      </c>
      <c r="O228" s="468" t="s">
        <v>1703</v>
      </c>
      <c r="P228" s="202"/>
      <c r="Q228" s="179"/>
    </row>
    <row r="229" spans="1:17" ht="37.5" customHeight="1" x14ac:dyDescent="0.3">
      <c r="A229" s="367">
        <v>7</v>
      </c>
      <c r="B229" s="384" t="str">
        <f>IFERROR(VLOOKUP(A229,'Outcome Indicators - Section C'!$A$10:$S$27,19,FALSE),"")</f>
        <v/>
      </c>
      <c r="C229" s="467" t="str">
        <f t="array" ref="C229">IFERROR(IF(INDEX('Disaggregation Records'!$E$59:$E$92,MATCH(LEFT(L229,255),LEFT('Disaggregation Records'!$D$59:$D$92,255),0))=0,"",INDEX('Disaggregation Records'!$E$59:$E$92,MATCH(LEFT(L229,255),LEFT('Disaggregation Records'!$D$59:$D$92,255),0))),"")</f>
        <v/>
      </c>
      <c r="D229" s="467" t="str">
        <f t="array" ref="D229">IFERROR(IF(INDEX('Disaggregation Records'!$F$59:$F$92,MATCH(LEFT(L229,255),LEFT('Disaggregation Records'!$D$59:$D$92,255),0))=0,"",INDEX('Disaggregation Records'!$F$59:$F$92,MATCH(LEFT(L229,255),LEFT('Disaggregation Records'!$D$59:$D$92,255),0))),"")</f>
        <v/>
      </c>
      <c r="E229" s="370" t="str">
        <f t="array" ref="E229">IFERROR(IF(INDEX('Disaggregation Data'!$K$159:$K$310,MATCH(LEFT(M229,255),LEFT('Disaggregation Data'!$J$159:$J$310,255),0))=0,"",INDEX('Disaggregation Data'!$K$159:$K$310,MATCH(LEFT(M229,255),LEFT('Disaggregation Data'!J$159:$J$310,255),0))),"")</f>
        <v/>
      </c>
      <c r="F229" s="370" t="str">
        <f t="array" ref="F229">IFERROR(IF(INDEX('Disaggregation Data'!$L$159:$L$310,MATCH(LEFT(M229,255),LEFT('Disaggregation Data'!$J$159:$J$310,255),0))=0,"",INDEX('Disaggregation Data'!$L$159:$L$310,MATCH(LEFT(M229,255),LEFT('Disaggregation Data'!J$159:$J$310,255),0))),"")</f>
        <v/>
      </c>
      <c r="G229" s="370" t="str">
        <f t="array" ref="G229">IFERROR(IF(INDEX('Disaggregation Data'!$M$159:$M$310,MATCH(LEFT(M229,255),LEFT('Disaggregation Data'!$J$159:$J$310,255),0))=0,"",INDEX('Disaggregation Data'!$M$159:$M$310,MATCH(LEFT(M229,255),LEFT('Disaggregation Data'!J$159:$J$310,255),0))),"")</f>
        <v/>
      </c>
      <c r="H229" s="369" t="str">
        <f t="array" ref="H229">IFERROR(IF(INDEX('Disaggregation Data'!$N$159:$N$310,MATCH(LEFT(M229,255),LEFT('Disaggregation Data'!$J$159:$J$310,255),0))=0,"",INDEX('Disaggregation Data'!$N$159:$N$310,MATCH(LEFT(M229,255),LEFT('Disaggregation Data'!J$159:$J$310,255),0))),"")</f>
        <v/>
      </c>
      <c r="I229" s="459" t="str">
        <f t="array" ref="I229">IFERROR(IF(INDEX('Disaggregation Records'!$G$59:$G$92,MATCH(LEFT(L229,255),LEFT('Disaggregation Records'!$D$59:$D$92,255),0))=0,"",INDEX('Disaggregation Records'!$G$59:$G$92,MATCH(LEFT(L229,255),LEFT('Disaggregation Records'!$D$59:$D$92,255),0))),"")</f>
        <v/>
      </c>
      <c r="J229" s="464" t="s">
        <v>733</v>
      </c>
      <c r="K229" s="464">
        <f t="shared" si="12"/>
        <v>21</v>
      </c>
      <c r="L229" s="464" t="str">
        <f t="shared" si="13"/>
        <v/>
      </c>
      <c r="M229" s="464" t="str">
        <f t="shared" si="14"/>
        <v/>
      </c>
      <c r="N229" s="464" t="b">
        <f t="shared" si="15"/>
        <v>0</v>
      </c>
      <c r="O229" s="468" t="s">
        <v>1704</v>
      </c>
      <c r="P229" s="202"/>
      <c r="Q229" s="179"/>
    </row>
    <row r="230" spans="1:17" ht="37.5" customHeight="1" x14ac:dyDescent="0.3">
      <c r="A230" s="367">
        <v>7</v>
      </c>
      <c r="B230" s="384" t="str">
        <f>IFERROR(VLOOKUP(A230,'Outcome Indicators - Section C'!$A$10:$S$27,19,FALSE),"")</f>
        <v/>
      </c>
      <c r="C230" s="467" t="str">
        <f t="array" ref="C230">IFERROR(IF(INDEX('Disaggregation Records'!$E$59:$E$92,MATCH(LEFT(L230,255),LEFT('Disaggregation Records'!$D$59:$D$92,255),0))=0,"",INDEX('Disaggregation Records'!$E$59:$E$92,MATCH(LEFT(L230,255),LEFT('Disaggregation Records'!$D$59:$D$92,255),0))),"")</f>
        <v/>
      </c>
      <c r="D230" s="467" t="str">
        <f t="array" ref="D230">IFERROR(IF(INDEX('Disaggregation Records'!$F$59:$F$92,MATCH(LEFT(L230,255),LEFT('Disaggregation Records'!$D$59:$D$92,255),0))=0,"",INDEX('Disaggregation Records'!$F$59:$F$92,MATCH(LEFT(L230,255),LEFT('Disaggregation Records'!$D$59:$D$92,255),0))),"")</f>
        <v/>
      </c>
      <c r="E230" s="370" t="str">
        <f t="array" ref="E230">IFERROR(IF(INDEX('Disaggregation Data'!$K$159:$K$310,MATCH(LEFT(M230,255),LEFT('Disaggregation Data'!$J$159:$J$310,255),0))=0,"",INDEX('Disaggregation Data'!$K$159:$K$310,MATCH(LEFT(M230,255),LEFT('Disaggregation Data'!J$159:$J$310,255),0))),"")</f>
        <v/>
      </c>
      <c r="F230" s="370" t="str">
        <f t="array" ref="F230">IFERROR(IF(INDEX('Disaggregation Data'!$L$159:$L$310,MATCH(LEFT(M230,255),LEFT('Disaggregation Data'!$J$159:$J$310,255),0))=0,"",INDEX('Disaggregation Data'!$L$159:$L$310,MATCH(LEFT(M230,255),LEFT('Disaggregation Data'!J$159:$J$310,255),0))),"")</f>
        <v/>
      </c>
      <c r="G230" s="370" t="str">
        <f t="array" ref="G230">IFERROR(IF(INDEX('Disaggregation Data'!$M$159:$M$310,MATCH(LEFT(M230,255),LEFT('Disaggregation Data'!$J$159:$J$310,255),0))=0,"",INDEX('Disaggregation Data'!$M$159:$M$310,MATCH(LEFT(M230,255),LEFT('Disaggregation Data'!J$159:$J$310,255),0))),"")</f>
        <v/>
      </c>
      <c r="H230" s="369" t="str">
        <f t="array" ref="H230">IFERROR(IF(INDEX('Disaggregation Data'!$N$159:$N$310,MATCH(LEFT(M230,255),LEFT('Disaggregation Data'!$J$159:$J$310,255),0))=0,"",INDEX('Disaggregation Data'!$N$159:$N$310,MATCH(LEFT(M230,255),LEFT('Disaggregation Data'!J$159:$J$310,255),0))),"")</f>
        <v/>
      </c>
      <c r="I230" s="459" t="str">
        <f t="array" ref="I230">IFERROR(IF(INDEX('Disaggregation Records'!$G$59:$G$92,MATCH(LEFT(L230,255),LEFT('Disaggregation Records'!$D$59:$D$92,255),0))=0,"",INDEX('Disaggregation Records'!$G$59:$G$92,MATCH(LEFT(L230,255),LEFT('Disaggregation Records'!$D$59:$D$92,255),0))),"")</f>
        <v/>
      </c>
      <c r="J230" s="464" t="s">
        <v>733</v>
      </c>
      <c r="K230" s="464">
        <f t="shared" si="12"/>
        <v>22</v>
      </c>
      <c r="L230" s="464" t="str">
        <f t="shared" si="13"/>
        <v/>
      </c>
      <c r="M230" s="464" t="str">
        <f t="shared" si="14"/>
        <v/>
      </c>
      <c r="N230" s="464" t="b">
        <f t="shared" si="15"/>
        <v>0</v>
      </c>
      <c r="O230" s="468" t="s">
        <v>1705</v>
      </c>
      <c r="P230" s="202"/>
      <c r="Q230" s="179"/>
    </row>
    <row r="231" spans="1:17" ht="37.5" customHeight="1" x14ac:dyDescent="0.3">
      <c r="A231" s="367">
        <v>7</v>
      </c>
      <c r="B231" s="384" t="str">
        <f>IFERROR(VLOOKUP(A231,'Outcome Indicators - Section C'!$A$10:$S$27,19,FALSE),"")</f>
        <v/>
      </c>
      <c r="C231" s="467" t="str">
        <f t="array" ref="C231">IFERROR(IF(INDEX('Disaggregation Records'!$E$59:$E$92,MATCH(LEFT(L231,255),LEFT('Disaggregation Records'!$D$59:$D$92,255),0))=0,"",INDEX('Disaggregation Records'!$E$59:$E$92,MATCH(LEFT(L231,255),LEFT('Disaggregation Records'!$D$59:$D$92,255),0))),"")</f>
        <v/>
      </c>
      <c r="D231" s="467" t="str">
        <f t="array" ref="D231">IFERROR(IF(INDEX('Disaggregation Records'!$F$59:$F$92,MATCH(LEFT(L231,255),LEFT('Disaggregation Records'!$D$59:$D$92,255),0))=0,"",INDEX('Disaggregation Records'!$F$59:$F$92,MATCH(LEFT(L231,255),LEFT('Disaggregation Records'!$D$59:$D$92,255),0))),"")</f>
        <v/>
      </c>
      <c r="E231" s="370" t="str">
        <f t="array" ref="E231">IFERROR(IF(INDEX('Disaggregation Data'!$K$159:$K$310,MATCH(LEFT(M231,255),LEFT('Disaggregation Data'!$J$159:$J$310,255),0))=0,"",INDEX('Disaggregation Data'!$K$159:$K$310,MATCH(LEFT(M231,255),LEFT('Disaggregation Data'!J$159:$J$310,255),0))),"")</f>
        <v/>
      </c>
      <c r="F231" s="370" t="str">
        <f t="array" ref="F231">IFERROR(IF(INDEX('Disaggregation Data'!$L$159:$L$310,MATCH(LEFT(M231,255),LEFT('Disaggregation Data'!$J$159:$J$310,255),0))=0,"",INDEX('Disaggregation Data'!$L$159:$L$310,MATCH(LEFT(M231,255),LEFT('Disaggregation Data'!J$159:$J$310,255),0))),"")</f>
        <v/>
      </c>
      <c r="G231" s="370" t="str">
        <f t="array" ref="G231">IFERROR(IF(INDEX('Disaggregation Data'!$M$159:$M$310,MATCH(LEFT(M231,255),LEFT('Disaggregation Data'!$J$159:$J$310,255),0))=0,"",INDEX('Disaggregation Data'!$M$159:$M$310,MATCH(LEFT(M231,255),LEFT('Disaggregation Data'!J$159:$J$310,255),0))),"")</f>
        <v/>
      </c>
      <c r="H231" s="369" t="str">
        <f t="array" ref="H231">IFERROR(IF(INDEX('Disaggregation Data'!$N$159:$N$310,MATCH(LEFT(M231,255),LEFT('Disaggregation Data'!$J$159:$J$310,255),0))=0,"",INDEX('Disaggregation Data'!$N$159:$N$310,MATCH(LEFT(M231,255),LEFT('Disaggregation Data'!J$159:$J$310,255),0))),"")</f>
        <v/>
      </c>
      <c r="I231" s="459" t="str">
        <f t="array" ref="I231">IFERROR(IF(INDEX('Disaggregation Records'!$G$59:$G$92,MATCH(LEFT(L231,255),LEFT('Disaggregation Records'!$D$59:$D$92,255),0))=0,"",INDEX('Disaggregation Records'!$G$59:$G$92,MATCH(LEFT(L231,255),LEFT('Disaggregation Records'!$D$59:$D$92,255),0))),"")</f>
        <v/>
      </c>
      <c r="J231" s="464" t="s">
        <v>733</v>
      </c>
      <c r="K231" s="464">
        <f t="shared" si="12"/>
        <v>23</v>
      </c>
      <c r="L231" s="464" t="str">
        <f t="shared" si="13"/>
        <v/>
      </c>
      <c r="M231" s="464" t="str">
        <f t="shared" si="14"/>
        <v/>
      </c>
      <c r="N231" s="464" t="b">
        <f t="shared" si="15"/>
        <v>0</v>
      </c>
      <c r="O231" s="468" t="s">
        <v>1706</v>
      </c>
      <c r="P231" s="202"/>
      <c r="Q231" s="179"/>
    </row>
    <row r="232" spans="1:17" ht="37.5" customHeight="1" x14ac:dyDescent="0.3">
      <c r="A232" s="367">
        <v>7</v>
      </c>
      <c r="B232" s="384" t="str">
        <f>IFERROR(VLOOKUP(A232,'Outcome Indicators - Section C'!$A$10:$S$27,19,FALSE),"")</f>
        <v/>
      </c>
      <c r="C232" s="467" t="str">
        <f t="array" ref="C232">IFERROR(IF(INDEX('Disaggregation Records'!$E$59:$E$92,MATCH(LEFT(L232,255),LEFT('Disaggregation Records'!$D$59:$D$92,255),0))=0,"",INDEX('Disaggregation Records'!$E$59:$E$92,MATCH(LEFT(L232,255),LEFT('Disaggregation Records'!$D$59:$D$92,255),0))),"")</f>
        <v/>
      </c>
      <c r="D232" s="467" t="str">
        <f t="array" ref="D232">IFERROR(IF(INDEX('Disaggregation Records'!$F$59:$F$92,MATCH(LEFT(L232,255),LEFT('Disaggregation Records'!$D$59:$D$92,255),0))=0,"",INDEX('Disaggregation Records'!$F$59:$F$92,MATCH(LEFT(L232,255),LEFT('Disaggregation Records'!$D$59:$D$92,255),0))),"")</f>
        <v/>
      </c>
      <c r="E232" s="370" t="str">
        <f t="array" ref="E232">IFERROR(IF(INDEX('Disaggregation Data'!$K$159:$K$310,MATCH(LEFT(M232,255),LEFT('Disaggregation Data'!$J$159:$J$310,255),0))=0,"",INDEX('Disaggregation Data'!$K$159:$K$310,MATCH(LEFT(M232,255),LEFT('Disaggregation Data'!J$159:$J$310,255),0))),"")</f>
        <v/>
      </c>
      <c r="F232" s="370" t="str">
        <f t="array" ref="F232">IFERROR(IF(INDEX('Disaggregation Data'!$L$159:$L$310,MATCH(LEFT(M232,255),LEFT('Disaggregation Data'!$J$159:$J$310,255),0))=0,"",INDEX('Disaggregation Data'!$L$159:$L$310,MATCH(LEFT(M232,255),LEFT('Disaggregation Data'!J$159:$J$310,255),0))),"")</f>
        <v/>
      </c>
      <c r="G232" s="370" t="str">
        <f t="array" ref="G232">IFERROR(IF(INDEX('Disaggregation Data'!$M$159:$M$310,MATCH(LEFT(M232,255),LEFT('Disaggregation Data'!$J$159:$J$310,255),0))=0,"",INDEX('Disaggregation Data'!$M$159:$M$310,MATCH(LEFT(M232,255),LEFT('Disaggregation Data'!J$159:$J$310,255),0))),"")</f>
        <v/>
      </c>
      <c r="H232" s="369" t="str">
        <f t="array" ref="H232">IFERROR(IF(INDEX('Disaggregation Data'!$N$159:$N$310,MATCH(LEFT(M232,255),LEFT('Disaggregation Data'!$J$159:$J$310,255),0))=0,"",INDEX('Disaggregation Data'!$N$159:$N$310,MATCH(LEFT(M232,255),LEFT('Disaggregation Data'!J$159:$J$310,255),0))),"")</f>
        <v/>
      </c>
      <c r="I232" s="459" t="str">
        <f t="array" ref="I232">IFERROR(IF(INDEX('Disaggregation Records'!$G$59:$G$92,MATCH(LEFT(L232,255),LEFT('Disaggregation Records'!$D$59:$D$92,255),0))=0,"",INDEX('Disaggregation Records'!$G$59:$G$92,MATCH(LEFT(L232,255),LEFT('Disaggregation Records'!$D$59:$D$92,255),0))),"")</f>
        <v/>
      </c>
      <c r="J232" s="464" t="s">
        <v>733</v>
      </c>
      <c r="K232" s="464">
        <f t="shared" ref="K232:K295" si="16">IF(B232=B231,K231+1,0)</f>
        <v>24</v>
      </c>
      <c r="L232" s="464" t="str">
        <f t="shared" ref="L232:L295" si="17">IF(B232&lt;&gt;"",B232&amp;"-"&amp;K232,"")</f>
        <v/>
      </c>
      <c r="M232" s="464" t="str">
        <f t="shared" ref="M232:M295" si="18">IF(B232&lt;&gt;"",B232&amp;C232&amp;D232,"")</f>
        <v/>
      </c>
      <c r="N232" s="464" t="b">
        <f t="shared" ref="N232:N295" si="19">IFERROR(IF(B232&lt;&gt;"",TRUE,FALSE),"")</f>
        <v>0</v>
      </c>
      <c r="O232" s="468" t="s">
        <v>1707</v>
      </c>
      <c r="P232" s="202"/>
      <c r="Q232" s="179"/>
    </row>
    <row r="233" spans="1:17" ht="37.5" customHeight="1" x14ac:dyDescent="0.3">
      <c r="A233" s="367">
        <v>7</v>
      </c>
      <c r="B233" s="384" t="str">
        <f>IFERROR(VLOOKUP(A233,'Outcome Indicators - Section C'!$A$10:$S$27,19,FALSE),"")</f>
        <v/>
      </c>
      <c r="C233" s="467" t="str">
        <f t="array" ref="C233">IFERROR(IF(INDEX('Disaggregation Records'!$E$59:$E$92,MATCH(LEFT(L233,255),LEFT('Disaggregation Records'!$D$59:$D$92,255),0))=0,"",INDEX('Disaggregation Records'!$E$59:$E$92,MATCH(LEFT(L233,255),LEFT('Disaggregation Records'!$D$59:$D$92,255),0))),"")</f>
        <v/>
      </c>
      <c r="D233" s="467" t="str">
        <f t="array" ref="D233">IFERROR(IF(INDEX('Disaggregation Records'!$F$59:$F$92,MATCH(LEFT(L233,255),LEFT('Disaggregation Records'!$D$59:$D$92,255),0))=0,"",INDEX('Disaggregation Records'!$F$59:$F$92,MATCH(LEFT(L233,255),LEFT('Disaggregation Records'!$D$59:$D$92,255),0))),"")</f>
        <v/>
      </c>
      <c r="E233" s="370" t="str">
        <f t="array" ref="E233">IFERROR(IF(INDEX('Disaggregation Data'!$K$159:$K$310,MATCH(LEFT(M233,255),LEFT('Disaggregation Data'!$J$159:$J$310,255),0))=0,"",INDEX('Disaggregation Data'!$K$159:$K$310,MATCH(LEFT(M233,255),LEFT('Disaggregation Data'!J$159:$J$310,255),0))),"")</f>
        <v/>
      </c>
      <c r="F233" s="370" t="str">
        <f t="array" ref="F233">IFERROR(IF(INDEX('Disaggregation Data'!$L$159:$L$310,MATCH(LEFT(M233,255),LEFT('Disaggregation Data'!$J$159:$J$310,255),0))=0,"",INDEX('Disaggregation Data'!$L$159:$L$310,MATCH(LEFT(M233,255),LEFT('Disaggregation Data'!J$159:$J$310,255),0))),"")</f>
        <v/>
      </c>
      <c r="G233" s="370" t="str">
        <f t="array" ref="G233">IFERROR(IF(INDEX('Disaggregation Data'!$M$159:$M$310,MATCH(LEFT(M233,255),LEFT('Disaggregation Data'!$J$159:$J$310,255),0))=0,"",INDEX('Disaggregation Data'!$M$159:$M$310,MATCH(LEFT(M233,255),LEFT('Disaggregation Data'!J$159:$J$310,255),0))),"")</f>
        <v/>
      </c>
      <c r="H233" s="369" t="str">
        <f t="array" ref="H233">IFERROR(IF(INDEX('Disaggregation Data'!$N$159:$N$310,MATCH(LEFT(M233,255),LEFT('Disaggregation Data'!$J$159:$J$310,255),0))=0,"",INDEX('Disaggregation Data'!$N$159:$N$310,MATCH(LEFT(M233,255),LEFT('Disaggregation Data'!J$159:$J$310,255),0))),"")</f>
        <v/>
      </c>
      <c r="I233" s="459" t="str">
        <f t="array" ref="I233">IFERROR(IF(INDEX('Disaggregation Records'!$G$59:$G$92,MATCH(LEFT(L233,255),LEFT('Disaggregation Records'!$D$59:$D$92,255),0))=0,"",INDEX('Disaggregation Records'!$G$59:$G$92,MATCH(LEFT(L233,255),LEFT('Disaggregation Records'!$D$59:$D$92,255),0))),"")</f>
        <v/>
      </c>
      <c r="J233" s="464" t="s">
        <v>733</v>
      </c>
      <c r="K233" s="464">
        <f t="shared" si="16"/>
        <v>25</v>
      </c>
      <c r="L233" s="464" t="str">
        <f t="shared" si="17"/>
        <v/>
      </c>
      <c r="M233" s="464" t="str">
        <f t="shared" si="18"/>
        <v/>
      </c>
      <c r="N233" s="464" t="b">
        <f t="shared" si="19"/>
        <v>0</v>
      </c>
      <c r="O233" s="468" t="s">
        <v>1708</v>
      </c>
      <c r="P233" s="202"/>
      <c r="Q233" s="179"/>
    </row>
    <row r="234" spans="1:17" ht="37.5" customHeight="1" x14ac:dyDescent="0.3">
      <c r="A234" s="367">
        <v>7</v>
      </c>
      <c r="B234" s="384" t="str">
        <f>IFERROR(VLOOKUP(A234,'Outcome Indicators - Section C'!$A$10:$S$27,19,FALSE),"")</f>
        <v/>
      </c>
      <c r="C234" s="467" t="str">
        <f t="array" ref="C234">IFERROR(IF(INDEX('Disaggregation Records'!$E$59:$E$92,MATCH(LEFT(L234,255),LEFT('Disaggregation Records'!$D$59:$D$92,255),0))=0,"",INDEX('Disaggregation Records'!$E$59:$E$92,MATCH(LEFT(L234,255),LEFT('Disaggregation Records'!$D$59:$D$92,255),0))),"")</f>
        <v/>
      </c>
      <c r="D234" s="467" t="str">
        <f t="array" ref="D234">IFERROR(IF(INDEX('Disaggregation Records'!$F$59:$F$92,MATCH(LEFT(L234,255),LEFT('Disaggregation Records'!$D$59:$D$92,255),0))=0,"",INDEX('Disaggregation Records'!$F$59:$F$92,MATCH(LEFT(L234,255),LEFT('Disaggregation Records'!$D$59:$D$92,255),0))),"")</f>
        <v/>
      </c>
      <c r="E234" s="370" t="str">
        <f t="array" ref="E234">IFERROR(IF(INDEX('Disaggregation Data'!$K$159:$K$310,MATCH(LEFT(M234,255),LEFT('Disaggregation Data'!$J$159:$J$310,255),0))=0,"",INDEX('Disaggregation Data'!$K$159:$K$310,MATCH(LEFT(M234,255),LEFT('Disaggregation Data'!J$159:$J$310,255),0))),"")</f>
        <v/>
      </c>
      <c r="F234" s="370" t="str">
        <f t="array" ref="F234">IFERROR(IF(INDEX('Disaggregation Data'!$L$159:$L$310,MATCH(LEFT(M234,255),LEFT('Disaggregation Data'!$J$159:$J$310,255),0))=0,"",INDEX('Disaggregation Data'!$L$159:$L$310,MATCH(LEFT(M234,255),LEFT('Disaggregation Data'!J$159:$J$310,255),0))),"")</f>
        <v/>
      </c>
      <c r="G234" s="370" t="str">
        <f t="array" ref="G234">IFERROR(IF(INDEX('Disaggregation Data'!$M$159:$M$310,MATCH(LEFT(M234,255),LEFT('Disaggregation Data'!$J$159:$J$310,255),0))=0,"",INDEX('Disaggregation Data'!$M$159:$M$310,MATCH(LEFT(M234,255),LEFT('Disaggregation Data'!J$159:$J$310,255),0))),"")</f>
        <v/>
      </c>
      <c r="H234" s="369" t="str">
        <f t="array" ref="H234">IFERROR(IF(INDEX('Disaggregation Data'!$N$159:$N$310,MATCH(LEFT(M234,255),LEFT('Disaggregation Data'!$J$159:$J$310,255),0))=0,"",INDEX('Disaggregation Data'!$N$159:$N$310,MATCH(LEFT(M234,255),LEFT('Disaggregation Data'!J$159:$J$310,255),0))),"")</f>
        <v/>
      </c>
      <c r="I234" s="459" t="str">
        <f t="array" ref="I234">IFERROR(IF(INDEX('Disaggregation Records'!$G$59:$G$92,MATCH(LEFT(L234,255),LEFT('Disaggregation Records'!$D$59:$D$92,255),0))=0,"",INDEX('Disaggregation Records'!$G$59:$G$92,MATCH(LEFT(L234,255),LEFT('Disaggregation Records'!$D$59:$D$92,255),0))),"")</f>
        <v/>
      </c>
      <c r="J234" s="464" t="s">
        <v>733</v>
      </c>
      <c r="K234" s="464">
        <f t="shared" si="16"/>
        <v>26</v>
      </c>
      <c r="L234" s="464" t="str">
        <f t="shared" si="17"/>
        <v/>
      </c>
      <c r="M234" s="464" t="str">
        <f t="shared" si="18"/>
        <v/>
      </c>
      <c r="N234" s="464" t="b">
        <f t="shared" si="19"/>
        <v>0</v>
      </c>
      <c r="O234" s="468" t="s">
        <v>1709</v>
      </c>
      <c r="P234" s="202"/>
      <c r="Q234" s="179"/>
    </row>
    <row r="235" spans="1:17" ht="37.5" customHeight="1" x14ac:dyDescent="0.3">
      <c r="A235" s="367">
        <v>7</v>
      </c>
      <c r="B235" s="384" t="str">
        <f>IFERROR(VLOOKUP(A235,'Outcome Indicators - Section C'!$A$10:$S$27,19,FALSE),"")</f>
        <v/>
      </c>
      <c r="C235" s="467" t="str">
        <f t="array" ref="C235">IFERROR(IF(INDEX('Disaggregation Records'!$E$59:$E$92,MATCH(LEFT(L235,255),LEFT('Disaggregation Records'!$D$59:$D$92,255),0))=0,"",INDEX('Disaggregation Records'!$E$59:$E$92,MATCH(LEFT(L235,255),LEFT('Disaggregation Records'!$D$59:$D$92,255),0))),"")</f>
        <v/>
      </c>
      <c r="D235" s="467" t="str">
        <f t="array" ref="D235">IFERROR(IF(INDEX('Disaggregation Records'!$F$59:$F$92,MATCH(LEFT(L235,255),LEFT('Disaggregation Records'!$D$59:$D$92,255),0))=0,"",INDEX('Disaggregation Records'!$F$59:$F$92,MATCH(LEFT(L235,255),LEFT('Disaggregation Records'!$D$59:$D$92,255),0))),"")</f>
        <v/>
      </c>
      <c r="E235" s="370" t="str">
        <f t="array" ref="E235">IFERROR(IF(INDEX('Disaggregation Data'!$K$159:$K$310,MATCH(LEFT(M235,255),LEFT('Disaggregation Data'!$J$159:$J$310,255),0))=0,"",INDEX('Disaggregation Data'!$K$159:$K$310,MATCH(LEFT(M235,255),LEFT('Disaggregation Data'!J$159:$J$310,255),0))),"")</f>
        <v/>
      </c>
      <c r="F235" s="370" t="str">
        <f t="array" ref="F235">IFERROR(IF(INDEX('Disaggregation Data'!$L$159:$L$310,MATCH(LEFT(M235,255),LEFT('Disaggregation Data'!$J$159:$J$310,255),0))=0,"",INDEX('Disaggregation Data'!$L$159:$L$310,MATCH(LEFT(M235,255),LEFT('Disaggregation Data'!J$159:$J$310,255),0))),"")</f>
        <v/>
      </c>
      <c r="G235" s="370" t="str">
        <f t="array" ref="G235">IFERROR(IF(INDEX('Disaggregation Data'!$M$159:$M$310,MATCH(LEFT(M235,255),LEFT('Disaggregation Data'!$J$159:$J$310,255),0))=0,"",INDEX('Disaggregation Data'!$M$159:$M$310,MATCH(LEFT(M235,255),LEFT('Disaggregation Data'!J$159:$J$310,255),0))),"")</f>
        <v/>
      </c>
      <c r="H235" s="369" t="str">
        <f t="array" ref="H235">IFERROR(IF(INDEX('Disaggregation Data'!$N$159:$N$310,MATCH(LEFT(M235,255),LEFT('Disaggregation Data'!$J$159:$J$310,255),0))=0,"",INDEX('Disaggregation Data'!$N$159:$N$310,MATCH(LEFT(M235,255),LEFT('Disaggregation Data'!J$159:$J$310,255),0))),"")</f>
        <v/>
      </c>
      <c r="I235" s="459" t="str">
        <f t="array" ref="I235">IFERROR(IF(INDEX('Disaggregation Records'!$G$59:$G$92,MATCH(LEFT(L235,255),LEFT('Disaggregation Records'!$D$59:$D$92,255),0))=0,"",INDEX('Disaggregation Records'!$G$59:$G$92,MATCH(LEFT(L235,255),LEFT('Disaggregation Records'!$D$59:$D$92,255),0))),"")</f>
        <v/>
      </c>
      <c r="J235" s="464" t="s">
        <v>733</v>
      </c>
      <c r="K235" s="464">
        <f t="shared" si="16"/>
        <v>27</v>
      </c>
      <c r="L235" s="464" t="str">
        <f t="shared" si="17"/>
        <v/>
      </c>
      <c r="M235" s="464" t="str">
        <f t="shared" si="18"/>
        <v/>
      </c>
      <c r="N235" s="464" t="b">
        <f t="shared" si="19"/>
        <v>0</v>
      </c>
      <c r="O235" s="468" t="s">
        <v>1710</v>
      </c>
      <c r="P235" s="202"/>
      <c r="Q235" s="179"/>
    </row>
    <row r="236" spans="1:17" ht="37.5" customHeight="1" x14ac:dyDescent="0.3">
      <c r="A236" s="367">
        <v>7</v>
      </c>
      <c r="B236" s="384" t="str">
        <f>IFERROR(VLOOKUP(A236,'Outcome Indicators - Section C'!$A$10:$S$27,19,FALSE),"")</f>
        <v/>
      </c>
      <c r="C236" s="467" t="str">
        <f t="array" ref="C236">IFERROR(IF(INDEX('Disaggregation Records'!$E$59:$E$92,MATCH(LEFT(L236,255),LEFT('Disaggregation Records'!$D$59:$D$92,255),0))=0,"",INDEX('Disaggregation Records'!$E$59:$E$92,MATCH(LEFT(L236,255),LEFT('Disaggregation Records'!$D$59:$D$92,255),0))),"")</f>
        <v/>
      </c>
      <c r="D236" s="467" t="str">
        <f t="array" ref="D236">IFERROR(IF(INDEX('Disaggregation Records'!$F$59:$F$92,MATCH(LEFT(L236,255),LEFT('Disaggregation Records'!$D$59:$D$92,255),0))=0,"",INDEX('Disaggregation Records'!$F$59:$F$92,MATCH(LEFT(L236,255),LEFT('Disaggregation Records'!$D$59:$D$92,255),0))),"")</f>
        <v/>
      </c>
      <c r="E236" s="370" t="str">
        <f t="array" ref="E236">IFERROR(IF(INDEX('Disaggregation Data'!$K$159:$K$310,MATCH(LEFT(M236,255),LEFT('Disaggregation Data'!$J$159:$J$310,255),0))=0,"",INDEX('Disaggregation Data'!$K$159:$K$310,MATCH(LEFT(M236,255),LEFT('Disaggregation Data'!J$159:$J$310,255),0))),"")</f>
        <v/>
      </c>
      <c r="F236" s="370" t="str">
        <f t="array" ref="F236">IFERROR(IF(INDEX('Disaggregation Data'!$L$159:$L$310,MATCH(LEFT(M236,255),LEFT('Disaggregation Data'!$J$159:$J$310,255),0))=0,"",INDEX('Disaggregation Data'!$L$159:$L$310,MATCH(LEFT(M236,255),LEFT('Disaggregation Data'!J$159:$J$310,255),0))),"")</f>
        <v/>
      </c>
      <c r="G236" s="370" t="str">
        <f t="array" ref="G236">IFERROR(IF(INDEX('Disaggregation Data'!$M$159:$M$310,MATCH(LEFT(M236,255),LEFT('Disaggregation Data'!$J$159:$J$310,255),0))=0,"",INDEX('Disaggregation Data'!$M$159:$M$310,MATCH(LEFT(M236,255),LEFT('Disaggregation Data'!J$159:$J$310,255),0))),"")</f>
        <v/>
      </c>
      <c r="H236" s="369" t="str">
        <f t="array" ref="H236">IFERROR(IF(INDEX('Disaggregation Data'!$N$159:$N$310,MATCH(LEFT(M236,255),LEFT('Disaggregation Data'!$J$159:$J$310,255),0))=0,"",INDEX('Disaggregation Data'!$N$159:$N$310,MATCH(LEFT(M236,255),LEFT('Disaggregation Data'!J$159:$J$310,255),0))),"")</f>
        <v/>
      </c>
      <c r="I236" s="459" t="str">
        <f t="array" ref="I236">IFERROR(IF(INDEX('Disaggregation Records'!$G$59:$G$92,MATCH(LEFT(L236,255),LEFT('Disaggregation Records'!$D$59:$D$92,255),0))=0,"",INDEX('Disaggregation Records'!$G$59:$G$92,MATCH(LEFT(L236,255),LEFT('Disaggregation Records'!$D$59:$D$92,255),0))),"")</f>
        <v/>
      </c>
      <c r="J236" s="464" t="s">
        <v>733</v>
      </c>
      <c r="K236" s="464">
        <f t="shared" si="16"/>
        <v>28</v>
      </c>
      <c r="L236" s="464" t="str">
        <f t="shared" si="17"/>
        <v/>
      </c>
      <c r="M236" s="464" t="str">
        <f t="shared" si="18"/>
        <v/>
      </c>
      <c r="N236" s="464" t="b">
        <f t="shared" si="19"/>
        <v>0</v>
      </c>
      <c r="O236" s="468" t="s">
        <v>1711</v>
      </c>
      <c r="P236" s="202"/>
      <c r="Q236" s="179"/>
    </row>
    <row r="237" spans="1:17" ht="37.5" customHeight="1" x14ac:dyDescent="0.3">
      <c r="A237" s="367">
        <v>7</v>
      </c>
      <c r="B237" s="384" t="str">
        <f>IFERROR(VLOOKUP(A237,'Outcome Indicators - Section C'!$A$10:$S$27,19,FALSE),"")</f>
        <v/>
      </c>
      <c r="C237" s="467" t="str">
        <f t="array" ref="C237">IFERROR(IF(INDEX('Disaggregation Records'!$E$59:$E$92,MATCH(LEFT(L237,255),LEFT('Disaggregation Records'!$D$59:$D$92,255),0))=0,"",INDEX('Disaggregation Records'!$E$59:$E$92,MATCH(LEFT(L237,255),LEFT('Disaggregation Records'!$D$59:$D$92,255),0))),"")</f>
        <v/>
      </c>
      <c r="D237" s="467" t="str">
        <f t="array" ref="D237">IFERROR(IF(INDEX('Disaggregation Records'!$F$59:$F$92,MATCH(LEFT(L237,255),LEFT('Disaggregation Records'!$D$59:$D$92,255),0))=0,"",INDEX('Disaggregation Records'!$F$59:$F$92,MATCH(LEFT(L237,255),LEFT('Disaggregation Records'!$D$59:$D$92,255),0))),"")</f>
        <v/>
      </c>
      <c r="E237" s="370" t="str">
        <f t="array" ref="E237">IFERROR(IF(INDEX('Disaggregation Data'!$K$159:$K$310,MATCH(LEFT(M237,255),LEFT('Disaggregation Data'!$J$159:$J$310,255),0))=0,"",INDEX('Disaggregation Data'!$K$159:$K$310,MATCH(LEFT(M237,255),LEFT('Disaggregation Data'!J$159:$J$310,255),0))),"")</f>
        <v/>
      </c>
      <c r="F237" s="370" t="str">
        <f t="array" ref="F237">IFERROR(IF(INDEX('Disaggregation Data'!$L$159:$L$310,MATCH(LEFT(M237,255),LEFT('Disaggregation Data'!$J$159:$J$310,255),0))=0,"",INDEX('Disaggregation Data'!$L$159:$L$310,MATCH(LEFT(M237,255),LEFT('Disaggregation Data'!J$159:$J$310,255),0))),"")</f>
        <v/>
      </c>
      <c r="G237" s="370" t="str">
        <f t="array" ref="G237">IFERROR(IF(INDEX('Disaggregation Data'!$M$159:$M$310,MATCH(LEFT(M237,255),LEFT('Disaggregation Data'!$J$159:$J$310,255),0))=0,"",INDEX('Disaggregation Data'!$M$159:$M$310,MATCH(LEFT(M237,255),LEFT('Disaggregation Data'!J$159:$J$310,255),0))),"")</f>
        <v/>
      </c>
      <c r="H237" s="369" t="str">
        <f t="array" ref="H237">IFERROR(IF(INDEX('Disaggregation Data'!$N$159:$N$310,MATCH(LEFT(M237,255),LEFT('Disaggregation Data'!$J$159:$J$310,255),0))=0,"",INDEX('Disaggregation Data'!$N$159:$N$310,MATCH(LEFT(M237,255),LEFT('Disaggregation Data'!J$159:$J$310,255),0))),"")</f>
        <v/>
      </c>
      <c r="I237" s="459" t="str">
        <f t="array" ref="I237">IFERROR(IF(INDEX('Disaggregation Records'!$G$59:$G$92,MATCH(LEFT(L237,255),LEFT('Disaggregation Records'!$D$59:$D$92,255),0))=0,"",INDEX('Disaggregation Records'!$G$59:$G$92,MATCH(LEFT(L237,255),LEFT('Disaggregation Records'!$D$59:$D$92,255),0))),"")</f>
        <v/>
      </c>
      <c r="J237" s="464" t="s">
        <v>733</v>
      </c>
      <c r="K237" s="464">
        <f t="shared" si="16"/>
        <v>29</v>
      </c>
      <c r="L237" s="464" t="str">
        <f t="shared" si="17"/>
        <v/>
      </c>
      <c r="M237" s="464" t="str">
        <f t="shared" si="18"/>
        <v/>
      </c>
      <c r="N237" s="464" t="b">
        <f t="shared" si="19"/>
        <v>0</v>
      </c>
      <c r="O237" s="468" t="s">
        <v>1712</v>
      </c>
      <c r="P237" s="202"/>
      <c r="Q237" s="179"/>
    </row>
    <row r="238" spans="1:17" ht="37.5" customHeight="1" x14ac:dyDescent="0.3">
      <c r="A238" s="367">
        <v>8</v>
      </c>
      <c r="B238" s="384" t="str">
        <f>IFERROR(VLOOKUP(A238,'Outcome Indicators - Section C'!$A$10:$S$27,19,FALSE),"")</f>
        <v/>
      </c>
      <c r="C238" s="467" t="str">
        <f t="array" ref="C238">IFERROR(IF(INDEX('Disaggregation Records'!$E$59:$E$92,MATCH(LEFT(L238,255),LEFT('Disaggregation Records'!$D$59:$D$92,255),0))=0,"",INDEX('Disaggregation Records'!$E$59:$E$92,MATCH(LEFT(L238,255),LEFT('Disaggregation Records'!$D$59:$D$92,255),0))),"")</f>
        <v/>
      </c>
      <c r="D238" s="467" t="str">
        <f t="array" ref="D238">IFERROR(IF(INDEX('Disaggregation Records'!$F$59:$F$92,MATCH(LEFT(L238,255),LEFT('Disaggregation Records'!$D$59:$D$92,255),0))=0,"",INDEX('Disaggregation Records'!$F$59:$F$92,MATCH(LEFT(L238,255),LEFT('Disaggregation Records'!$D$59:$D$92,255),0))),"")</f>
        <v/>
      </c>
      <c r="E238" s="370" t="str">
        <f t="array" ref="E238">IFERROR(IF(INDEX('Disaggregation Data'!$K$159:$K$310,MATCH(LEFT(M238,255),LEFT('Disaggregation Data'!$J$159:$J$310,255),0))=0,"",INDEX('Disaggregation Data'!$K$159:$K$310,MATCH(LEFT(M238,255),LEFT('Disaggregation Data'!J$159:$J$310,255),0))),"")</f>
        <v/>
      </c>
      <c r="F238" s="370" t="str">
        <f t="array" ref="F238">IFERROR(IF(INDEX('Disaggregation Data'!$L$159:$L$310,MATCH(LEFT(M238,255),LEFT('Disaggregation Data'!$J$159:$J$310,255),0))=0,"",INDEX('Disaggregation Data'!$L$159:$L$310,MATCH(LEFT(M238,255),LEFT('Disaggregation Data'!J$159:$J$310,255),0))),"")</f>
        <v/>
      </c>
      <c r="G238" s="370" t="str">
        <f t="array" ref="G238">IFERROR(IF(INDEX('Disaggregation Data'!$M$159:$M$310,MATCH(LEFT(M238,255),LEFT('Disaggregation Data'!$J$159:$J$310,255),0))=0,"",INDEX('Disaggregation Data'!$M$159:$M$310,MATCH(LEFT(M238,255),LEFT('Disaggregation Data'!J$159:$J$310,255),0))),"")</f>
        <v/>
      </c>
      <c r="H238" s="369" t="str">
        <f t="array" ref="H238">IFERROR(IF(INDEX('Disaggregation Data'!$N$159:$N$310,MATCH(LEFT(M238,255),LEFT('Disaggregation Data'!$J$159:$J$310,255),0))=0,"",INDEX('Disaggregation Data'!$N$159:$N$310,MATCH(LEFT(M238,255),LEFT('Disaggregation Data'!J$159:$J$310,255),0))),"")</f>
        <v/>
      </c>
      <c r="I238" s="459" t="str">
        <f t="array" ref="I238">IFERROR(IF(INDEX('Disaggregation Records'!$G$59:$G$92,MATCH(LEFT(L238,255),LEFT('Disaggregation Records'!$D$59:$D$92,255),0))=0,"",INDEX('Disaggregation Records'!$G$59:$G$92,MATCH(LEFT(L238,255),LEFT('Disaggregation Records'!$D$59:$D$92,255),0))),"")</f>
        <v/>
      </c>
      <c r="J238" s="464" t="s">
        <v>736</v>
      </c>
      <c r="K238" s="464">
        <f t="shared" si="16"/>
        <v>30</v>
      </c>
      <c r="L238" s="464" t="str">
        <f t="shared" si="17"/>
        <v/>
      </c>
      <c r="M238" s="464" t="str">
        <f t="shared" si="18"/>
        <v/>
      </c>
      <c r="N238" s="464" t="b">
        <f t="shared" si="19"/>
        <v>0</v>
      </c>
      <c r="O238" s="468" t="s">
        <v>1713</v>
      </c>
      <c r="P238" s="202"/>
      <c r="Q238" s="179"/>
    </row>
    <row r="239" spans="1:17" ht="37.5" customHeight="1" x14ac:dyDescent="0.3">
      <c r="A239" s="367">
        <v>8</v>
      </c>
      <c r="B239" s="384" t="str">
        <f>IFERROR(VLOOKUP(A239,'Outcome Indicators - Section C'!$A$10:$S$27,19,FALSE),"")</f>
        <v/>
      </c>
      <c r="C239" s="467" t="str">
        <f t="array" ref="C239">IFERROR(IF(INDEX('Disaggregation Records'!$E$59:$E$92,MATCH(LEFT(L239,255),LEFT('Disaggregation Records'!$D$59:$D$92,255),0))=0,"",INDEX('Disaggregation Records'!$E$59:$E$92,MATCH(LEFT(L239,255),LEFT('Disaggregation Records'!$D$59:$D$92,255),0))),"")</f>
        <v/>
      </c>
      <c r="D239" s="467" t="str">
        <f t="array" ref="D239">IFERROR(IF(INDEX('Disaggregation Records'!$F$59:$F$92,MATCH(LEFT(L239,255),LEFT('Disaggregation Records'!$D$59:$D$92,255),0))=0,"",INDEX('Disaggregation Records'!$F$59:$F$92,MATCH(LEFT(L239,255),LEFT('Disaggregation Records'!$D$59:$D$92,255),0))),"")</f>
        <v/>
      </c>
      <c r="E239" s="370" t="str">
        <f t="array" ref="E239">IFERROR(IF(INDEX('Disaggregation Data'!$K$159:$K$310,MATCH(LEFT(M239,255),LEFT('Disaggregation Data'!$J$159:$J$310,255),0))=0,"",INDEX('Disaggregation Data'!$K$159:$K$310,MATCH(LEFT(M239,255),LEFT('Disaggregation Data'!J$159:$J$310,255),0))),"")</f>
        <v/>
      </c>
      <c r="F239" s="370" t="str">
        <f t="array" ref="F239">IFERROR(IF(INDEX('Disaggregation Data'!$L$159:$L$310,MATCH(LEFT(M239,255),LEFT('Disaggregation Data'!$J$159:$J$310,255),0))=0,"",INDEX('Disaggregation Data'!$L$159:$L$310,MATCH(LEFT(M239,255),LEFT('Disaggregation Data'!J$159:$J$310,255),0))),"")</f>
        <v/>
      </c>
      <c r="G239" s="370" t="str">
        <f t="array" ref="G239">IFERROR(IF(INDEX('Disaggregation Data'!$M$159:$M$310,MATCH(LEFT(M239,255),LEFT('Disaggregation Data'!$J$159:$J$310,255),0))=0,"",INDEX('Disaggregation Data'!$M$159:$M$310,MATCH(LEFT(M239,255),LEFT('Disaggregation Data'!J$159:$J$310,255),0))),"")</f>
        <v/>
      </c>
      <c r="H239" s="369" t="str">
        <f t="array" ref="H239">IFERROR(IF(INDEX('Disaggregation Data'!$N$159:$N$310,MATCH(LEFT(M239,255),LEFT('Disaggregation Data'!$J$159:$J$310,255),0))=0,"",INDEX('Disaggregation Data'!$N$159:$N$310,MATCH(LEFT(M239,255),LEFT('Disaggregation Data'!J$159:$J$310,255),0))),"")</f>
        <v/>
      </c>
      <c r="I239" s="459" t="str">
        <f t="array" ref="I239">IFERROR(IF(INDEX('Disaggregation Records'!$G$59:$G$92,MATCH(LEFT(L239,255),LEFT('Disaggregation Records'!$D$59:$D$92,255),0))=0,"",INDEX('Disaggregation Records'!$G$59:$G$92,MATCH(LEFT(L239,255),LEFT('Disaggregation Records'!$D$59:$D$92,255),0))),"")</f>
        <v/>
      </c>
      <c r="J239" s="464" t="s">
        <v>736</v>
      </c>
      <c r="K239" s="464">
        <f t="shared" si="16"/>
        <v>31</v>
      </c>
      <c r="L239" s="464" t="str">
        <f t="shared" si="17"/>
        <v/>
      </c>
      <c r="M239" s="464" t="str">
        <f t="shared" si="18"/>
        <v/>
      </c>
      <c r="N239" s="464" t="b">
        <f t="shared" si="19"/>
        <v>0</v>
      </c>
      <c r="O239" s="468" t="s">
        <v>1714</v>
      </c>
      <c r="P239" s="202"/>
      <c r="Q239" s="179"/>
    </row>
    <row r="240" spans="1:17" ht="37.5" customHeight="1" x14ac:dyDescent="0.3">
      <c r="A240" s="367">
        <v>8</v>
      </c>
      <c r="B240" s="384" t="str">
        <f>IFERROR(VLOOKUP(A240,'Outcome Indicators - Section C'!$A$10:$S$27,19,FALSE),"")</f>
        <v/>
      </c>
      <c r="C240" s="467" t="str">
        <f t="array" ref="C240">IFERROR(IF(INDEX('Disaggregation Records'!$E$59:$E$92,MATCH(LEFT(L240,255),LEFT('Disaggregation Records'!$D$59:$D$92,255),0))=0,"",INDEX('Disaggregation Records'!$E$59:$E$92,MATCH(LEFT(L240,255),LEFT('Disaggregation Records'!$D$59:$D$92,255),0))),"")</f>
        <v/>
      </c>
      <c r="D240" s="467" t="str">
        <f t="array" ref="D240">IFERROR(IF(INDEX('Disaggregation Records'!$F$59:$F$92,MATCH(LEFT(L240,255),LEFT('Disaggregation Records'!$D$59:$D$92,255),0))=0,"",INDEX('Disaggregation Records'!$F$59:$F$92,MATCH(LEFT(L240,255),LEFT('Disaggregation Records'!$D$59:$D$92,255),0))),"")</f>
        <v/>
      </c>
      <c r="E240" s="370" t="str">
        <f t="array" ref="E240">IFERROR(IF(INDEX('Disaggregation Data'!$K$159:$K$310,MATCH(LEFT(M240,255),LEFT('Disaggregation Data'!$J$159:$J$310,255),0))=0,"",INDEX('Disaggregation Data'!$K$159:$K$310,MATCH(LEFT(M240,255),LEFT('Disaggregation Data'!J$159:$J$310,255),0))),"")</f>
        <v/>
      </c>
      <c r="F240" s="370" t="str">
        <f t="array" ref="F240">IFERROR(IF(INDEX('Disaggregation Data'!$L$159:$L$310,MATCH(LEFT(M240,255),LEFT('Disaggregation Data'!$J$159:$J$310,255),0))=0,"",INDEX('Disaggregation Data'!$L$159:$L$310,MATCH(LEFT(M240,255),LEFT('Disaggregation Data'!J$159:$J$310,255),0))),"")</f>
        <v/>
      </c>
      <c r="G240" s="370" t="str">
        <f t="array" ref="G240">IFERROR(IF(INDEX('Disaggregation Data'!$M$159:$M$310,MATCH(LEFT(M240,255),LEFT('Disaggregation Data'!$J$159:$J$310,255),0))=0,"",INDEX('Disaggregation Data'!$M$159:$M$310,MATCH(LEFT(M240,255),LEFT('Disaggregation Data'!J$159:$J$310,255),0))),"")</f>
        <v/>
      </c>
      <c r="H240" s="369" t="str">
        <f t="array" ref="H240">IFERROR(IF(INDEX('Disaggregation Data'!$N$159:$N$310,MATCH(LEFT(M240,255),LEFT('Disaggregation Data'!$J$159:$J$310,255),0))=0,"",INDEX('Disaggregation Data'!$N$159:$N$310,MATCH(LEFT(M240,255),LEFT('Disaggregation Data'!J$159:$J$310,255),0))),"")</f>
        <v/>
      </c>
      <c r="I240" s="459" t="str">
        <f t="array" ref="I240">IFERROR(IF(INDEX('Disaggregation Records'!$G$59:$G$92,MATCH(LEFT(L240,255),LEFT('Disaggregation Records'!$D$59:$D$92,255),0))=0,"",INDEX('Disaggregation Records'!$G$59:$G$92,MATCH(LEFT(L240,255),LEFT('Disaggregation Records'!$D$59:$D$92,255),0))),"")</f>
        <v/>
      </c>
      <c r="J240" s="464" t="s">
        <v>736</v>
      </c>
      <c r="K240" s="464">
        <f t="shared" si="16"/>
        <v>32</v>
      </c>
      <c r="L240" s="464" t="str">
        <f t="shared" si="17"/>
        <v/>
      </c>
      <c r="M240" s="464" t="str">
        <f t="shared" si="18"/>
        <v/>
      </c>
      <c r="N240" s="464" t="b">
        <f t="shared" si="19"/>
        <v>0</v>
      </c>
      <c r="O240" s="468" t="s">
        <v>1715</v>
      </c>
      <c r="P240" s="202"/>
      <c r="Q240" s="179"/>
    </row>
    <row r="241" spans="1:17" ht="37.5" customHeight="1" x14ac:dyDescent="0.3">
      <c r="A241" s="367">
        <v>8</v>
      </c>
      <c r="B241" s="384" t="str">
        <f>IFERROR(VLOOKUP(A241,'Outcome Indicators - Section C'!$A$10:$S$27,19,FALSE),"")</f>
        <v/>
      </c>
      <c r="C241" s="467" t="str">
        <f t="array" ref="C241">IFERROR(IF(INDEX('Disaggregation Records'!$E$59:$E$92,MATCH(LEFT(L241,255),LEFT('Disaggregation Records'!$D$59:$D$92,255),0))=0,"",INDEX('Disaggregation Records'!$E$59:$E$92,MATCH(LEFT(L241,255),LEFT('Disaggregation Records'!$D$59:$D$92,255),0))),"")</f>
        <v/>
      </c>
      <c r="D241" s="467" t="str">
        <f t="array" ref="D241">IFERROR(IF(INDEX('Disaggregation Records'!$F$59:$F$92,MATCH(LEFT(L241,255),LEFT('Disaggregation Records'!$D$59:$D$92,255),0))=0,"",INDEX('Disaggregation Records'!$F$59:$F$92,MATCH(LEFT(L241,255),LEFT('Disaggregation Records'!$D$59:$D$92,255),0))),"")</f>
        <v/>
      </c>
      <c r="E241" s="370" t="str">
        <f t="array" ref="E241">IFERROR(IF(INDEX('Disaggregation Data'!$K$159:$K$310,MATCH(LEFT(M241,255),LEFT('Disaggregation Data'!$J$159:$J$310,255),0))=0,"",INDEX('Disaggregation Data'!$K$159:$K$310,MATCH(LEFT(M241,255),LEFT('Disaggregation Data'!J$159:$J$310,255),0))),"")</f>
        <v/>
      </c>
      <c r="F241" s="370" t="str">
        <f t="array" ref="F241">IFERROR(IF(INDEX('Disaggregation Data'!$L$159:$L$310,MATCH(LEFT(M241,255),LEFT('Disaggregation Data'!$J$159:$J$310,255),0))=0,"",INDEX('Disaggregation Data'!$L$159:$L$310,MATCH(LEFT(M241,255),LEFT('Disaggregation Data'!J$159:$J$310,255),0))),"")</f>
        <v/>
      </c>
      <c r="G241" s="370" t="str">
        <f t="array" ref="G241">IFERROR(IF(INDEX('Disaggregation Data'!$M$159:$M$310,MATCH(LEFT(M241,255),LEFT('Disaggregation Data'!$J$159:$J$310,255),0))=0,"",INDEX('Disaggregation Data'!$M$159:$M$310,MATCH(LEFT(M241,255),LEFT('Disaggregation Data'!J$159:$J$310,255),0))),"")</f>
        <v/>
      </c>
      <c r="H241" s="369" t="str">
        <f t="array" ref="H241">IFERROR(IF(INDEX('Disaggregation Data'!$N$159:$N$310,MATCH(LEFT(M241,255),LEFT('Disaggregation Data'!$J$159:$J$310,255),0))=0,"",INDEX('Disaggregation Data'!$N$159:$N$310,MATCH(LEFT(M241,255),LEFT('Disaggregation Data'!J$159:$J$310,255),0))),"")</f>
        <v/>
      </c>
      <c r="I241" s="459" t="str">
        <f t="array" ref="I241">IFERROR(IF(INDEX('Disaggregation Records'!$G$59:$G$92,MATCH(LEFT(L241,255),LEFT('Disaggregation Records'!$D$59:$D$92,255),0))=0,"",INDEX('Disaggregation Records'!$G$59:$G$92,MATCH(LEFT(L241,255),LEFT('Disaggregation Records'!$D$59:$D$92,255),0))),"")</f>
        <v/>
      </c>
      <c r="J241" s="464" t="s">
        <v>736</v>
      </c>
      <c r="K241" s="464">
        <f t="shared" si="16"/>
        <v>33</v>
      </c>
      <c r="L241" s="464" t="str">
        <f t="shared" si="17"/>
        <v/>
      </c>
      <c r="M241" s="464" t="str">
        <f t="shared" si="18"/>
        <v/>
      </c>
      <c r="N241" s="464" t="b">
        <f t="shared" si="19"/>
        <v>0</v>
      </c>
      <c r="O241" s="468" t="s">
        <v>1716</v>
      </c>
      <c r="P241" s="202"/>
      <c r="Q241" s="179"/>
    </row>
    <row r="242" spans="1:17" ht="37.5" customHeight="1" x14ac:dyDescent="0.3">
      <c r="A242" s="367">
        <v>8</v>
      </c>
      <c r="B242" s="384" t="str">
        <f>IFERROR(VLOOKUP(A242,'Outcome Indicators - Section C'!$A$10:$S$27,19,FALSE),"")</f>
        <v/>
      </c>
      <c r="C242" s="467" t="str">
        <f t="array" ref="C242">IFERROR(IF(INDEX('Disaggregation Records'!$E$59:$E$92,MATCH(LEFT(L242,255),LEFT('Disaggregation Records'!$D$59:$D$92,255),0))=0,"",INDEX('Disaggregation Records'!$E$59:$E$92,MATCH(LEFT(L242,255),LEFT('Disaggregation Records'!$D$59:$D$92,255),0))),"")</f>
        <v/>
      </c>
      <c r="D242" s="467" t="str">
        <f t="array" ref="D242">IFERROR(IF(INDEX('Disaggregation Records'!$F$59:$F$92,MATCH(LEFT(L242,255),LEFT('Disaggregation Records'!$D$59:$D$92,255),0))=0,"",INDEX('Disaggregation Records'!$F$59:$F$92,MATCH(LEFT(L242,255),LEFT('Disaggregation Records'!$D$59:$D$92,255),0))),"")</f>
        <v/>
      </c>
      <c r="E242" s="370" t="str">
        <f t="array" ref="E242">IFERROR(IF(INDEX('Disaggregation Data'!$K$159:$K$310,MATCH(LEFT(M242,255),LEFT('Disaggregation Data'!$J$159:$J$310,255),0))=0,"",INDEX('Disaggregation Data'!$K$159:$K$310,MATCH(LEFT(M242,255),LEFT('Disaggregation Data'!J$159:$J$310,255),0))),"")</f>
        <v/>
      </c>
      <c r="F242" s="370" t="str">
        <f t="array" ref="F242">IFERROR(IF(INDEX('Disaggregation Data'!$L$159:$L$310,MATCH(LEFT(M242,255),LEFT('Disaggregation Data'!$J$159:$J$310,255),0))=0,"",INDEX('Disaggregation Data'!$L$159:$L$310,MATCH(LEFT(M242,255),LEFT('Disaggregation Data'!J$159:$J$310,255),0))),"")</f>
        <v/>
      </c>
      <c r="G242" s="370" t="str">
        <f t="array" ref="G242">IFERROR(IF(INDEX('Disaggregation Data'!$M$159:$M$310,MATCH(LEFT(M242,255),LEFT('Disaggregation Data'!$J$159:$J$310,255),0))=0,"",INDEX('Disaggregation Data'!$M$159:$M$310,MATCH(LEFT(M242,255),LEFT('Disaggregation Data'!J$159:$J$310,255),0))),"")</f>
        <v/>
      </c>
      <c r="H242" s="369" t="str">
        <f t="array" ref="H242">IFERROR(IF(INDEX('Disaggregation Data'!$N$159:$N$310,MATCH(LEFT(M242,255),LEFT('Disaggregation Data'!$J$159:$J$310,255),0))=0,"",INDEX('Disaggregation Data'!$N$159:$N$310,MATCH(LEFT(M242,255),LEFT('Disaggregation Data'!J$159:$J$310,255),0))),"")</f>
        <v/>
      </c>
      <c r="I242" s="459" t="str">
        <f t="array" ref="I242">IFERROR(IF(INDEX('Disaggregation Records'!$G$59:$G$92,MATCH(LEFT(L242,255),LEFT('Disaggregation Records'!$D$59:$D$92,255),0))=0,"",INDEX('Disaggregation Records'!$G$59:$G$92,MATCH(LEFT(L242,255),LEFT('Disaggregation Records'!$D$59:$D$92,255),0))),"")</f>
        <v/>
      </c>
      <c r="J242" s="464" t="s">
        <v>736</v>
      </c>
      <c r="K242" s="464">
        <f t="shared" si="16"/>
        <v>34</v>
      </c>
      <c r="L242" s="464" t="str">
        <f t="shared" si="17"/>
        <v/>
      </c>
      <c r="M242" s="464" t="str">
        <f t="shared" si="18"/>
        <v/>
      </c>
      <c r="N242" s="464" t="b">
        <f t="shared" si="19"/>
        <v>0</v>
      </c>
      <c r="O242" s="468" t="s">
        <v>1717</v>
      </c>
      <c r="P242" s="202"/>
      <c r="Q242" s="179"/>
    </row>
    <row r="243" spans="1:17" ht="37.5" customHeight="1" x14ac:dyDescent="0.3">
      <c r="A243" s="367">
        <v>8</v>
      </c>
      <c r="B243" s="384" t="str">
        <f>IFERROR(VLOOKUP(A243,'Outcome Indicators - Section C'!$A$10:$S$27,19,FALSE),"")</f>
        <v/>
      </c>
      <c r="C243" s="467" t="str">
        <f t="array" ref="C243">IFERROR(IF(INDEX('Disaggregation Records'!$E$59:$E$92,MATCH(LEFT(L243,255),LEFT('Disaggregation Records'!$D$59:$D$92,255),0))=0,"",INDEX('Disaggregation Records'!$E$59:$E$92,MATCH(LEFT(L243,255),LEFT('Disaggregation Records'!$D$59:$D$92,255),0))),"")</f>
        <v/>
      </c>
      <c r="D243" s="467" t="str">
        <f t="array" ref="D243">IFERROR(IF(INDEX('Disaggregation Records'!$F$59:$F$92,MATCH(LEFT(L243,255),LEFT('Disaggregation Records'!$D$59:$D$92,255),0))=0,"",INDEX('Disaggregation Records'!$F$59:$F$92,MATCH(LEFT(L243,255),LEFT('Disaggregation Records'!$D$59:$D$92,255),0))),"")</f>
        <v/>
      </c>
      <c r="E243" s="370" t="str">
        <f t="array" ref="E243">IFERROR(IF(INDEX('Disaggregation Data'!$K$159:$K$310,MATCH(LEFT(M243,255),LEFT('Disaggregation Data'!$J$159:$J$310,255),0))=0,"",INDEX('Disaggregation Data'!$K$159:$K$310,MATCH(LEFT(M243,255),LEFT('Disaggregation Data'!J$159:$J$310,255),0))),"")</f>
        <v/>
      </c>
      <c r="F243" s="370" t="str">
        <f t="array" ref="F243">IFERROR(IF(INDEX('Disaggregation Data'!$L$159:$L$310,MATCH(LEFT(M243,255),LEFT('Disaggregation Data'!$J$159:$J$310,255),0))=0,"",INDEX('Disaggregation Data'!$L$159:$L$310,MATCH(LEFT(M243,255),LEFT('Disaggregation Data'!J$159:$J$310,255),0))),"")</f>
        <v/>
      </c>
      <c r="G243" s="370" t="str">
        <f t="array" ref="G243">IFERROR(IF(INDEX('Disaggregation Data'!$M$159:$M$310,MATCH(LEFT(M243,255),LEFT('Disaggregation Data'!$J$159:$J$310,255),0))=0,"",INDEX('Disaggregation Data'!$M$159:$M$310,MATCH(LEFT(M243,255),LEFT('Disaggregation Data'!J$159:$J$310,255),0))),"")</f>
        <v/>
      </c>
      <c r="H243" s="369" t="str">
        <f t="array" ref="H243">IFERROR(IF(INDEX('Disaggregation Data'!$N$159:$N$310,MATCH(LEFT(M243,255),LEFT('Disaggregation Data'!$J$159:$J$310,255),0))=0,"",INDEX('Disaggregation Data'!$N$159:$N$310,MATCH(LEFT(M243,255),LEFT('Disaggregation Data'!J$159:$J$310,255),0))),"")</f>
        <v/>
      </c>
      <c r="I243" s="459" t="str">
        <f t="array" ref="I243">IFERROR(IF(INDEX('Disaggregation Records'!$G$59:$G$92,MATCH(LEFT(L243,255),LEFT('Disaggregation Records'!$D$59:$D$92,255),0))=0,"",INDEX('Disaggregation Records'!$G$59:$G$92,MATCH(LEFT(L243,255),LEFT('Disaggregation Records'!$D$59:$D$92,255),0))),"")</f>
        <v/>
      </c>
      <c r="J243" s="464" t="s">
        <v>736</v>
      </c>
      <c r="K243" s="464">
        <f t="shared" si="16"/>
        <v>35</v>
      </c>
      <c r="L243" s="464" t="str">
        <f t="shared" si="17"/>
        <v/>
      </c>
      <c r="M243" s="464" t="str">
        <f t="shared" si="18"/>
        <v/>
      </c>
      <c r="N243" s="464" t="b">
        <f t="shared" si="19"/>
        <v>0</v>
      </c>
      <c r="O243" s="468" t="s">
        <v>1718</v>
      </c>
      <c r="P243" s="202"/>
      <c r="Q243" s="179"/>
    </row>
    <row r="244" spans="1:17" ht="37.5" customHeight="1" x14ac:dyDescent="0.3">
      <c r="A244" s="367">
        <v>8</v>
      </c>
      <c r="B244" s="384" t="str">
        <f>IFERROR(VLOOKUP(A244,'Outcome Indicators - Section C'!$A$10:$S$27,19,FALSE),"")</f>
        <v/>
      </c>
      <c r="C244" s="467" t="str">
        <f t="array" ref="C244">IFERROR(IF(INDEX('Disaggregation Records'!$E$59:$E$92,MATCH(LEFT(L244,255),LEFT('Disaggregation Records'!$D$59:$D$92,255),0))=0,"",INDEX('Disaggregation Records'!$E$59:$E$92,MATCH(LEFT(L244,255),LEFT('Disaggregation Records'!$D$59:$D$92,255),0))),"")</f>
        <v/>
      </c>
      <c r="D244" s="467" t="str">
        <f t="array" ref="D244">IFERROR(IF(INDEX('Disaggregation Records'!$F$59:$F$92,MATCH(LEFT(L244,255),LEFT('Disaggregation Records'!$D$59:$D$92,255),0))=0,"",INDEX('Disaggregation Records'!$F$59:$F$92,MATCH(LEFT(L244,255),LEFT('Disaggregation Records'!$D$59:$D$92,255),0))),"")</f>
        <v/>
      </c>
      <c r="E244" s="370" t="str">
        <f t="array" ref="E244">IFERROR(IF(INDEX('Disaggregation Data'!$K$159:$K$310,MATCH(LEFT(M244,255),LEFT('Disaggregation Data'!$J$159:$J$310,255),0))=0,"",INDEX('Disaggregation Data'!$K$159:$K$310,MATCH(LEFT(M244,255),LEFT('Disaggregation Data'!J$159:$J$310,255),0))),"")</f>
        <v/>
      </c>
      <c r="F244" s="370" t="str">
        <f t="array" ref="F244">IFERROR(IF(INDEX('Disaggregation Data'!$L$159:$L$310,MATCH(LEFT(M244,255),LEFT('Disaggregation Data'!$J$159:$J$310,255),0))=0,"",INDEX('Disaggregation Data'!$L$159:$L$310,MATCH(LEFT(M244,255),LEFT('Disaggregation Data'!J$159:$J$310,255),0))),"")</f>
        <v/>
      </c>
      <c r="G244" s="370" t="str">
        <f t="array" ref="G244">IFERROR(IF(INDEX('Disaggregation Data'!$M$159:$M$310,MATCH(LEFT(M244,255),LEFT('Disaggregation Data'!$J$159:$J$310,255),0))=0,"",INDEX('Disaggregation Data'!$M$159:$M$310,MATCH(LEFT(M244,255),LEFT('Disaggregation Data'!J$159:$J$310,255),0))),"")</f>
        <v/>
      </c>
      <c r="H244" s="369" t="str">
        <f t="array" ref="H244">IFERROR(IF(INDEX('Disaggregation Data'!$N$159:$N$310,MATCH(LEFT(M244,255),LEFT('Disaggregation Data'!$J$159:$J$310,255),0))=0,"",INDEX('Disaggregation Data'!$N$159:$N$310,MATCH(LEFT(M244,255),LEFT('Disaggregation Data'!J$159:$J$310,255),0))),"")</f>
        <v/>
      </c>
      <c r="I244" s="459" t="str">
        <f t="array" ref="I244">IFERROR(IF(INDEX('Disaggregation Records'!$G$59:$G$92,MATCH(LEFT(L244,255),LEFT('Disaggregation Records'!$D$59:$D$92,255),0))=0,"",INDEX('Disaggregation Records'!$G$59:$G$92,MATCH(LEFT(L244,255),LEFT('Disaggregation Records'!$D$59:$D$92,255),0))),"")</f>
        <v/>
      </c>
      <c r="J244" s="464" t="s">
        <v>736</v>
      </c>
      <c r="K244" s="464">
        <f t="shared" si="16"/>
        <v>36</v>
      </c>
      <c r="L244" s="464" t="str">
        <f t="shared" si="17"/>
        <v/>
      </c>
      <c r="M244" s="464" t="str">
        <f t="shared" si="18"/>
        <v/>
      </c>
      <c r="N244" s="464" t="b">
        <f t="shared" si="19"/>
        <v>0</v>
      </c>
      <c r="O244" s="468" t="s">
        <v>1719</v>
      </c>
      <c r="P244" s="202"/>
      <c r="Q244" s="179"/>
    </row>
    <row r="245" spans="1:17" ht="37.5" customHeight="1" x14ac:dyDescent="0.3">
      <c r="A245" s="367">
        <v>8</v>
      </c>
      <c r="B245" s="384" t="str">
        <f>IFERROR(VLOOKUP(A245,'Outcome Indicators - Section C'!$A$10:$S$27,19,FALSE),"")</f>
        <v/>
      </c>
      <c r="C245" s="467" t="str">
        <f t="array" ref="C245">IFERROR(IF(INDEX('Disaggregation Records'!$E$59:$E$92,MATCH(LEFT(L245,255),LEFT('Disaggregation Records'!$D$59:$D$92,255),0))=0,"",INDEX('Disaggregation Records'!$E$59:$E$92,MATCH(LEFT(L245,255),LEFT('Disaggregation Records'!$D$59:$D$92,255),0))),"")</f>
        <v/>
      </c>
      <c r="D245" s="467" t="str">
        <f t="array" ref="D245">IFERROR(IF(INDEX('Disaggregation Records'!$F$59:$F$92,MATCH(LEFT(L245,255),LEFT('Disaggregation Records'!$D$59:$D$92,255),0))=0,"",INDEX('Disaggregation Records'!$F$59:$F$92,MATCH(LEFT(L245,255),LEFT('Disaggregation Records'!$D$59:$D$92,255),0))),"")</f>
        <v/>
      </c>
      <c r="E245" s="370" t="str">
        <f t="array" ref="E245">IFERROR(IF(INDEX('Disaggregation Data'!$K$159:$K$310,MATCH(LEFT(M245,255),LEFT('Disaggregation Data'!$J$159:$J$310,255),0))=0,"",INDEX('Disaggregation Data'!$K$159:$K$310,MATCH(LEFT(M245,255),LEFT('Disaggregation Data'!J$159:$J$310,255),0))),"")</f>
        <v/>
      </c>
      <c r="F245" s="370" t="str">
        <f t="array" ref="F245">IFERROR(IF(INDEX('Disaggregation Data'!$L$159:$L$310,MATCH(LEFT(M245,255),LEFT('Disaggregation Data'!$J$159:$J$310,255),0))=0,"",INDEX('Disaggregation Data'!$L$159:$L$310,MATCH(LEFT(M245,255),LEFT('Disaggregation Data'!J$159:$J$310,255),0))),"")</f>
        <v/>
      </c>
      <c r="G245" s="370" t="str">
        <f t="array" ref="G245">IFERROR(IF(INDEX('Disaggregation Data'!$M$159:$M$310,MATCH(LEFT(M245,255),LEFT('Disaggregation Data'!$J$159:$J$310,255),0))=0,"",INDEX('Disaggregation Data'!$M$159:$M$310,MATCH(LEFT(M245,255),LEFT('Disaggregation Data'!J$159:$J$310,255),0))),"")</f>
        <v/>
      </c>
      <c r="H245" s="369" t="str">
        <f t="array" ref="H245">IFERROR(IF(INDEX('Disaggregation Data'!$N$159:$N$310,MATCH(LEFT(M245,255),LEFT('Disaggregation Data'!$J$159:$J$310,255),0))=0,"",INDEX('Disaggregation Data'!$N$159:$N$310,MATCH(LEFT(M245,255),LEFT('Disaggregation Data'!J$159:$J$310,255),0))),"")</f>
        <v/>
      </c>
      <c r="I245" s="459" t="str">
        <f t="array" ref="I245">IFERROR(IF(INDEX('Disaggregation Records'!$G$59:$G$92,MATCH(LEFT(L245,255),LEFT('Disaggregation Records'!$D$59:$D$92,255),0))=0,"",INDEX('Disaggregation Records'!$G$59:$G$92,MATCH(LEFT(L245,255),LEFT('Disaggregation Records'!$D$59:$D$92,255),0))),"")</f>
        <v/>
      </c>
      <c r="J245" s="464" t="s">
        <v>736</v>
      </c>
      <c r="K245" s="464">
        <f t="shared" si="16"/>
        <v>37</v>
      </c>
      <c r="L245" s="464" t="str">
        <f t="shared" si="17"/>
        <v/>
      </c>
      <c r="M245" s="464" t="str">
        <f t="shared" si="18"/>
        <v/>
      </c>
      <c r="N245" s="464" t="b">
        <f t="shared" si="19"/>
        <v>0</v>
      </c>
      <c r="O245" s="468" t="s">
        <v>1720</v>
      </c>
      <c r="P245" s="202"/>
      <c r="Q245" s="179"/>
    </row>
    <row r="246" spans="1:17" ht="37.5" customHeight="1" x14ac:dyDescent="0.3">
      <c r="A246" s="367">
        <v>8</v>
      </c>
      <c r="B246" s="384" t="str">
        <f>IFERROR(VLOOKUP(A246,'Outcome Indicators - Section C'!$A$10:$S$27,19,FALSE),"")</f>
        <v/>
      </c>
      <c r="C246" s="467" t="str">
        <f t="array" ref="C246">IFERROR(IF(INDEX('Disaggregation Records'!$E$59:$E$92,MATCH(LEFT(L246,255),LEFT('Disaggregation Records'!$D$59:$D$92,255),0))=0,"",INDEX('Disaggregation Records'!$E$59:$E$92,MATCH(LEFT(L246,255),LEFT('Disaggregation Records'!$D$59:$D$92,255),0))),"")</f>
        <v/>
      </c>
      <c r="D246" s="467" t="str">
        <f t="array" ref="D246">IFERROR(IF(INDEX('Disaggregation Records'!$F$59:$F$92,MATCH(LEFT(L246,255),LEFT('Disaggregation Records'!$D$59:$D$92,255),0))=0,"",INDEX('Disaggregation Records'!$F$59:$F$92,MATCH(LEFT(L246,255),LEFT('Disaggregation Records'!$D$59:$D$92,255),0))),"")</f>
        <v/>
      </c>
      <c r="E246" s="370" t="str">
        <f t="array" ref="E246">IFERROR(IF(INDEX('Disaggregation Data'!$K$159:$K$310,MATCH(LEFT(M246,255),LEFT('Disaggregation Data'!$J$159:$J$310,255),0))=0,"",INDEX('Disaggregation Data'!$K$159:$K$310,MATCH(LEFT(M246,255),LEFT('Disaggregation Data'!J$159:$J$310,255),0))),"")</f>
        <v/>
      </c>
      <c r="F246" s="370" t="str">
        <f t="array" ref="F246">IFERROR(IF(INDEX('Disaggregation Data'!$L$159:$L$310,MATCH(LEFT(M246,255),LEFT('Disaggregation Data'!$J$159:$J$310,255),0))=0,"",INDEX('Disaggregation Data'!$L$159:$L$310,MATCH(LEFT(M246,255),LEFT('Disaggregation Data'!J$159:$J$310,255),0))),"")</f>
        <v/>
      </c>
      <c r="G246" s="370" t="str">
        <f t="array" ref="G246">IFERROR(IF(INDEX('Disaggregation Data'!$M$159:$M$310,MATCH(LEFT(M246,255),LEFT('Disaggregation Data'!$J$159:$J$310,255),0))=0,"",INDEX('Disaggregation Data'!$M$159:$M$310,MATCH(LEFT(M246,255),LEFT('Disaggregation Data'!J$159:$J$310,255),0))),"")</f>
        <v/>
      </c>
      <c r="H246" s="369" t="str">
        <f t="array" ref="H246">IFERROR(IF(INDEX('Disaggregation Data'!$N$159:$N$310,MATCH(LEFT(M246,255),LEFT('Disaggregation Data'!$J$159:$J$310,255),0))=0,"",INDEX('Disaggregation Data'!$N$159:$N$310,MATCH(LEFT(M246,255),LEFT('Disaggregation Data'!J$159:$J$310,255),0))),"")</f>
        <v/>
      </c>
      <c r="I246" s="459" t="str">
        <f t="array" ref="I246">IFERROR(IF(INDEX('Disaggregation Records'!$G$59:$G$92,MATCH(LEFT(L246,255),LEFT('Disaggregation Records'!$D$59:$D$92,255),0))=0,"",INDEX('Disaggregation Records'!$G$59:$G$92,MATCH(LEFT(L246,255),LEFT('Disaggregation Records'!$D$59:$D$92,255),0))),"")</f>
        <v/>
      </c>
      <c r="J246" s="464" t="s">
        <v>736</v>
      </c>
      <c r="K246" s="464">
        <f t="shared" si="16"/>
        <v>38</v>
      </c>
      <c r="L246" s="464" t="str">
        <f t="shared" si="17"/>
        <v/>
      </c>
      <c r="M246" s="464" t="str">
        <f t="shared" si="18"/>
        <v/>
      </c>
      <c r="N246" s="464" t="b">
        <f t="shared" si="19"/>
        <v>0</v>
      </c>
      <c r="O246" s="468" t="s">
        <v>1721</v>
      </c>
      <c r="P246" s="202"/>
      <c r="Q246" s="179"/>
    </row>
    <row r="247" spans="1:17" ht="37.5" customHeight="1" x14ac:dyDescent="0.3">
      <c r="A247" s="367">
        <v>8</v>
      </c>
      <c r="B247" s="384" t="str">
        <f>IFERROR(VLOOKUP(A247,'Outcome Indicators - Section C'!$A$10:$S$27,19,FALSE),"")</f>
        <v/>
      </c>
      <c r="C247" s="467" t="str">
        <f t="array" ref="C247">IFERROR(IF(INDEX('Disaggregation Records'!$E$59:$E$92,MATCH(LEFT(L247,255),LEFT('Disaggregation Records'!$D$59:$D$92,255),0))=0,"",INDEX('Disaggregation Records'!$E$59:$E$92,MATCH(LEFT(L247,255),LEFT('Disaggregation Records'!$D$59:$D$92,255),0))),"")</f>
        <v/>
      </c>
      <c r="D247" s="467" t="str">
        <f t="array" ref="D247">IFERROR(IF(INDEX('Disaggregation Records'!$F$59:$F$92,MATCH(LEFT(L247,255),LEFT('Disaggregation Records'!$D$59:$D$92,255),0))=0,"",INDEX('Disaggregation Records'!$F$59:$F$92,MATCH(LEFT(L247,255),LEFT('Disaggregation Records'!$D$59:$D$92,255),0))),"")</f>
        <v/>
      </c>
      <c r="E247" s="370" t="str">
        <f t="array" ref="E247">IFERROR(IF(INDEX('Disaggregation Data'!$K$159:$K$310,MATCH(LEFT(M247,255),LEFT('Disaggregation Data'!$J$159:$J$310,255),0))=0,"",INDEX('Disaggregation Data'!$K$159:$K$310,MATCH(LEFT(M247,255),LEFT('Disaggregation Data'!J$159:$J$310,255),0))),"")</f>
        <v/>
      </c>
      <c r="F247" s="370" t="str">
        <f t="array" ref="F247">IFERROR(IF(INDEX('Disaggregation Data'!$L$159:$L$310,MATCH(LEFT(M247,255),LEFT('Disaggregation Data'!$J$159:$J$310,255),0))=0,"",INDEX('Disaggregation Data'!$L$159:$L$310,MATCH(LEFT(M247,255),LEFT('Disaggregation Data'!J$159:$J$310,255),0))),"")</f>
        <v/>
      </c>
      <c r="G247" s="370" t="str">
        <f t="array" ref="G247">IFERROR(IF(INDEX('Disaggregation Data'!$M$159:$M$310,MATCH(LEFT(M247,255),LEFT('Disaggregation Data'!$J$159:$J$310,255),0))=0,"",INDEX('Disaggregation Data'!$M$159:$M$310,MATCH(LEFT(M247,255),LEFT('Disaggregation Data'!J$159:$J$310,255),0))),"")</f>
        <v/>
      </c>
      <c r="H247" s="369" t="str">
        <f t="array" ref="H247">IFERROR(IF(INDEX('Disaggregation Data'!$N$159:$N$310,MATCH(LEFT(M247,255),LEFT('Disaggregation Data'!$J$159:$J$310,255),0))=0,"",INDEX('Disaggregation Data'!$N$159:$N$310,MATCH(LEFT(M247,255),LEFT('Disaggregation Data'!J$159:$J$310,255),0))),"")</f>
        <v/>
      </c>
      <c r="I247" s="459" t="str">
        <f t="array" ref="I247">IFERROR(IF(INDEX('Disaggregation Records'!$G$59:$G$92,MATCH(LEFT(L247,255),LEFT('Disaggregation Records'!$D$59:$D$92,255),0))=0,"",INDEX('Disaggregation Records'!$G$59:$G$92,MATCH(LEFT(L247,255),LEFT('Disaggregation Records'!$D$59:$D$92,255),0))),"")</f>
        <v/>
      </c>
      <c r="J247" s="464" t="s">
        <v>736</v>
      </c>
      <c r="K247" s="464">
        <f t="shared" si="16"/>
        <v>39</v>
      </c>
      <c r="L247" s="464" t="str">
        <f t="shared" si="17"/>
        <v/>
      </c>
      <c r="M247" s="464" t="str">
        <f t="shared" si="18"/>
        <v/>
      </c>
      <c r="N247" s="464" t="b">
        <f t="shared" si="19"/>
        <v>0</v>
      </c>
      <c r="O247" s="468" t="s">
        <v>1722</v>
      </c>
      <c r="P247" s="202"/>
      <c r="Q247" s="179"/>
    </row>
    <row r="248" spans="1:17" ht="37.5" customHeight="1" x14ac:dyDescent="0.3">
      <c r="A248" s="367">
        <v>9</v>
      </c>
      <c r="B248" s="384" t="str">
        <f>IFERROR(VLOOKUP(A248,'Outcome Indicators - Section C'!$A$10:$S$27,19,FALSE),"")</f>
        <v/>
      </c>
      <c r="C248" s="467" t="str">
        <f t="array" ref="C248">IFERROR(IF(INDEX('Disaggregation Records'!$E$59:$E$92,MATCH(LEFT(L248,255),LEFT('Disaggregation Records'!$D$59:$D$92,255),0))=0,"",INDEX('Disaggregation Records'!$E$59:$E$92,MATCH(LEFT(L248,255),LEFT('Disaggregation Records'!$D$59:$D$92,255),0))),"")</f>
        <v/>
      </c>
      <c r="D248" s="467" t="str">
        <f t="array" ref="D248">IFERROR(IF(INDEX('Disaggregation Records'!$F$59:$F$92,MATCH(LEFT(L248,255),LEFT('Disaggregation Records'!$D$59:$D$92,255),0))=0,"",INDEX('Disaggregation Records'!$F$59:$F$92,MATCH(LEFT(L248,255),LEFT('Disaggregation Records'!$D$59:$D$92,255),0))),"")</f>
        <v/>
      </c>
      <c r="E248" s="370" t="str">
        <f t="array" ref="E248">IFERROR(IF(INDEX('Disaggregation Data'!$K$159:$K$310,MATCH(LEFT(M248,255),LEFT('Disaggregation Data'!$J$159:$J$310,255),0))=0,"",INDEX('Disaggregation Data'!$K$159:$K$310,MATCH(LEFT(M248,255),LEFT('Disaggregation Data'!J$159:$J$310,255),0))),"")</f>
        <v/>
      </c>
      <c r="F248" s="370" t="str">
        <f t="array" ref="F248">IFERROR(IF(INDEX('Disaggregation Data'!$L$159:$L$310,MATCH(LEFT(M248,255),LEFT('Disaggregation Data'!$J$159:$J$310,255),0))=0,"",INDEX('Disaggregation Data'!$L$159:$L$310,MATCH(LEFT(M248,255),LEFT('Disaggregation Data'!J$159:$J$310,255),0))),"")</f>
        <v/>
      </c>
      <c r="G248" s="370" t="str">
        <f t="array" ref="G248">IFERROR(IF(INDEX('Disaggregation Data'!$M$159:$M$310,MATCH(LEFT(M248,255),LEFT('Disaggregation Data'!$J$159:$J$310,255),0))=0,"",INDEX('Disaggregation Data'!$M$159:$M$310,MATCH(LEFT(M248,255),LEFT('Disaggregation Data'!J$159:$J$310,255),0))),"")</f>
        <v/>
      </c>
      <c r="H248" s="369" t="str">
        <f t="array" ref="H248">IFERROR(IF(INDEX('Disaggregation Data'!$N$159:$N$310,MATCH(LEFT(M248,255),LEFT('Disaggregation Data'!$J$159:$J$310,255),0))=0,"",INDEX('Disaggregation Data'!$N$159:$N$310,MATCH(LEFT(M248,255),LEFT('Disaggregation Data'!J$159:$J$310,255),0))),"")</f>
        <v/>
      </c>
      <c r="I248" s="459" t="str">
        <f t="array" ref="I248">IFERROR(IF(INDEX('Disaggregation Records'!$G$59:$G$92,MATCH(LEFT(L248,255),LEFT('Disaggregation Records'!$D$59:$D$92,255),0))=0,"",INDEX('Disaggregation Records'!$G$59:$G$92,MATCH(LEFT(L248,255),LEFT('Disaggregation Records'!$D$59:$D$92,255),0))),"")</f>
        <v/>
      </c>
      <c r="J248" s="464" t="s">
        <v>737</v>
      </c>
      <c r="K248" s="464">
        <f t="shared" si="16"/>
        <v>40</v>
      </c>
      <c r="L248" s="464" t="str">
        <f t="shared" si="17"/>
        <v/>
      </c>
      <c r="M248" s="464" t="str">
        <f t="shared" si="18"/>
        <v/>
      </c>
      <c r="N248" s="464" t="b">
        <f t="shared" si="19"/>
        <v>0</v>
      </c>
      <c r="O248" s="468" t="s">
        <v>1723</v>
      </c>
      <c r="P248" s="202"/>
      <c r="Q248" s="179"/>
    </row>
    <row r="249" spans="1:17" ht="37.5" customHeight="1" x14ac:dyDescent="0.3">
      <c r="A249" s="367">
        <v>9</v>
      </c>
      <c r="B249" s="384" t="str">
        <f>IFERROR(VLOOKUP(A249,'Outcome Indicators - Section C'!$A$10:$S$27,19,FALSE),"")</f>
        <v/>
      </c>
      <c r="C249" s="467" t="str">
        <f t="array" ref="C249">IFERROR(IF(INDEX('Disaggregation Records'!$E$59:$E$92,MATCH(LEFT(L249,255),LEFT('Disaggregation Records'!$D$59:$D$92,255),0))=0,"",INDEX('Disaggregation Records'!$E$59:$E$92,MATCH(LEFT(L249,255),LEFT('Disaggregation Records'!$D$59:$D$92,255),0))),"")</f>
        <v/>
      </c>
      <c r="D249" s="467" t="str">
        <f t="array" ref="D249">IFERROR(IF(INDEX('Disaggregation Records'!$F$59:$F$92,MATCH(LEFT(L249,255),LEFT('Disaggregation Records'!$D$59:$D$92,255),0))=0,"",INDEX('Disaggregation Records'!$F$59:$F$92,MATCH(LEFT(L249,255),LEFT('Disaggregation Records'!$D$59:$D$92,255),0))),"")</f>
        <v/>
      </c>
      <c r="E249" s="370" t="str">
        <f t="array" ref="E249">IFERROR(IF(INDEX('Disaggregation Data'!$K$159:$K$310,MATCH(LEFT(M249,255),LEFT('Disaggregation Data'!$J$159:$J$310,255),0))=0,"",INDEX('Disaggregation Data'!$K$159:$K$310,MATCH(LEFT(M249,255),LEFT('Disaggregation Data'!J$159:$J$310,255),0))),"")</f>
        <v/>
      </c>
      <c r="F249" s="370" t="str">
        <f t="array" ref="F249">IFERROR(IF(INDEX('Disaggregation Data'!$L$159:$L$310,MATCH(LEFT(M249,255),LEFT('Disaggregation Data'!$J$159:$J$310,255),0))=0,"",INDEX('Disaggregation Data'!$L$159:$L$310,MATCH(LEFT(M249,255),LEFT('Disaggregation Data'!J$159:$J$310,255),0))),"")</f>
        <v/>
      </c>
      <c r="G249" s="370" t="str">
        <f t="array" ref="G249">IFERROR(IF(INDEX('Disaggregation Data'!$M$159:$M$310,MATCH(LEFT(M249,255),LEFT('Disaggregation Data'!$J$159:$J$310,255),0))=0,"",INDEX('Disaggregation Data'!$M$159:$M$310,MATCH(LEFT(M249,255),LEFT('Disaggregation Data'!J$159:$J$310,255),0))),"")</f>
        <v/>
      </c>
      <c r="H249" s="369" t="str">
        <f t="array" ref="H249">IFERROR(IF(INDEX('Disaggregation Data'!$N$159:$N$310,MATCH(LEFT(M249,255),LEFT('Disaggregation Data'!$J$159:$J$310,255),0))=0,"",INDEX('Disaggregation Data'!$N$159:$N$310,MATCH(LEFT(M249,255),LEFT('Disaggregation Data'!J$159:$J$310,255),0))),"")</f>
        <v/>
      </c>
      <c r="I249" s="459" t="str">
        <f t="array" ref="I249">IFERROR(IF(INDEX('Disaggregation Records'!$G$59:$G$92,MATCH(LEFT(L249,255),LEFT('Disaggregation Records'!$D$59:$D$92,255),0))=0,"",INDEX('Disaggregation Records'!$G$59:$G$92,MATCH(LEFT(L249,255),LEFT('Disaggregation Records'!$D$59:$D$92,255),0))),"")</f>
        <v/>
      </c>
      <c r="J249" s="464" t="s">
        <v>737</v>
      </c>
      <c r="K249" s="464">
        <f t="shared" si="16"/>
        <v>41</v>
      </c>
      <c r="L249" s="464" t="str">
        <f t="shared" si="17"/>
        <v/>
      </c>
      <c r="M249" s="464" t="str">
        <f t="shared" si="18"/>
        <v/>
      </c>
      <c r="N249" s="464" t="b">
        <f t="shared" si="19"/>
        <v>0</v>
      </c>
      <c r="O249" s="468" t="s">
        <v>1724</v>
      </c>
      <c r="P249" s="202"/>
      <c r="Q249" s="179"/>
    </row>
    <row r="250" spans="1:17" ht="37.5" customHeight="1" x14ac:dyDescent="0.3">
      <c r="A250" s="367">
        <v>9</v>
      </c>
      <c r="B250" s="384" t="str">
        <f>IFERROR(VLOOKUP(A250,'Outcome Indicators - Section C'!$A$10:$S$27,19,FALSE),"")</f>
        <v/>
      </c>
      <c r="C250" s="467" t="str">
        <f t="array" ref="C250">IFERROR(IF(INDEX('Disaggregation Records'!$E$59:$E$92,MATCH(LEFT(L250,255),LEFT('Disaggregation Records'!$D$59:$D$92,255),0))=0,"",INDEX('Disaggregation Records'!$E$59:$E$92,MATCH(LEFT(L250,255),LEFT('Disaggregation Records'!$D$59:$D$92,255),0))),"")</f>
        <v/>
      </c>
      <c r="D250" s="467" t="str">
        <f t="array" ref="D250">IFERROR(IF(INDEX('Disaggregation Records'!$F$59:$F$92,MATCH(LEFT(L250,255),LEFT('Disaggregation Records'!$D$59:$D$92,255),0))=0,"",INDEX('Disaggregation Records'!$F$59:$F$92,MATCH(LEFT(L250,255),LEFT('Disaggregation Records'!$D$59:$D$92,255),0))),"")</f>
        <v/>
      </c>
      <c r="E250" s="370" t="str">
        <f t="array" ref="E250">IFERROR(IF(INDEX('Disaggregation Data'!$K$159:$K$310,MATCH(LEFT(M250,255),LEFT('Disaggregation Data'!$J$159:$J$310,255),0))=0,"",INDEX('Disaggregation Data'!$K$159:$K$310,MATCH(LEFT(M250,255),LEFT('Disaggregation Data'!J$159:$J$310,255),0))),"")</f>
        <v/>
      </c>
      <c r="F250" s="370" t="str">
        <f t="array" ref="F250">IFERROR(IF(INDEX('Disaggregation Data'!$L$159:$L$310,MATCH(LEFT(M250,255),LEFT('Disaggregation Data'!$J$159:$J$310,255),0))=0,"",INDEX('Disaggregation Data'!$L$159:$L$310,MATCH(LEFT(M250,255),LEFT('Disaggregation Data'!J$159:$J$310,255),0))),"")</f>
        <v/>
      </c>
      <c r="G250" s="370" t="str">
        <f t="array" ref="G250">IFERROR(IF(INDEX('Disaggregation Data'!$M$159:$M$310,MATCH(LEFT(M250,255),LEFT('Disaggregation Data'!$J$159:$J$310,255),0))=0,"",INDEX('Disaggregation Data'!$M$159:$M$310,MATCH(LEFT(M250,255),LEFT('Disaggregation Data'!J$159:$J$310,255),0))),"")</f>
        <v/>
      </c>
      <c r="H250" s="369" t="str">
        <f t="array" ref="H250">IFERROR(IF(INDEX('Disaggregation Data'!$N$159:$N$310,MATCH(LEFT(M250,255),LEFT('Disaggregation Data'!$J$159:$J$310,255),0))=0,"",INDEX('Disaggregation Data'!$N$159:$N$310,MATCH(LEFT(M250,255),LEFT('Disaggregation Data'!J$159:$J$310,255),0))),"")</f>
        <v/>
      </c>
      <c r="I250" s="459" t="str">
        <f t="array" ref="I250">IFERROR(IF(INDEX('Disaggregation Records'!$G$59:$G$92,MATCH(LEFT(L250,255),LEFT('Disaggregation Records'!$D$59:$D$92,255),0))=0,"",INDEX('Disaggregation Records'!$G$59:$G$92,MATCH(LEFT(L250,255),LEFT('Disaggregation Records'!$D$59:$D$92,255),0))),"")</f>
        <v/>
      </c>
      <c r="J250" s="464" t="s">
        <v>737</v>
      </c>
      <c r="K250" s="464">
        <f t="shared" si="16"/>
        <v>42</v>
      </c>
      <c r="L250" s="464" t="str">
        <f t="shared" si="17"/>
        <v/>
      </c>
      <c r="M250" s="464" t="str">
        <f t="shared" si="18"/>
        <v/>
      </c>
      <c r="N250" s="464" t="b">
        <f t="shared" si="19"/>
        <v>0</v>
      </c>
      <c r="O250" s="468" t="s">
        <v>1725</v>
      </c>
      <c r="P250" s="202"/>
      <c r="Q250" s="179"/>
    </row>
    <row r="251" spans="1:17" ht="37.5" customHeight="1" x14ac:dyDescent="0.3">
      <c r="A251" s="367">
        <v>9</v>
      </c>
      <c r="B251" s="384" t="str">
        <f>IFERROR(VLOOKUP(A251,'Outcome Indicators - Section C'!$A$10:$S$27,19,FALSE),"")</f>
        <v/>
      </c>
      <c r="C251" s="467" t="str">
        <f t="array" ref="C251">IFERROR(IF(INDEX('Disaggregation Records'!$E$59:$E$92,MATCH(LEFT(L251,255),LEFT('Disaggregation Records'!$D$59:$D$92,255),0))=0,"",INDEX('Disaggregation Records'!$E$59:$E$92,MATCH(LEFT(L251,255),LEFT('Disaggregation Records'!$D$59:$D$92,255),0))),"")</f>
        <v/>
      </c>
      <c r="D251" s="467" t="str">
        <f t="array" ref="D251">IFERROR(IF(INDEX('Disaggregation Records'!$F$59:$F$92,MATCH(LEFT(L251,255),LEFT('Disaggregation Records'!$D$59:$D$92,255),0))=0,"",INDEX('Disaggregation Records'!$F$59:$F$92,MATCH(LEFT(L251,255),LEFT('Disaggregation Records'!$D$59:$D$92,255),0))),"")</f>
        <v/>
      </c>
      <c r="E251" s="370" t="str">
        <f t="array" ref="E251">IFERROR(IF(INDEX('Disaggregation Data'!$K$159:$K$310,MATCH(LEFT(M251,255),LEFT('Disaggregation Data'!$J$159:$J$310,255),0))=0,"",INDEX('Disaggregation Data'!$K$159:$K$310,MATCH(LEFT(M251,255),LEFT('Disaggregation Data'!J$159:$J$310,255),0))),"")</f>
        <v/>
      </c>
      <c r="F251" s="370" t="str">
        <f t="array" ref="F251">IFERROR(IF(INDEX('Disaggregation Data'!$L$159:$L$310,MATCH(LEFT(M251,255),LEFT('Disaggregation Data'!$J$159:$J$310,255),0))=0,"",INDEX('Disaggregation Data'!$L$159:$L$310,MATCH(LEFT(M251,255),LEFT('Disaggregation Data'!J$159:$J$310,255),0))),"")</f>
        <v/>
      </c>
      <c r="G251" s="370" t="str">
        <f t="array" ref="G251">IFERROR(IF(INDEX('Disaggregation Data'!$M$159:$M$310,MATCH(LEFT(M251,255),LEFT('Disaggregation Data'!$J$159:$J$310,255),0))=0,"",INDEX('Disaggregation Data'!$M$159:$M$310,MATCH(LEFT(M251,255),LEFT('Disaggregation Data'!J$159:$J$310,255),0))),"")</f>
        <v/>
      </c>
      <c r="H251" s="369" t="str">
        <f t="array" ref="H251">IFERROR(IF(INDEX('Disaggregation Data'!$N$159:$N$310,MATCH(LEFT(M251,255),LEFT('Disaggregation Data'!$J$159:$J$310,255),0))=0,"",INDEX('Disaggregation Data'!$N$159:$N$310,MATCH(LEFT(M251,255),LEFT('Disaggregation Data'!J$159:$J$310,255),0))),"")</f>
        <v/>
      </c>
      <c r="I251" s="459" t="str">
        <f t="array" ref="I251">IFERROR(IF(INDEX('Disaggregation Records'!$G$59:$G$92,MATCH(LEFT(L251,255),LEFT('Disaggregation Records'!$D$59:$D$92,255),0))=0,"",INDEX('Disaggregation Records'!$G$59:$G$92,MATCH(LEFT(L251,255),LEFT('Disaggregation Records'!$D$59:$D$92,255),0))),"")</f>
        <v/>
      </c>
      <c r="J251" s="464" t="s">
        <v>737</v>
      </c>
      <c r="K251" s="464">
        <f t="shared" si="16"/>
        <v>43</v>
      </c>
      <c r="L251" s="464" t="str">
        <f t="shared" si="17"/>
        <v/>
      </c>
      <c r="M251" s="464" t="str">
        <f t="shared" si="18"/>
        <v/>
      </c>
      <c r="N251" s="464" t="b">
        <f t="shared" si="19"/>
        <v>0</v>
      </c>
      <c r="O251" s="468" t="s">
        <v>1726</v>
      </c>
      <c r="P251" s="202"/>
      <c r="Q251" s="179"/>
    </row>
    <row r="252" spans="1:17" ht="37.5" customHeight="1" x14ac:dyDescent="0.3">
      <c r="A252" s="367">
        <v>9</v>
      </c>
      <c r="B252" s="384" t="str">
        <f>IFERROR(VLOOKUP(A252,'Outcome Indicators - Section C'!$A$10:$S$27,19,FALSE),"")</f>
        <v/>
      </c>
      <c r="C252" s="467" t="str">
        <f t="array" ref="C252">IFERROR(IF(INDEX('Disaggregation Records'!$E$59:$E$92,MATCH(LEFT(L252,255),LEFT('Disaggregation Records'!$D$59:$D$92,255),0))=0,"",INDEX('Disaggregation Records'!$E$59:$E$92,MATCH(LEFT(L252,255),LEFT('Disaggregation Records'!$D$59:$D$92,255),0))),"")</f>
        <v/>
      </c>
      <c r="D252" s="467" t="str">
        <f t="array" ref="D252">IFERROR(IF(INDEX('Disaggregation Records'!$F$59:$F$92,MATCH(LEFT(L252,255),LEFT('Disaggregation Records'!$D$59:$D$92,255),0))=0,"",INDEX('Disaggregation Records'!$F$59:$F$92,MATCH(LEFT(L252,255),LEFT('Disaggregation Records'!$D$59:$D$92,255),0))),"")</f>
        <v/>
      </c>
      <c r="E252" s="370" t="str">
        <f t="array" ref="E252">IFERROR(IF(INDEX('Disaggregation Data'!$K$159:$K$310,MATCH(LEFT(M252,255),LEFT('Disaggregation Data'!$J$159:$J$310,255),0))=0,"",INDEX('Disaggregation Data'!$K$159:$K$310,MATCH(LEFT(M252,255),LEFT('Disaggregation Data'!J$159:$J$310,255),0))),"")</f>
        <v/>
      </c>
      <c r="F252" s="370" t="str">
        <f t="array" ref="F252">IFERROR(IF(INDEX('Disaggregation Data'!$L$159:$L$310,MATCH(LEFT(M252,255),LEFT('Disaggregation Data'!$J$159:$J$310,255),0))=0,"",INDEX('Disaggregation Data'!$L$159:$L$310,MATCH(LEFT(M252,255),LEFT('Disaggregation Data'!J$159:$J$310,255),0))),"")</f>
        <v/>
      </c>
      <c r="G252" s="370" t="str">
        <f t="array" ref="G252">IFERROR(IF(INDEX('Disaggregation Data'!$M$159:$M$310,MATCH(LEFT(M252,255),LEFT('Disaggregation Data'!$J$159:$J$310,255),0))=0,"",INDEX('Disaggregation Data'!$M$159:$M$310,MATCH(LEFT(M252,255),LEFT('Disaggregation Data'!J$159:$J$310,255),0))),"")</f>
        <v/>
      </c>
      <c r="H252" s="369" t="str">
        <f t="array" ref="H252">IFERROR(IF(INDEX('Disaggregation Data'!$N$159:$N$310,MATCH(LEFT(M252,255),LEFT('Disaggregation Data'!$J$159:$J$310,255),0))=0,"",INDEX('Disaggregation Data'!$N$159:$N$310,MATCH(LEFT(M252,255),LEFT('Disaggregation Data'!J$159:$J$310,255),0))),"")</f>
        <v/>
      </c>
      <c r="I252" s="459" t="str">
        <f t="array" ref="I252">IFERROR(IF(INDEX('Disaggregation Records'!$G$59:$G$92,MATCH(LEFT(L252,255),LEFT('Disaggregation Records'!$D$59:$D$92,255),0))=0,"",INDEX('Disaggregation Records'!$G$59:$G$92,MATCH(LEFT(L252,255),LEFT('Disaggregation Records'!$D$59:$D$92,255),0))),"")</f>
        <v/>
      </c>
      <c r="J252" s="464" t="s">
        <v>737</v>
      </c>
      <c r="K252" s="464">
        <f t="shared" si="16"/>
        <v>44</v>
      </c>
      <c r="L252" s="464" t="str">
        <f t="shared" si="17"/>
        <v/>
      </c>
      <c r="M252" s="464" t="str">
        <f t="shared" si="18"/>
        <v/>
      </c>
      <c r="N252" s="464" t="b">
        <f t="shared" si="19"/>
        <v>0</v>
      </c>
      <c r="O252" s="468" t="s">
        <v>1727</v>
      </c>
      <c r="P252" s="202"/>
      <c r="Q252" s="179"/>
    </row>
    <row r="253" spans="1:17" ht="37.5" customHeight="1" x14ac:dyDescent="0.3">
      <c r="A253" s="367">
        <v>9</v>
      </c>
      <c r="B253" s="384" t="str">
        <f>IFERROR(VLOOKUP(A253,'Outcome Indicators - Section C'!$A$10:$S$27,19,FALSE),"")</f>
        <v/>
      </c>
      <c r="C253" s="467" t="str">
        <f t="array" ref="C253">IFERROR(IF(INDEX('Disaggregation Records'!$E$59:$E$92,MATCH(LEFT(L253,255),LEFT('Disaggregation Records'!$D$59:$D$92,255),0))=0,"",INDEX('Disaggregation Records'!$E$59:$E$92,MATCH(LEFT(L253,255),LEFT('Disaggregation Records'!$D$59:$D$92,255),0))),"")</f>
        <v/>
      </c>
      <c r="D253" s="467" t="str">
        <f t="array" ref="D253">IFERROR(IF(INDEX('Disaggregation Records'!$F$59:$F$92,MATCH(LEFT(L253,255),LEFT('Disaggregation Records'!$D$59:$D$92,255),0))=0,"",INDEX('Disaggregation Records'!$F$59:$F$92,MATCH(LEFT(L253,255),LEFT('Disaggregation Records'!$D$59:$D$92,255),0))),"")</f>
        <v/>
      </c>
      <c r="E253" s="370" t="str">
        <f t="array" ref="E253">IFERROR(IF(INDEX('Disaggregation Data'!$K$159:$K$310,MATCH(LEFT(M253,255),LEFT('Disaggregation Data'!$J$159:$J$310,255),0))=0,"",INDEX('Disaggregation Data'!$K$159:$K$310,MATCH(LEFT(M253,255),LEFT('Disaggregation Data'!J$159:$J$310,255),0))),"")</f>
        <v/>
      </c>
      <c r="F253" s="370" t="str">
        <f t="array" ref="F253">IFERROR(IF(INDEX('Disaggregation Data'!$L$159:$L$310,MATCH(LEFT(M253,255),LEFT('Disaggregation Data'!$J$159:$J$310,255),0))=0,"",INDEX('Disaggregation Data'!$L$159:$L$310,MATCH(LEFT(M253,255),LEFT('Disaggregation Data'!J$159:$J$310,255),0))),"")</f>
        <v/>
      </c>
      <c r="G253" s="370" t="str">
        <f t="array" ref="G253">IFERROR(IF(INDEX('Disaggregation Data'!$M$159:$M$310,MATCH(LEFT(M253,255),LEFT('Disaggregation Data'!$J$159:$J$310,255),0))=0,"",INDEX('Disaggregation Data'!$M$159:$M$310,MATCH(LEFT(M253,255),LEFT('Disaggregation Data'!J$159:$J$310,255),0))),"")</f>
        <v/>
      </c>
      <c r="H253" s="369" t="str">
        <f t="array" ref="H253">IFERROR(IF(INDEX('Disaggregation Data'!$N$159:$N$310,MATCH(LEFT(M253,255),LEFT('Disaggregation Data'!$J$159:$J$310,255),0))=0,"",INDEX('Disaggregation Data'!$N$159:$N$310,MATCH(LEFT(M253,255),LEFT('Disaggregation Data'!J$159:$J$310,255),0))),"")</f>
        <v/>
      </c>
      <c r="I253" s="459" t="str">
        <f t="array" ref="I253">IFERROR(IF(INDEX('Disaggregation Records'!$G$59:$G$92,MATCH(LEFT(L253,255),LEFT('Disaggregation Records'!$D$59:$D$92,255),0))=0,"",INDEX('Disaggregation Records'!$G$59:$G$92,MATCH(LEFT(L253,255),LEFT('Disaggregation Records'!$D$59:$D$92,255),0))),"")</f>
        <v/>
      </c>
      <c r="J253" s="464" t="s">
        <v>737</v>
      </c>
      <c r="K253" s="464">
        <f t="shared" si="16"/>
        <v>45</v>
      </c>
      <c r="L253" s="464" t="str">
        <f t="shared" si="17"/>
        <v/>
      </c>
      <c r="M253" s="464" t="str">
        <f t="shared" si="18"/>
        <v/>
      </c>
      <c r="N253" s="464" t="b">
        <f t="shared" si="19"/>
        <v>0</v>
      </c>
      <c r="O253" s="468" t="s">
        <v>1728</v>
      </c>
      <c r="P253" s="202"/>
      <c r="Q253" s="179"/>
    </row>
    <row r="254" spans="1:17" ht="37.5" customHeight="1" x14ac:dyDescent="0.3">
      <c r="A254" s="367">
        <v>9</v>
      </c>
      <c r="B254" s="384" t="str">
        <f>IFERROR(VLOOKUP(A254,'Outcome Indicators - Section C'!$A$10:$S$27,19,FALSE),"")</f>
        <v/>
      </c>
      <c r="C254" s="467" t="str">
        <f t="array" ref="C254">IFERROR(IF(INDEX('Disaggregation Records'!$E$59:$E$92,MATCH(LEFT(L254,255),LEFT('Disaggregation Records'!$D$59:$D$92,255),0))=0,"",INDEX('Disaggregation Records'!$E$59:$E$92,MATCH(LEFT(L254,255),LEFT('Disaggregation Records'!$D$59:$D$92,255),0))),"")</f>
        <v/>
      </c>
      <c r="D254" s="467" t="str">
        <f t="array" ref="D254">IFERROR(IF(INDEX('Disaggregation Records'!$F$59:$F$92,MATCH(LEFT(L254,255),LEFT('Disaggregation Records'!$D$59:$D$92,255),0))=0,"",INDEX('Disaggregation Records'!$F$59:$F$92,MATCH(LEFT(L254,255),LEFT('Disaggregation Records'!$D$59:$D$92,255),0))),"")</f>
        <v/>
      </c>
      <c r="E254" s="370" t="str">
        <f t="array" ref="E254">IFERROR(IF(INDEX('Disaggregation Data'!$K$159:$K$310,MATCH(LEFT(M254,255),LEFT('Disaggregation Data'!$J$159:$J$310,255),0))=0,"",INDEX('Disaggregation Data'!$K$159:$K$310,MATCH(LEFT(M254,255),LEFT('Disaggregation Data'!J$159:$J$310,255),0))),"")</f>
        <v/>
      </c>
      <c r="F254" s="370" t="str">
        <f t="array" ref="F254">IFERROR(IF(INDEX('Disaggregation Data'!$L$159:$L$310,MATCH(LEFT(M254,255),LEFT('Disaggregation Data'!$J$159:$J$310,255),0))=0,"",INDEX('Disaggregation Data'!$L$159:$L$310,MATCH(LEFT(M254,255),LEFT('Disaggregation Data'!J$159:$J$310,255),0))),"")</f>
        <v/>
      </c>
      <c r="G254" s="370" t="str">
        <f t="array" ref="G254">IFERROR(IF(INDEX('Disaggregation Data'!$M$159:$M$310,MATCH(LEFT(M254,255),LEFT('Disaggregation Data'!$J$159:$J$310,255),0))=0,"",INDEX('Disaggregation Data'!$M$159:$M$310,MATCH(LEFT(M254,255),LEFT('Disaggregation Data'!J$159:$J$310,255),0))),"")</f>
        <v/>
      </c>
      <c r="H254" s="369" t="str">
        <f t="array" ref="H254">IFERROR(IF(INDEX('Disaggregation Data'!$N$159:$N$310,MATCH(LEFT(M254,255),LEFT('Disaggregation Data'!$J$159:$J$310,255),0))=0,"",INDEX('Disaggregation Data'!$N$159:$N$310,MATCH(LEFT(M254,255),LEFT('Disaggregation Data'!J$159:$J$310,255),0))),"")</f>
        <v/>
      </c>
      <c r="I254" s="459" t="str">
        <f t="array" ref="I254">IFERROR(IF(INDEX('Disaggregation Records'!$G$59:$G$92,MATCH(LEFT(L254,255),LEFT('Disaggregation Records'!$D$59:$D$92,255),0))=0,"",INDEX('Disaggregation Records'!$G$59:$G$92,MATCH(LEFT(L254,255),LEFT('Disaggregation Records'!$D$59:$D$92,255),0))),"")</f>
        <v/>
      </c>
      <c r="J254" s="464" t="s">
        <v>737</v>
      </c>
      <c r="K254" s="464">
        <f t="shared" si="16"/>
        <v>46</v>
      </c>
      <c r="L254" s="464" t="str">
        <f t="shared" si="17"/>
        <v/>
      </c>
      <c r="M254" s="464" t="str">
        <f t="shared" si="18"/>
        <v/>
      </c>
      <c r="N254" s="464" t="b">
        <f t="shared" si="19"/>
        <v>0</v>
      </c>
      <c r="O254" s="468" t="s">
        <v>1729</v>
      </c>
      <c r="P254" s="202"/>
      <c r="Q254" s="179"/>
    </row>
    <row r="255" spans="1:17" ht="37.5" customHeight="1" x14ac:dyDescent="0.3">
      <c r="A255" s="367">
        <v>9</v>
      </c>
      <c r="B255" s="384" t="str">
        <f>IFERROR(VLOOKUP(A255,'Outcome Indicators - Section C'!$A$10:$S$27,19,FALSE),"")</f>
        <v/>
      </c>
      <c r="C255" s="467" t="str">
        <f t="array" ref="C255">IFERROR(IF(INDEX('Disaggregation Records'!$E$59:$E$92,MATCH(LEFT(L255,255),LEFT('Disaggregation Records'!$D$59:$D$92,255),0))=0,"",INDEX('Disaggregation Records'!$E$59:$E$92,MATCH(LEFT(L255,255),LEFT('Disaggregation Records'!$D$59:$D$92,255),0))),"")</f>
        <v/>
      </c>
      <c r="D255" s="467" t="str">
        <f t="array" ref="D255">IFERROR(IF(INDEX('Disaggregation Records'!$F$59:$F$92,MATCH(LEFT(L255,255),LEFT('Disaggregation Records'!$D$59:$D$92,255),0))=0,"",INDEX('Disaggregation Records'!$F$59:$F$92,MATCH(LEFT(L255,255),LEFT('Disaggregation Records'!$D$59:$D$92,255),0))),"")</f>
        <v/>
      </c>
      <c r="E255" s="370" t="str">
        <f t="array" ref="E255">IFERROR(IF(INDEX('Disaggregation Data'!$K$159:$K$310,MATCH(LEFT(M255,255),LEFT('Disaggregation Data'!$J$159:$J$310,255),0))=0,"",INDEX('Disaggregation Data'!$K$159:$K$310,MATCH(LEFT(M255,255),LEFT('Disaggregation Data'!J$159:$J$310,255),0))),"")</f>
        <v/>
      </c>
      <c r="F255" s="370" t="str">
        <f t="array" ref="F255">IFERROR(IF(INDEX('Disaggregation Data'!$L$159:$L$310,MATCH(LEFT(M255,255),LEFT('Disaggregation Data'!$J$159:$J$310,255),0))=0,"",INDEX('Disaggregation Data'!$L$159:$L$310,MATCH(LEFT(M255,255),LEFT('Disaggregation Data'!J$159:$J$310,255),0))),"")</f>
        <v/>
      </c>
      <c r="G255" s="370" t="str">
        <f t="array" ref="G255">IFERROR(IF(INDEX('Disaggregation Data'!$M$159:$M$310,MATCH(LEFT(M255,255),LEFT('Disaggregation Data'!$J$159:$J$310,255),0))=0,"",INDEX('Disaggregation Data'!$M$159:$M$310,MATCH(LEFT(M255,255),LEFT('Disaggregation Data'!J$159:$J$310,255),0))),"")</f>
        <v/>
      </c>
      <c r="H255" s="369" t="str">
        <f t="array" ref="H255">IFERROR(IF(INDEX('Disaggregation Data'!$N$159:$N$310,MATCH(LEFT(M255,255),LEFT('Disaggregation Data'!$J$159:$J$310,255),0))=0,"",INDEX('Disaggregation Data'!$N$159:$N$310,MATCH(LEFT(M255,255),LEFT('Disaggregation Data'!J$159:$J$310,255),0))),"")</f>
        <v/>
      </c>
      <c r="I255" s="459" t="str">
        <f t="array" ref="I255">IFERROR(IF(INDEX('Disaggregation Records'!$G$59:$G$92,MATCH(LEFT(L255,255),LEFT('Disaggregation Records'!$D$59:$D$92,255),0))=0,"",INDEX('Disaggregation Records'!$G$59:$G$92,MATCH(LEFT(L255,255),LEFT('Disaggregation Records'!$D$59:$D$92,255),0))),"")</f>
        <v/>
      </c>
      <c r="J255" s="464" t="s">
        <v>737</v>
      </c>
      <c r="K255" s="464">
        <f t="shared" si="16"/>
        <v>47</v>
      </c>
      <c r="L255" s="464" t="str">
        <f t="shared" si="17"/>
        <v/>
      </c>
      <c r="M255" s="464" t="str">
        <f t="shared" si="18"/>
        <v/>
      </c>
      <c r="N255" s="464" t="b">
        <f t="shared" si="19"/>
        <v>0</v>
      </c>
      <c r="O255" s="468" t="s">
        <v>1730</v>
      </c>
      <c r="P255" s="202"/>
      <c r="Q255" s="179"/>
    </row>
    <row r="256" spans="1:17" ht="37.5" customHeight="1" x14ac:dyDescent="0.3">
      <c r="A256" s="367">
        <v>9</v>
      </c>
      <c r="B256" s="384" t="str">
        <f>IFERROR(VLOOKUP(A256,'Outcome Indicators - Section C'!$A$10:$S$27,19,FALSE),"")</f>
        <v/>
      </c>
      <c r="C256" s="467" t="str">
        <f t="array" ref="C256">IFERROR(IF(INDEX('Disaggregation Records'!$E$59:$E$92,MATCH(LEFT(L256,255),LEFT('Disaggregation Records'!$D$59:$D$92,255),0))=0,"",INDEX('Disaggregation Records'!$E$59:$E$92,MATCH(LEFT(L256,255),LEFT('Disaggregation Records'!$D$59:$D$92,255),0))),"")</f>
        <v/>
      </c>
      <c r="D256" s="467" t="str">
        <f t="array" ref="D256">IFERROR(IF(INDEX('Disaggregation Records'!$F$59:$F$92,MATCH(LEFT(L256,255),LEFT('Disaggregation Records'!$D$59:$D$92,255),0))=0,"",INDEX('Disaggregation Records'!$F$59:$F$92,MATCH(LEFT(L256,255),LEFT('Disaggregation Records'!$D$59:$D$92,255),0))),"")</f>
        <v/>
      </c>
      <c r="E256" s="370" t="str">
        <f t="array" ref="E256">IFERROR(IF(INDEX('Disaggregation Data'!$K$159:$K$310,MATCH(LEFT(M256,255),LEFT('Disaggregation Data'!$J$159:$J$310,255),0))=0,"",INDEX('Disaggregation Data'!$K$159:$K$310,MATCH(LEFT(M256,255),LEFT('Disaggregation Data'!J$159:$J$310,255),0))),"")</f>
        <v/>
      </c>
      <c r="F256" s="370" t="str">
        <f t="array" ref="F256">IFERROR(IF(INDEX('Disaggregation Data'!$L$159:$L$310,MATCH(LEFT(M256,255),LEFT('Disaggregation Data'!$J$159:$J$310,255),0))=0,"",INDEX('Disaggregation Data'!$L$159:$L$310,MATCH(LEFT(M256,255),LEFT('Disaggregation Data'!J$159:$J$310,255),0))),"")</f>
        <v/>
      </c>
      <c r="G256" s="370" t="str">
        <f t="array" ref="G256">IFERROR(IF(INDEX('Disaggregation Data'!$M$159:$M$310,MATCH(LEFT(M256,255),LEFT('Disaggregation Data'!$J$159:$J$310,255),0))=0,"",INDEX('Disaggregation Data'!$M$159:$M$310,MATCH(LEFT(M256,255),LEFT('Disaggregation Data'!J$159:$J$310,255),0))),"")</f>
        <v/>
      </c>
      <c r="H256" s="369" t="str">
        <f t="array" ref="H256">IFERROR(IF(INDEX('Disaggregation Data'!$N$159:$N$310,MATCH(LEFT(M256,255),LEFT('Disaggregation Data'!$J$159:$J$310,255),0))=0,"",INDEX('Disaggregation Data'!$N$159:$N$310,MATCH(LEFT(M256,255),LEFT('Disaggregation Data'!J$159:$J$310,255),0))),"")</f>
        <v/>
      </c>
      <c r="I256" s="459" t="str">
        <f t="array" ref="I256">IFERROR(IF(INDEX('Disaggregation Records'!$G$59:$G$92,MATCH(LEFT(L256,255),LEFT('Disaggregation Records'!$D$59:$D$92,255),0))=0,"",INDEX('Disaggregation Records'!$G$59:$G$92,MATCH(LEFT(L256,255),LEFT('Disaggregation Records'!$D$59:$D$92,255),0))),"")</f>
        <v/>
      </c>
      <c r="J256" s="464" t="s">
        <v>737</v>
      </c>
      <c r="K256" s="464">
        <f t="shared" si="16"/>
        <v>48</v>
      </c>
      <c r="L256" s="464" t="str">
        <f t="shared" si="17"/>
        <v/>
      </c>
      <c r="M256" s="464" t="str">
        <f t="shared" si="18"/>
        <v/>
      </c>
      <c r="N256" s="464" t="b">
        <f t="shared" si="19"/>
        <v>0</v>
      </c>
      <c r="O256" s="468" t="s">
        <v>1731</v>
      </c>
      <c r="P256" s="202"/>
      <c r="Q256" s="179"/>
    </row>
    <row r="257" spans="1:17" ht="37.5" customHeight="1" x14ac:dyDescent="0.3">
      <c r="A257" s="367">
        <v>9</v>
      </c>
      <c r="B257" s="384" t="str">
        <f>IFERROR(VLOOKUP(A257,'Outcome Indicators - Section C'!$A$10:$S$27,19,FALSE),"")</f>
        <v/>
      </c>
      <c r="C257" s="467" t="str">
        <f t="array" ref="C257">IFERROR(IF(INDEX('Disaggregation Records'!$E$59:$E$92,MATCH(LEFT(L257,255),LEFT('Disaggregation Records'!$D$59:$D$92,255),0))=0,"",INDEX('Disaggregation Records'!$E$59:$E$92,MATCH(LEFT(L257,255),LEFT('Disaggregation Records'!$D$59:$D$92,255),0))),"")</f>
        <v/>
      </c>
      <c r="D257" s="467" t="str">
        <f t="array" ref="D257">IFERROR(IF(INDEX('Disaggregation Records'!$F$59:$F$92,MATCH(LEFT(L257,255),LEFT('Disaggregation Records'!$D$59:$D$92,255),0))=0,"",INDEX('Disaggregation Records'!$F$59:$F$92,MATCH(LEFT(L257,255),LEFT('Disaggregation Records'!$D$59:$D$92,255),0))),"")</f>
        <v/>
      </c>
      <c r="E257" s="370" t="str">
        <f t="array" ref="E257">IFERROR(IF(INDEX('Disaggregation Data'!$K$159:$K$310,MATCH(LEFT(M257,255),LEFT('Disaggregation Data'!$J$159:$J$310,255),0))=0,"",INDEX('Disaggregation Data'!$K$159:$K$310,MATCH(LEFT(M257,255),LEFT('Disaggregation Data'!J$159:$J$310,255),0))),"")</f>
        <v/>
      </c>
      <c r="F257" s="370" t="str">
        <f t="array" ref="F257">IFERROR(IF(INDEX('Disaggregation Data'!$L$159:$L$310,MATCH(LEFT(M257,255),LEFT('Disaggregation Data'!$J$159:$J$310,255),0))=0,"",INDEX('Disaggregation Data'!$L$159:$L$310,MATCH(LEFT(M257,255),LEFT('Disaggregation Data'!J$159:$J$310,255),0))),"")</f>
        <v/>
      </c>
      <c r="G257" s="370" t="str">
        <f t="array" ref="G257">IFERROR(IF(INDEX('Disaggregation Data'!$M$159:$M$310,MATCH(LEFT(M257,255),LEFT('Disaggregation Data'!$J$159:$J$310,255),0))=0,"",INDEX('Disaggregation Data'!$M$159:$M$310,MATCH(LEFT(M257,255),LEFT('Disaggregation Data'!J$159:$J$310,255),0))),"")</f>
        <v/>
      </c>
      <c r="H257" s="369" t="str">
        <f t="array" ref="H257">IFERROR(IF(INDEX('Disaggregation Data'!$N$159:$N$310,MATCH(LEFT(M257,255),LEFT('Disaggregation Data'!$J$159:$J$310,255),0))=0,"",INDEX('Disaggregation Data'!$N$159:$N$310,MATCH(LEFT(M257,255),LEFT('Disaggregation Data'!J$159:$J$310,255),0))),"")</f>
        <v/>
      </c>
      <c r="I257" s="459" t="str">
        <f t="array" ref="I257">IFERROR(IF(INDEX('Disaggregation Records'!$G$59:$G$92,MATCH(LEFT(L257,255),LEFT('Disaggregation Records'!$D$59:$D$92,255),0))=0,"",INDEX('Disaggregation Records'!$G$59:$G$92,MATCH(LEFT(L257,255),LEFT('Disaggregation Records'!$D$59:$D$92,255),0))),"")</f>
        <v/>
      </c>
      <c r="J257" s="464" t="s">
        <v>737</v>
      </c>
      <c r="K257" s="464">
        <f t="shared" si="16"/>
        <v>49</v>
      </c>
      <c r="L257" s="464" t="str">
        <f t="shared" si="17"/>
        <v/>
      </c>
      <c r="M257" s="464" t="str">
        <f t="shared" si="18"/>
        <v/>
      </c>
      <c r="N257" s="464" t="b">
        <f t="shared" si="19"/>
        <v>0</v>
      </c>
      <c r="O257" s="468" t="s">
        <v>1732</v>
      </c>
      <c r="P257" s="202"/>
      <c r="Q257" s="179"/>
    </row>
    <row r="258" spans="1:17" ht="37.5" customHeight="1" x14ac:dyDescent="0.3">
      <c r="A258" s="367">
        <v>10</v>
      </c>
      <c r="B258" s="384" t="str">
        <f>IFERROR(VLOOKUP(A258,'Outcome Indicators - Section C'!$A$10:$S$27,19,FALSE),"")</f>
        <v/>
      </c>
      <c r="C258" s="467" t="str">
        <f t="array" ref="C258">IFERROR(IF(INDEX('Disaggregation Records'!$E$59:$E$92,MATCH(LEFT(L258,255),LEFT('Disaggregation Records'!$D$59:$D$92,255),0))=0,"",INDEX('Disaggregation Records'!$E$59:$E$92,MATCH(LEFT(L258,255),LEFT('Disaggregation Records'!$D$59:$D$92,255),0))),"")</f>
        <v/>
      </c>
      <c r="D258" s="467" t="str">
        <f t="array" ref="D258">IFERROR(IF(INDEX('Disaggregation Records'!$F$59:$F$92,MATCH(LEFT(L258,255),LEFT('Disaggregation Records'!$D$59:$D$92,255),0))=0,"",INDEX('Disaggregation Records'!$F$59:$F$92,MATCH(LEFT(L258,255),LEFT('Disaggregation Records'!$D$59:$D$92,255),0))),"")</f>
        <v/>
      </c>
      <c r="E258" s="370" t="str">
        <f t="array" ref="E258">IFERROR(IF(INDEX('Disaggregation Data'!$K$159:$K$310,MATCH(LEFT(M258,255),LEFT('Disaggregation Data'!$J$159:$J$310,255),0))=0,"",INDEX('Disaggregation Data'!$K$159:$K$310,MATCH(LEFT(M258,255),LEFT('Disaggregation Data'!J$159:$J$310,255),0))),"")</f>
        <v/>
      </c>
      <c r="F258" s="370" t="str">
        <f t="array" ref="F258">IFERROR(IF(INDEX('Disaggregation Data'!$L$159:$L$310,MATCH(LEFT(M258,255),LEFT('Disaggregation Data'!$J$159:$J$310,255),0))=0,"",INDEX('Disaggregation Data'!$L$159:$L$310,MATCH(LEFT(M258,255),LEFT('Disaggregation Data'!J$159:$J$310,255),0))),"")</f>
        <v/>
      </c>
      <c r="G258" s="370" t="str">
        <f t="array" ref="G258">IFERROR(IF(INDEX('Disaggregation Data'!$M$159:$M$310,MATCH(LEFT(M258,255),LEFT('Disaggregation Data'!$J$159:$J$310,255),0))=0,"",INDEX('Disaggregation Data'!$M$159:$M$310,MATCH(LEFT(M258,255),LEFT('Disaggregation Data'!J$159:$J$310,255),0))),"")</f>
        <v/>
      </c>
      <c r="H258" s="369" t="str">
        <f t="array" ref="H258">IFERROR(IF(INDEX('Disaggregation Data'!$N$159:$N$310,MATCH(LEFT(M258,255),LEFT('Disaggregation Data'!$J$159:$J$310,255),0))=0,"",INDEX('Disaggregation Data'!$N$159:$N$310,MATCH(LEFT(M258,255),LEFT('Disaggregation Data'!J$159:$J$310,255),0))),"")</f>
        <v/>
      </c>
      <c r="I258" s="459" t="str">
        <f t="array" ref="I258">IFERROR(IF(INDEX('Disaggregation Records'!$G$59:$G$92,MATCH(LEFT(L258,255),LEFT('Disaggregation Records'!$D$59:$D$92,255),0))=0,"",INDEX('Disaggregation Records'!$G$59:$G$92,MATCH(LEFT(L258,255),LEFT('Disaggregation Records'!$D$59:$D$92,255),0))),"")</f>
        <v/>
      </c>
      <c r="J258" s="464" t="s">
        <v>738</v>
      </c>
      <c r="K258" s="464">
        <f t="shared" si="16"/>
        <v>50</v>
      </c>
      <c r="L258" s="464" t="str">
        <f t="shared" si="17"/>
        <v/>
      </c>
      <c r="M258" s="464" t="str">
        <f t="shared" si="18"/>
        <v/>
      </c>
      <c r="N258" s="464" t="b">
        <f t="shared" si="19"/>
        <v>0</v>
      </c>
      <c r="O258" s="468" t="s">
        <v>1733</v>
      </c>
      <c r="P258" s="202"/>
      <c r="Q258" s="179"/>
    </row>
    <row r="259" spans="1:17" ht="37.5" customHeight="1" x14ac:dyDescent="0.3">
      <c r="A259" s="367">
        <v>10</v>
      </c>
      <c r="B259" s="384" t="str">
        <f>IFERROR(VLOOKUP(A259,'Outcome Indicators - Section C'!$A$10:$S$27,19,FALSE),"")</f>
        <v/>
      </c>
      <c r="C259" s="467" t="str">
        <f t="array" ref="C259">IFERROR(IF(INDEX('Disaggregation Records'!$E$59:$E$92,MATCH(LEFT(L259,255),LEFT('Disaggregation Records'!$D$59:$D$92,255),0))=0,"",INDEX('Disaggregation Records'!$E$59:$E$92,MATCH(LEFT(L259,255),LEFT('Disaggregation Records'!$D$59:$D$92,255),0))),"")</f>
        <v/>
      </c>
      <c r="D259" s="467" t="str">
        <f t="array" ref="D259">IFERROR(IF(INDEX('Disaggregation Records'!$F$59:$F$92,MATCH(LEFT(L259,255),LEFT('Disaggregation Records'!$D$59:$D$92,255),0))=0,"",INDEX('Disaggregation Records'!$F$59:$F$92,MATCH(LEFT(L259,255),LEFT('Disaggregation Records'!$D$59:$D$92,255),0))),"")</f>
        <v/>
      </c>
      <c r="E259" s="370" t="str">
        <f t="array" ref="E259">IFERROR(IF(INDEX('Disaggregation Data'!$K$159:$K$310,MATCH(LEFT(M259,255),LEFT('Disaggregation Data'!$J$159:$J$310,255),0))=0,"",INDEX('Disaggregation Data'!$K$159:$K$310,MATCH(LEFT(M259,255),LEFT('Disaggregation Data'!J$159:$J$310,255),0))),"")</f>
        <v/>
      </c>
      <c r="F259" s="370" t="str">
        <f t="array" ref="F259">IFERROR(IF(INDEX('Disaggregation Data'!$L$159:$L$310,MATCH(LEFT(M259,255),LEFT('Disaggregation Data'!$J$159:$J$310,255),0))=0,"",INDEX('Disaggregation Data'!$L$159:$L$310,MATCH(LEFT(M259,255),LEFT('Disaggregation Data'!J$159:$J$310,255),0))),"")</f>
        <v/>
      </c>
      <c r="G259" s="370" t="str">
        <f t="array" ref="G259">IFERROR(IF(INDEX('Disaggregation Data'!$M$159:$M$310,MATCH(LEFT(M259,255),LEFT('Disaggregation Data'!$J$159:$J$310,255),0))=0,"",INDEX('Disaggregation Data'!$M$159:$M$310,MATCH(LEFT(M259,255),LEFT('Disaggregation Data'!J$159:$J$310,255),0))),"")</f>
        <v/>
      </c>
      <c r="H259" s="369" t="str">
        <f t="array" ref="H259">IFERROR(IF(INDEX('Disaggregation Data'!$N$159:$N$310,MATCH(LEFT(M259,255),LEFT('Disaggregation Data'!$J$159:$J$310,255),0))=0,"",INDEX('Disaggregation Data'!$N$159:$N$310,MATCH(LEFT(M259,255),LEFT('Disaggregation Data'!J$159:$J$310,255),0))),"")</f>
        <v/>
      </c>
      <c r="I259" s="459" t="str">
        <f t="array" ref="I259">IFERROR(IF(INDEX('Disaggregation Records'!$G$59:$G$92,MATCH(LEFT(L259,255),LEFT('Disaggregation Records'!$D$59:$D$92,255),0))=0,"",INDEX('Disaggregation Records'!$G$59:$G$92,MATCH(LEFT(L259,255),LEFT('Disaggregation Records'!$D$59:$D$92,255),0))),"")</f>
        <v/>
      </c>
      <c r="J259" s="464" t="s">
        <v>738</v>
      </c>
      <c r="K259" s="464">
        <f t="shared" si="16"/>
        <v>51</v>
      </c>
      <c r="L259" s="464" t="str">
        <f t="shared" si="17"/>
        <v/>
      </c>
      <c r="M259" s="464" t="str">
        <f t="shared" si="18"/>
        <v/>
      </c>
      <c r="N259" s="464" t="b">
        <f t="shared" si="19"/>
        <v>0</v>
      </c>
      <c r="O259" s="468" t="s">
        <v>1734</v>
      </c>
      <c r="P259" s="202"/>
      <c r="Q259" s="179"/>
    </row>
    <row r="260" spans="1:17" ht="37.5" customHeight="1" x14ac:dyDescent="0.3">
      <c r="A260" s="367">
        <v>10</v>
      </c>
      <c r="B260" s="384" t="str">
        <f>IFERROR(VLOOKUP(A260,'Outcome Indicators - Section C'!$A$10:$S$27,19,FALSE),"")</f>
        <v/>
      </c>
      <c r="C260" s="467" t="str">
        <f t="array" ref="C260">IFERROR(IF(INDEX('Disaggregation Records'!$E$59:$E$92,MATCH(LEFT(L260,255),LEFT('Disaggregation Records'!$D$59:$D$92,255),0))=0,"",INDEX('Disaggregation Records'!$E$59:$E$92,MATCH(LEFT(L260,255),LEFT('Disaggregation Records'!$D$59:$D$92,255),0))),"")</f>
        <v/>
      </c>
      <c r="D260" s="467" t="str">
        <f t="array" ref="D260">IFERROR(IF(INDEX('Disaggregation Records'!$F$59:$F$92,MATCH(LEFT(L260,255),LEFT('Disaggregation Records'!$D$59:$D$92,255),0))=0,"",INDEX('Disaggregation Records'!$F$59:$F$92,MATCH(LEFT(L260,255),LEFT('Disaggregation Records'!$D$59:$D$92,255),0))),"")</f>
        <v/>
      </c>
      <c r="E260" s="370" t="str">
        <f t="array" ref="E260">IFERROR(IF(INDEX('Disaggregation Data'!$K$159:$K$310,MATCH(LEFT(M260,255),LEFT('Disaggregation Data'!$J$159:$J$310,255),0))=0,"",INDEX('Disaggregation Data'!$K$159:$K$310,MATCH(LEFT(M260,255),LEFT('Disaggregation Data'!J$159:$J$310,255),0))),"")</f>
        <v/>
      </c>
      <c r="F260" s="370" t="str">
        <f t="array" ref="F260">IFERROR(IF(INDEX('Disaggregation Data'!$L$159:$L$310,MATCH(LEFT(M260,255),LEFT('Disaggregation Data'!$J$159:$J$310,255),0))=0,"",INDEX('Disaggregation Data'!$L$159:$L$310,MATCH(LEFT(M260,255),LEFT('Disaggregation Data'!J$159:$J$310,255),0))),"")</f>
        <v/>
      </c>
      <c r="G260" s="370" t="str">
        <f t="array" ref="G260">IFERROR(IF(INDEX('Disaggregation Data'!$M$159:$M$310,MATCH(LEFT(M260,255),LEFT('Disaggregation Data'!$J$159:$J$310,255),0))=0,"",INDEX('Disaggregation Data'!$M$159:$M$310,MATCH(LEFT(M260,255),LEFT('Disaggregation Data'!J$159:$J$310,255),0))),"")</f>
        <v/>
      </c>
      <c r="H260" s="369" t="str">
        <f t="array" ref="H260">IFERROR(IF(INDEX('Disaggregation Data'!$N$159:$N$310,MATCH(LEFT(M260,255),LEFT('Disaggregation Data'!$J$159:$J$310,255),0))=0,"",INDEX('Disaggregation Data'!$N$159:$N$310,MATCH(LEFT(M260,255),LEFT('Disaggregation Data'!J$159:$J$310,255),0))),"")</f>
        <v/>
      </c>
      <c r="I260" s="459" t="str">
        <f t="array" ref="I260">IFERROR(IF(INDEX('Disaggregation Records'!$G$59:$G$92,MATCH(LEFT(L260,255),LEFT('Disaggregation Records'!$D$59:$D$92,255),0))=0,"",INDEX('Disaggregation Records'!$G$59:$G$92,MATCH(LEFT(L260,255),LEFT('Disaggregation Records'!$D$59:$D$92,255),0))),"")</f>
        <v/>
      </c>
      <c r="J260" s="464" t="s">
        <v>738</v>
      </c>
      <c r="K260" s="464">
        <f t="shared" si="16"/>
        <v>52</v>
      </c>
      <c r="L260" s="464" t="str">
        <f t="shared" si="17"/>
        <v/>
      </c>
      <c r="M260" s="464" t="str">
        <f t="shared" si="18"/>
        <v/>
      </c>
      <c r="N260" s="464" t="b">
        <f t="shared" si="19"/>
        <v>0</v>
      </c>
      <c r="O260" s="468" t="s">
        <v>1735</v>
      </c>
      <c r="P260" s="202"/>
      <c r="Q260" s="179"/>
    </row>
    <row r="261" spans="1:17" ht="37.5" customHeight="1" x14ac:dyDescent="0.3">
      <c r="A261" s="367">
        <v>10</v>
      </c>
      <c r="B261" s="384" t="str">
        <f>IFERROR(VLOOKUP(A261,'Outcome Indicators - Section C'!$A$10:$S$27,19,FALSE),"")</f>
        <v/>
      </c>
      <c r="C261" s="467" t="str">
        <f t="array" ref="C261">IFERROR(IF(INDEX('Disaggregation Records'!$E$59:$E$92,MATCH(LEFT(L261,255),LEFT('Disaggregation Records'!$D$59:$D$92,255),0))=0,"",INDEX('Disaggregation Records'!$E$59:$E$92,MATCH(LEFT(L261,255),LEFT('Disaggregation Records'!$D$59:$D$92,255),0))),"")</f>
        <v/>
      </c>
      <c r="D261" s="467" t="str">
        <f t="array" ref="D261">IFERROR(IF(INDEX('Disaggregation Records'!$F$59:$F$92,MATCH(LEFT(L261,255),LEFT('Disaggregation Records'!$D$59:$D$92,255),0))=0,"",INDEX('Disaggregation Records'!$F$59:$F$92,MATCH(LEFT(L261,255),LEFT('Disaggregation Records'!$D$59:$D$92,255),0))),"")</f>
        <v/>
      </c>
      <c r="E261" s="370" t="str">
        <f t="array" ref="E261">IFERROR(IF(INDEX('Disaggregation Data'!$K$159:$K$310,MATCH(LEFT(M261,255),LEFT('Disaggregation Data'!$J$159:$J$310,255),0))=0,"",INDEX('Disaggregation Data'!$K$159:$K$310,MATCH(LEFT(M261,255),LEFT('Disaggregation Data'!J$159:$J$310,255),0))),"")</f>
        <v/>
      </c>
      <c r="F261" s="370" t="str">
        <f t="array" ref="F261">IFERROR(IF(INDEX('Disaggregation Data'!$L$159:$L$310,MATCH(LEFT(M261,255),LEFT('Disaggregation Data'!$J$159:$J$310,255),0))=0,"",INDEX('Disaggregation Data'!$L$159:$L$310,MATCH(LEFT(M261,255),LEFT('Disaggregation Data'!J$159:$J$310,255),0))),"")</f>
        <v/>
      </c>
      <c r="G261" s="370" t="str">
        <f t="array" ref="G261">IFERROR(IF(INDEX('Disaggregation Data'!$M$159:$M$310,MATCH(LEFT(M261,255),LEFT('Disaggregation Data'!$J$159:$J$310,255),0))=0,"",INDEX('Disaggregation Data'!$M$159:$M$310,MATCH(LEFT(M261,255),LEFT('Disaggregation Data'!J$159:$J$310,255),0))),"")</f>
        <v/>
      </c>
      <c r="H261" s="369" t="str">
        <f t="array" ref="H261">IFERROR(IF(INDEX('Disaggregation Data'!$N$159:$N$310,MATCH(LEFT(M261,255),LEFT('Disaggregation Data'!$J$159:$J$310,255),0))=0,"",INDEX('Disaggregation Data'!$N$159:$N$310,MATCH(LEFT(M261,255),LEFT('Disaggregation Data'!J$159:$J$310,255),0))),"")</f>
        <v/>
      </c>
      <c r="I261" s="459" t="str">
        <f t="array" ref="I261">IFERROR(IF(INDEX('Disaggregation Records'!$G$59:$G$92,MATCH(LEFT(L261,255),LEFT('Disaggregation Records'!$D$59:$D$92,255),0))=0,"",INDEX('Disaggregation Records'!$G$59:$G$92,MATCH(LEFT(L261,255),LEFT('Disaggregation Records'!$D$59:$D$92,255),0))),"")</f>
        <v/>
      </c>
      <c r="J261" s="464" t="s">
        <v>738</v>
      </c>
      <c r="K261" s="464">
        <f t="shared" si="16"/>
        <v>53</v>
      </c>
      <c r="L261" s="464" t="str">
        <f t="shared" si="17"/>
        <v/>
      </c>
      <c r="M261" s="464" t="str">
        <f t="shared" si="18"/>
        <v/>
      </c>
      <c r="N261" s="464" t="b">
        <f t="shared" si="19"/>
        <v>0</v>
      </c>
      <c r="O261" s="468" t="s">
        <v>1736</v>
      </c>
      <c r="P261" s="202"/>
      <c r="Q261" s="179"/>
    </row>
    <row r="262" spans="1:17" ht="37.5" customHeight="1" x14ac:dyDescent="0.3">
      <c r="A262" s="367">
        <v>10</v>
      </c>
      <c r="B262" s="384" t="str">
        <f>IFERROR(VLOOKUP(A262,'Outcome Indicators - Section C'!$A$10:$S$27,19,FALSE),"")</f>
        <v/>
      </c>
      <c r="C262" s="467" t="str">
        <f t="array" ref="C262">IFERROR(IF(INDEX('Disaggregation Records'!$E$59:$E$92,MATCH(LEFT(L262,255),LEFT('Disaggregation Records'!$D$59:$D$92,255),0))=0,"",INDEX('Disaggregation Records'!$E$59:$E$92,MATCH(LEFT(L262,255),LEFT('Disaggregation Records'!$D$59:$D$92,255),0))),"")</f>
        <v/>
      </c>
      <c r="D262" s="467" t="str">
        <f t="array" ref="D262">IFERROR(IF(INDEX('Disaggregation Records'!$F$59:$F$92,MATCH(LEFT(L262,255),LEFT('Disaggregation Records'!$D$59:$D$92,255),0))=0,"",INDEX('Disaggregation Records'!$F$59:$F$92,MATCH(LEFT(L262,255),LEFT('Disaggregation Records'!$D$59:$D$92,255),0))),"")</f>
        <v/>
      </c>
      <c r="E262" s="370" t="str">
        <f t="array" ref="E262">IFERROR(IF(INDEX('Disaggregation Data'!$K$159:$K$310,MATCH(LEFT(M262,255),LEFT('Disaggregation Data'!$J$159:$J$310,255),0))=0,"",INDEX('Disaggregation Data'!$K$159:$K$310,MATCH(LEFT(M262,255),LEFT('Disaggregation Data'!J$159:$J$310,255),0))),"")</f>
        <v/>
      </c>
      <c r="F262" s="370" t="str">
        <f t="array" ref="F262">IFERROR(IF(INDEX('Disaggregation Data'!$L$159:$L$310,MATCH(LEFT(M262,255),LEFT('Disaggregation Data'!$J$159:$J$310,255),0))=0,"",INDEX('Disaggregation Data'!$L$159:$L$310,MATCH(LEFT(M262,255),LEFT('Disaggregation Data'!J$159:$J$310,255),0))),"")</f>
        <v/>
      </c>
      <c r="G262" s="370" t="str">
        <f t="array" ref="G262">IFERROR(IF(INDEX('Disaggregation Data'!$M$159:$M$310,MATCH(LEFT(M262,255),LEFT('Disaggregation Data'!$J$159:$J$310,255),0))=0,"",INDEX('Disaggregation Data'!$M$159:$M$310,MATCH(LEFT(M262,255),LEFT('Disaggregation Data'!J$159:$J$310,255),0))),"")</f>
        <v/>
      </c>
      <c r="H262" s="369" t="str">
        <f t="array" ref="H262">IFERROR(IF(INDEX('Disaggregation Data'!$N$159:$N$310,MATCH(LEFT(M262,255),LEFT('Disaggregation Data'!$J$159:$J$310,255),0))=0,"",INDEX('Disaggregation Data'!$N$159:$N$310,MATCH(LEFT(M262,255),LEFT('Disaggregation Data'!J$159:$J$310,255),0))),"")</f>
        <v/>
      </c>
      <c r="I262" s="459" t="str">
        <f t="array" ref="I262">IFERROR(IF(INDEX('Disaggregation Records'!$G$59:$G$92,MATCH(LEFT(L262,255),LEFT('Disaggregation Records'!$D$59:$D$92,255),0))=0,"",INDEX('Disaggregation Records'!$G$59:$G$92,MATCH(LEFT(L262,255),LEFT('Disaggregation Records'!$D$59:$D$92,255),0))),"")</f>
        <v/>
      </c>
      <c r="J262" s="464" t="s">
        <v>738</v>
      </c>
      <c r="K262" s="464">
        <f t="shared" si="16"/>
        <v>54</v>
      </c>
      <c r="L262" s="464" t="str">
        <f t="shared" si="17"/>
        <v/>
      </c>
      <c r="M262" s="464" t="str">
        <f t="shared" si="18"/>
        <v/>
      </c>
      <c r="N262" s="464" t="b">
        <f t="shared" si="19"/>
        <v>0</v>
      </c>
      <c r="O262" s="468" t="s">
        <v>1737</v>
      </c>
      <c r="P262" s="202"/>
      <c r="Q262" s="179"/>
    </row>
    <row r="263" spans="1:17" ht="37.5" customHeight="1" x14ac:dyDescent="0.3">
      <c r="A263" s="367">
        <v>10</v>
      </c>
      <c r="B263" s="384" t="str">
        <f>IFERROR(VLOOKUP(A263,'Outcome Indicators - Section C'!$A$10:$S$27,19,FALSE),"")</f>
        <v/>
      </c>
      <c r="C263" s="467" t="str">
        <f t="array" ref="C263">IFERROR(IF(INDEX('Disaggregation Records'!$E$59:$E$92,MATCH(LEFT(L263,255),LEFT('Disaggregation Records'!$D$59:$D$92,255),0))=0,"",INDEX('Disaggregation Records'!$E$59:$E$92,MATCH(LEFT(L263,255),LEFT('Disaggregation Records'!$D$59:$D$92,255),0))),"")</f>
        <v/>
      </c>
      <c r="D263" s="467" t="str">
        <f t="array" ref="D263">IFERROR(IF(INDEX('Disaggregation Records'!$F$59:$F$92,MATCH(LEFT(L263,255),LEFT('Disaggregation Records'!$D$59:$D$92,255),0))=0,"",INDEX('Disaggregation Records'!$F$59:$F$92,MATCH(LEFT(L263,255),LEFT('Disaggregation Records'!$D$59:$D$92,255),0))),"")</f>
        <v/>
      </c>
      <c r="E263" s="370" t="str">
        <f t="array" ref="E263">IFERROR(IF(INDEX('Disaggregation Data'!$K$159:$K$310,MATCH(LEFT(M263,255),LEFT('Disaggregation Data'!$J$159:$J$310,255),0))=0,"",INDEX('Disaggregation Data'!$K$159:$K$310,MATCH(LEFT(M263,255),LEFT('Disaggregation Data'!J$159:$J$310,255),0))),"")</f>
        <v/>
      </c>
      <c r="F263" s="370" t="str">
        <f t="array" ref="F263">IFERROR(IF(INDEX('Disaggregation Data'!$L$159:$L$310,MATCH(LEFT(M263,255),LEFT('Disaggregation Data'!$J$159:$J$310,255),0))=0,"",INDEX('Disaggregation Data'!$L$159:$L$310,MATCH(LEFT(M263,255),LEFT('Disaggregation Data'!J$159:$J$310,255),0))),"")</f>
        <v/>
      </c>
      <c r="G263" s="370" t="str">
        <f t="array" ref="G263">IFERROR(IF(INDEX('Disaggregation Data'!$M$159:$M$310,MATCH(LEFT(M263,255),LEFT('Disaggregation Data'!$J$159:$J$310,255),0))=0,"",INDEX('Disaggregation Data'!$M$159:$M$310,MATCH(LEFT(M263,255),LEFT('Disaggregation Data'!J$159:$J$310,255),0))),"")</f>
        <v/>
      </c>
      <c r="H263" s="369" t="str">
        <f t="array" ref="H263">IFERROR(IF(INDEX('Disaggregation Data'!$N$159:$N$310,MATCH(LEFT(M263,255),LEFT('Disaggregation Data'!$J$159:$J$310,255),0))=0,"",INDEX('Disaggregation Data'!$N$159:$N$310,MATCH(LEFT(M263,255),LEFT('Disaggregation Data'!J$159:$J$310,255),0))),"")</f>
        <v/>
      </c>
      <c r="I263" s="459" t="str">
        <f t="array" ref="I263">IFERROR(IF(INDEX('Disaggregation Records'!$G$59:$G$92,MATCH(LEFT(L263,255),LEFT('Disaggregation Records'!$D$59:$D$92,255),0))=0,"",INDEX('Disaggregation Records'!$G$59:$G$92,MATCH(LEFT(L263,255),LEFT('Disaggregation Records'!$D$59:$D$92,255),0))),"")</f>
        <v/>
      </c>
      <c r="J263" s="464" t="s">
        <v>738</v>
      </c>
      <c r="K263" s="464">
        <f t="shared" si="16"/>
        <v>55</v>
      </c>
      <c r="L263" s="464" t="str">
        <f t="shared" si="17"/>
        <v/>
      </c>
      <c r="M263" s="464" t="str">
        <f t="shared" si="18"/>
        <v/>
      </c>
      <c r="N263" s="464" t="b">
        <f t="shared" si="19"/>
        <v>0</v>
      </c>
      <c r="O263" s="468" t="s">
        <v>1738</v>
      </c>
      <c r="P263" s="202"/>
      <c r="Q263" s="179"/>
    </row>
    <row r="264" spans="1:17" ht="37.5" customHeight="1" x14ac:dyDescent="0.3">
      <c r="A264" s="367">
        <v>10</v>
      </c>
      <c r="B264" s="384" t="str">
        <f>IFERROR(VLOOKUP(A264,'Outcome Indicators - Section C'!$A$10:$S$27,19,FALSE),"")</f>
        <v/>
      </c>
      <c r="C264" s="467" t="str">
        <f t="array" ref="C264">IFERROR(IF(INDEX('Disaggregation Records'!$E$59:$E$92,MATCH(LEFT(L264,255),LEFT('Disaggregation Records'!$D$59:$D$92,255),0))=0,"",INDEX('Disaggregation Records'!$E$59:$E$92,MATCH(LEFT(L264,255),LEFT('Disaggregation Records'!$D$59:$D$92,255),0))),"")</f>
        <v/>
      </c>
      <c r="D264" s="467" t="str">
        <f t="array" ref="D264">IFERROR(IF(INDEX('Disaggregation Records'!$F$59:$F$92,MATCH(LEFT(L264,255),LEFT('Disaggregation Records'!$D$59:$D$92,255),0))=0,"",INDEX('Disaggregation Records'!$F$59:$F$92,MATCH(LEFT(L264,255),LEFT('Disaggregation Records'!$D$59:$D$92,255),0))),"")</f>
        <v/>
      </c>
      <c r="E264" s="370" t="str">
        <f t="array" ref="E264">IFERROR(IF(INDEX('Disaggregation Data'!$K$159:$K$310,MATCH(LEFT(M264,255),LEFT('Disaggregation Data'!$J$159:$J$310,255),0))=0,"",INDEX('Disaggregation Data'!$K$159:$K$310,MATCH(LEFT(M264,255),LEFT('Disaggregation Data'!J$159:$J$310,255),0))),"")</f>
        <v/>
      </c>
      <c r="F264" s="370" t="str">
        <f t="array" ref="F264">IFERROR(IF(INDEX('Disaggregation Data'!$L$159:$L$310,MATCH(LEFT(M264,255),LEFT('Disaggregation Data'!$J$159:$J$310,255),0))=0,"",INDEX('Disaggregation Data'!$L$159:$L$310,MATCH(LEFT(M264,255),LEFT('Disaggregation Data'!J$159:$J$310,255),0))),"")</f>
        <v/>
      </c>
      <c r="G264" s="370" t="str">
        <f t="array" ref="G264">IFERROR(IF(INDEX('Disaggregation Data'!$M$159:$M$310,MATCH(LEFT(M264,255),LEFT('Disaggregation Data'!$J$159:$J$310,255),0))=0,"",INDEX('Disaggregation Data'!$M$159:$M$310,MATCH(LEFT(M264,255),LEFT('Disaggregation Data'!J$159:$J$310,255),0))),"")</f>
        <v/>
      </c>
      <c r="H264" s="369" t="str">
        <f t="array" ref="H264">IFERROR(IF(INDEX('Disaggregation Data'!$N$159:$N$310,MATCH(LEFT(M264,255),LEFT('Disaggregation Data'!$J$159:$J$310,255),0))=0,"",INDEX('Disaggregation Data'!$N$159:$N$310,MATCH(LEFT(M264,255),LEFT('Disaggregation Data'!J$159:$J$310,255),0))),"")</f>
        <v/>
      </c>
      <c r="I264" s="459" t="str">
        <f t="array" ref="I264">IFERROR(IF(INDEX('Disaggregation Records'!$G$59:$G$92,MATCH(LEFT(L264,255),LEFT('Disaggregation Records'!$D$59:$D$92,255),0))=0,"",INDEX('Disaggregation Records'!$G$59:$G$92,MATCH(LEFT(L264,255),LEFT('Disaggregation Records'!$D$59:$D$92,255),0))),"")</f>
        <v/>
      </c>
      <c r="J264" s="464" t="s">
        <v>738</v>
      </c>
      <c r="K264" s="464">
        <f t="shared" si="16"/>
        <v>56</v>
      </c>
      <c r="L264" s="464" t="str">
        <f t="shared" si="17"/>
        <v/>
      </c>
      <c r="M264" s="464" t="str">
        <f t="shared" si="18"/>
        <v/>
      </c>
      <c r="N264" s="464" t="b">
        <f t="shared" si="19"/>
        <v>0</v>
      </c>
      <c r="O264" s="468" t="s">
        <v>1739</v>
      </c>
      <c r="P264" s="202"/>
      <c r="Q264" s="179"/>
    </row>
    <row r="265" spans="1:17" ht="37.5" customHeight="1" x14ac:dyDescent="0.3">
      <c r="A265" s="367">
        <v>10</v>
      </c>
      <c r="B265" s="384" t="str">
        <f>IFERROR(VLOOKUP(A265,'Outcome Indicators - Section C'!$A$10:$S$27,19,FALSE),"")</f>
        <v/>
      </c>
      <c r="C265" s="467" t="str">
        <f t="array" ref="C265">IFERROR(IF(INDEX('Disaggregation Records'!$E$59:$E$92,MATCH(LEFT(L265,255),LEFT('Disaggregation Records'!$D$59:$D$92,255),0))=0,"",INDEX('Disaggregation Records'!$E$59:$E$92,MATCH(LEFT(L265,255),LEFT('Disaggregation Records'!$D$59:$D$92,255),0))),"")</f>
        <v/>
      </c>
      <c r="D265" s="467" t="str">
        <f t="array" ref="D265">IFERROR(IF(INDEX('Disaggregation Records'!$F$59:$F$92,MATCH(LEFT(L265,255),LEFT('Disaggregation Records'!$D$59:$D$92,255),0))=0,"",INDEX('Disaggregation Records'!$F$59:$F$92,MATCH(LEFT(L265,255),LEFT('Disaggregation Records'!$D$59:$D$92,255),0))),"")</f>
        <v/>
      </c>
      <c r="E265" s="370" t="str">
        <f t="array" ref="E265">IFERROR(IF(INDEX('Disaggregation Data'!$K$159:$K$310,MATCH(LEFT(M265,255),LEFT('Disaggregation Data'!$J$159:$J$310,255),0))=0,"",INDEX('Disaggregation Data'!$K$159:$K$310,MATCH(LEFT(M265,255),LEFT('Disaggregation Data'!J$159:$J$310,255),0))),"")</f>
        <v/>
      </c>
      <c r="F265" s="370" t="str">
        <f t="array" ref="F265">IFERROR(IF(INDEX('Disaggregation Data'!$L$159:$L$310,MATCH(LEFT(M265,255),LEFT('Disaggregation Data'!$J$159:$J$310,255),0))=0,"",INDEX('Disaggregation Data'!$L$159:$L$310,MATCH(LEFT(M265,255),LEFT('Disaggregation Data'!J$159:$J$310,255),0))),"")</f>
        <v/>
      </c>
      <c r="G265" s="370" t="str">
        <f t="array" ref="G265">IFERROR(IF(INDEX('Disaggregation Data'!$M$159:$M$310,MATCH(LEFT(M265,255),LEFT('Disaggregation Data'!$J$159:$J$310,255),0))=0,"",INDEX('Disaggregation Data'!$M$159:$M$310,MATCH(LEFT(M265,255),LEFT('Disaggregation Data'!J$159:$J$310,255),0))),"")</f>
        <v/>
      </c>
      <c r="H265" s="369" t="str">
        <f t="array" ref="H265">IFERROR(IF(INDEX('Disaggregation Data'!$N$159:$N$310,MATCH(LEFT(M265,255),LEFT('Disaggregation Data'!$J$159:$J$310,255),0))=0,"",INDEX('Disaggregation Data'!$N$159:$N$310,MATCH(LEFT(M265,255),LEFT('Disaggregation Data'!J$159:$J$310,255),0))),"")</f>
        <v/>
      </c>
      <c r="I265" s="459" t="str">
        <f t="array" ref="I265">IFERROR(IF(INDEX('Disaggregation Records'!$G$59:$G$92,MATCH(LEFT(L265,255),LEFT('Disaggregation Records'!$D$59:$D$92,255),0))=0,"",INDEX('Disaggregation Records'!$G$59:$G$92,MATCH(LEFT(L265,255),LEFT('Disaggregation Records'!$D$59:$D$92,255),0))),"")</f>
        <v/>
      </c>
      <c r="J265" s="464" t="s">
        <v>738</v>
      </c>
      <c r="K265" s="464">
        <f t="shared" si="16"/>
        <v>57</v>
      </c>
      <c r="L265" s="464" t="str">
        <f t="shared" si="17"/>
        <v/>
      </c>
      <c r="M265" s="464" t="str">
        <f t="shared" si="18"/>
        <v/>
      </c>
      <c r="N265" s="464" t="b">
        <f t="shared" si="19"/>
        <v>0</v>
      </c>
      <c r="O265" s="468" t="s">
        <v>1740</v>
      </c>
      <c r="P265" s="202"/>
      <c r="Q265" s="179"/>
    </row>
    <row r="266" spans="1:17" ht="37.5" customHeight="1" x14ac:dyDescent="0.3">
      <c r="A266" s="367">
        <v>10</v>
      </c>
      <c r="B266" s="384" t="str">
        <f>IFERROR(VLOOKUP(A266,'Outcome Indicators - Section C'!$A$10:$S$27,19,FALSE),"")</f>
        <v/>
      </c>
      <c r="C266" s="467" t="str">
        <f t="array" ref="C266">IFERROR(IF(INDEX('Disaggregation Records'!$E$59:$E$92,MATCH(LEFT(L266,255),LEFT('Disaggregation Records'!$D$59:$D$92,255),0))=0,"",INDEX('Disaggregation Records'!$E$59:$E$92,MATCH(LEFT(L266,255),LEFT('Disaggregation Records'!$D$59:$D$92,255),0))),"")</f>
        <v/>
      </c>
      <c r="D266" s="467" t="str">
        <f t="array" ref="D266">IFERROR(IF(INDEX('Disaggregation Records'!$F$59:$F$92,MATCH(LEFT(L266,255),LEFT('Disaggregation Records'!$D$59:$D$92,255),0))=0,"",INDEX('Disaggregation Records'!$F$59:$F$92,MATCH(LEFT(L266,255),LEFT('Disaggregation Records'!$D$59:$D$92,255),0))),"")</f>
        <v/>
      </c>
      <c r="E266" s="370" t="str">
        <f t="array" ref="E266">IFERROR(IF(INDEX('Disaggregation Data'!$K$159:$K$310,MATCH(LEFT(M266,255),LEFT('Disaggregation Data'!$J$159:$J$310,255),0))=0,"",INDEX('Disaggregation Data'!$K$159:$K$310,MATCH(LEFT(M266,255),LEFT('Disaggregation Data'!J$159:$J$310,255),0))),"")</f>
        <v/>
      </c>
      <c r="F266" s="370" t="str">
        <f t="array" ref="F266">IFERROR(IF(INDEX('Disaggregation Data'!$L$159:$L$310,MATCH(LEFT(M266,255),LEFT('Disaggregation Data'!$J$159:$J$310,255),0))=0,"",INDEX('Disaggregation Data'!$L$159:$L$310,MATCH(LEFT(M266,255),LEFT('Disaggregation Data'!J$159:$J$310,255),0))),"")</f>
        <v/>
      </c>
      <c r="G266" s="370" t="str">
        <f t="array" ref="G266">IFERROR(IF(INDEX('Disaggregation Data'!$M$159:$M$310,MATCH(LEFT(M266,255),LEFT('Disaggregation Data'!$J$159:$J$310,255),0))=0,"",INDEX('Disaggregation Data'!$M$159:$M$310,MATCH(LEFT(M266,255),LEFT('Disaggregation Data'!J$159:$J$310,255),0))),"")</f>
        <v/>
      </c>
      <c r="H266" s="369" t="str">
        <f t="array" ref="H266">IFERROR(IF(INDEX('Disaggregation Data'!$N$159:$N$310,MATCH(LEFT(M266,255),LEFT('Disaggregation Data'!$J$159:$J$310,255),0))=0,"",INDEX('Disaggregation Data'!$N$159:$N$310,MATCH(LEFT(M266,255),LEFT('Disaggregation Data'!J$159:$J$310,255),0))),"")</f>
        <v/>
      </c>
      <c r="I266" s="459" t="str">
        <f t="array" ref="I266">IFERROR(IF(INDEX('Disaggregation Records'!$G$59:$G$92,MATCH(LEFT(L266,255),LEFT('Disaggregation Records'!$D$59:$D$92,255),0))=0,"",INDEX('Disaggregation Records'!$G$59:$G$92,MATCH(LEFT(L266,255),LEFT('Disaggregation Records'!$D$59:$D$92,255),0))),"")</f>
        <v/>
      </c>
      <c r="J266" s="464" t="s">
        <v>738</v>
      </c>
      <c r="K266" s="464">
        <f t="shared" si="16"/>
        <v>58</v>
      </c>
      <c r="L266" s="464" t="str">
        <f t="shared" si="17"/>
        <v/>
      </c>
      <c r="M266" s="464" t="str">
        <f t="shared" si="18"/>
        <v/>
      </c>
      <c r="N266" s="464" t="b">
        <f t="shared" si="19"/>
        <v>0</v>
      </c>
      <c r="O266" s="468" t="s">
        <v>1741</v>
      </c>
      <c r="P266" s="202"/>
      <c r="Q266" s="179"/>
    </row>
    <row r="267" spans="1:17" ht="37.5" customHeight="1" x14ac:dyDescent="0.3">
      <c r="A267" s="367">
        <v>10</v>
      </c>
      <c r="B267" s="384" t="str">
        <f>IFERROR(VLOOKUP(A267,'Outcome Indicators - Section C'!$A$10:$S$27,19,FALSE),"")</f>
        <v/>
      </c>
      <c r="C267" s="467" t="str">
        <f t="array" ref="C267">IFERROR(IF(INDEX('Disaggregation Records'!$E$59:$E$92,MATCH(LEFT(L267,255),LEFT('Disaggregation Records'!$D$59:$D$92,255),0))=0,"",INDEX('Disaggregation Records'!$E$59:$E$92,MATCH(LEFT(L267,255),LEFT('Disaggregation Records'!$D$59:$D$92,255),0))),"")</f>
        <v/>
      </c>
      <c r="D267" s="467" t="str">
        <f t="array" ref="D267">IFERROR(IF(INDEX('Disaggregation Records'!$F$59:$F$92,MATCH(LEFT(L267,255),LEFT('Disaggregation Records'!$D$59:$D$92,255),0))=0,"",INDEX('Disaggregation Records'!$F$59:$F$92,MATCH(LEFT(L267,255),LEFT('Disaggregation Records'!$D$59:$D$92,255),0))),"")</f>
        <v/>
      </c>
      <c r="E267" s="370" t="str">
        <f t="array" ref="E267">IFERROR(IF(INDEX('Disaggregation Data'!$K$159:$K$310,MATCH(LEFT(M267,255),LEFT('Disaggregation Data'!$J$159:$J$310,255),0))=0,"",INDEX('Disaggregation Data'!$K$159:$K$310,MATCH(LEFT(M267,255),LEFT('Disaggregation Data'!J$159:$J$310,255),0))),"")</f>
        <v/>
      </c>
      <c r="F267" s="370" t="str">
        <f t="array" ref="F267">IFERROR(IF(INDEX('Disaggregation Data'!$L$159:$L$310,MATCH(LEFT(M267,255),LEFT('Disaggregation Data'!$J$159:$J$310,255),0))=0,"",INDEX('Disaggregation Data'!$L$159:$L$310,MATCH(LEFT(M267,255),LEFT('Disaggregation Data'!J$159:$J$310,255),0))),"")</f>
        <v/>
      </c>
      <c r="G267" s="370" t="str">
        <f t="array" ref="G267">IFERROR(IF(INDEX('Disaggregation Data'!$M$159:$M$310,MATCH(LEFT(M267,255),LEFT('Disaggregation Data'!$J$159:$J$310,255),0))=0,"",INDEX('Disaggregation Data'!$M$159:$M$310,MATCH(LEFT(M267,255),LEFT('Disaggregation Data'!J$159:$J$310,255),0))),"")</f>
        <v/>
      </c>
      <c r="H267" s="369" t="str">
        <f t="array" ref="H267">IFERROR(IF(INDEX('Disaggregation Data'!$N$159:$N$310,MATCH(LEFT(M267,255),LEFT('Disaggregation Data'!$J$159:$J$310,255),0))=0,"",INDEX('Disaggregation Data'!$N$159:$N$310,MATCH(LEFT(M267,255),LEFT('Disaggregation Data'!J$159:$J$310,255),0))),"")</f>
        <v/>
      </c>
      <c r="I267" s="459" t="str">
        <f t="array" ref="I267">IFERROR(IF(INDEX('Disaggregation Records'!$G$59:$G$92,MATCH(LEFT(L267,255),LEFT('Disaggregation Records'!$D$59:$D$92,255),0))=0,"",INDEX('Disaggregation Records'!$G$59:$G$92,MATCH(LEFT(L267,255),LEFT('Disaggregation Records'!$D$59:$D$92,255),0))),"")</f>
        <v/>
      </c>
      <c r="J267" s="464" t="s">
        <v>738</v>
      </c>
      <c r="K267" s="464">
        <f t="shared" si="16"/>
        <v>59</v>
      </c>
      <c r="L267" s="464" t="str">
        <f t="shared" si="17"/>
        <v/>
      </c>
      <c r="M267" s="464" t="str">
        <f t="shared" si="18"/>
        <v/>
      </c>
      <c r="N267" s="464" t="b">
        <f t="shared" si="19"/>
        <v>0</v>
      </c>
      <c r="O267" s="468" t="s">
        <v>1742</v>
      </c>
      <c r="P267" s="202"/>
      <c r="Q267" s="179"/>
    </row>
    <row r="268" spans="1:17" ht="37.5" customHeight="1" x14ac:dyDescent="0.3">
      <c r="A268" s="367">
        <v>11</v>
      </c>
      <c r="B268" s="384" t="str">
        <f>IFERROR(VLOOKUP(A268,'Outcome Indicators - Section C'!$A$10:$S$27,19,FALSE),"")</f>
        <v/>
      </c>
      <c r="C268" s="467" t="str">
        <f t="array" ref="C268">IFERROR(IF(INDEX('Disaggregation Records'!$E$59:$E$92,MATCH(LEFT(L268,255),LEFT('Disaggregation Records'!$D$59:$D$92,255),0))=0,"",INDEX('Disaggregation Records'!$E$59:$E$92,MATCH(LEFT(L268,255),LEFT('Disaggregation Records'!$D$59:$D$92,255),0))),"")</f>
        <v/>
      </c>
      <c r="D268" s="467" t="str">
        <f t="array" ref="D268">IFERROR(IF(INDEX('Disaggregation Records'!$F$59:$F$92,MATCH(LEFT(L268,255),LEFT('Disaggregation Records'!$D$59:$D$92,255),0))=0,"",INDEX('Disaggregation Records'!$F$59:$F$92,MATCH(LEFT(L268,255),LEFT('Disaggregation Records'!$D$59:$D$92,255),0))),"")</f>
        <v/>
      </c>
      <c r="E268" s="370" t="str">
        <f t="array" ref="E268">IFERROR(IF(INDEX('Disaggregation Data'!$K$159:$K$310,MATCH(LEFT(M268,255),LEFT('Disaggregation Data'!$J$159:$J$310,255),0))=0,"",INDEX('Disaggregation Data'!$K$159:$K$310,MATCH(LEFT(M268,255),LEFT('Disaggregation Data'!J$159:$J$310,255),0))),"")</f>
        <v/>
      </c>
      <c r="F268" s="370" t="str">
        <f t="array" ref="F268">IFERROR(IF(INDEX('Disaggregation Data'!$L$159:$L$310,MATCH(LEFT(M268,255),LEFT('Disaggregation Data'!$J$159:$J$310,255),0))=0,"",INDEX('Disaggregation Data'!$L$159:$L$310,MATCH(LEFT(M268,255),LEFT('Disaggregation Data'!J$159:$J$310,255),0))),"")</f>
        <v/>
      </c>
      <c r="G268" s="370" t="str">
        <f t="array" ref="G268">IFERROR(IF(INDEX('Disaggregation Data'!$M$159:$M$310,MATCH(LEFT(M268,255),LEFT('Disaggregation Data'!$J$159:$J$310,255),0))=0,"",INDEX('Disaggregation Data'!$M$159:$M$310,MATCH(LEFT(M268,255),LEFT('Disaggregation Data'!J$159:$J$310,255),0))),"")</f>
        <v/>
      </c>
      <c r="H268" s="369" t="str">
        <f t="array" ref="H268">IFERROR(IF(INDEX('Disaggregation Data'!$N$159:$N$310,MATCH(LEFT(M268,255),LEFT('Disaggregation Data'!$J$159:$J$310,255),0))=0,"",INDEX('Disaggregation Data'!$N$159:$N$310,MATCH(LEFT(M268,255),LEFT('Disaggregation Data'!J$159:$J$310,255),0))),"")</f>
        <v/>
      </c>
      <c r="I268" s="459" t="str">
        <f t="array" ref="I268">IFERROR(IF(INDEX('Disaggregation Records'!$G$59:$G$92,MATCH(LEFT(L268,255),LEFT('Disaggregation Records'!$D$59:$D$92,255),0))=0,"",INDEX('Disaggregation Records'!$G$59:$G$92,MATCH(LEFT(L268,255),LEFT('Disaggregation Records'!$D$59:$D$92,255),0))),"")</f>
        <v/>
      </c>
      <c r="J268" s="464" t="s">
        <v>739</v>
      </c>
      <c r="K268" s="464">
        <f t="shared" si="16"/>
        <v>60</v>
      </c>
      <c r="L268" s="464" t="str">
        <f t="shared" si="17"/>
        <v/>
      </c>
      <c r="M268" s="464" t="str">
        <f t="shared" si="18"/>
        <v/>
      </c>
      <c r="N268" s="464" t="b">
        <f t="shared" si="19"/>
        <v>0</v>
      </c>
      <c r="O268" s="468" t="s">
        <v>1743</v>
      </c>
      <c r="P268" s="202"/>
      <c r="Q268" s="179"/>
    </row>
    <row r="269" spans="1:17" ht="37.5" customHeight="1" x14ac:dyDescent="0.3">
      <c r="A269" s="367">
        <v>11</v>
      </c>
      <c r="B269" s="384" t="str">
        <f>IFERROR(VLOOKUP(A269,'Outcome Indicators - Section C'!$A$10:$S$27,19,FALSE),"")</f>
        <v/>
      </c>
      <c r="C269" s="467" t="str">
        <f t="array" ref="C269">IFERROR(IF(INDEX('Disaggregation Records'!$E$59:$E$92,MATCH(LEFT(L269,255),LEFT('Disaggregation Records'!$D$59:$D$92,255),0))=0,"",INDEX('Disaggregation Records'!$E$59:$E$92,MATCH(LEFT(L269,255),LEFT('Disaggregation Records'!$D$59:$D$92,255),0))),"")</f>
        <v/>
      </c>
      <c r="D269" s="467" t="str">
        <f t="array" ref="D269">IFERROR(IF(INDEX('Disaggregation Records'!$F$59:$F$92,MATCH(LEFT(L269,255),LEFT('Disaggregation Records'!$D$59:$D$92,255),0))=0,"",INDEX('Disaggregation Records'!$F$59:$F$92,MATCH(LEFT(L269,255),LEFT('Disaggregation Records'!$D$59:$D$92,255),0))),"")</f>
        <v/>
      </c>
      <c r="E269" s="370" t="str">
        <f t="array" ref="E269">IFERROR(IF(INDEX('Disaggregation Data'!$K$159:$K$310,MATCH(LEFT(M269,255),LEFT('Disaggregation Data'!$J$159:$J$310,255),0))=0,"",INDEX('Disaggregation Data'!$K$159:$K$310,MATCH(LEFT(M269,255),LEFT('Disaggregation Data'!J$159:$J$310,255),0))),"")</f>
        <v/>
      </c>
      <c r="F269" s="370" t="str">
        <f t="array" ref="F269">IFERROR(IF(INDEX('Disaggregation Data'!$L$159:$L$310,MATCH(LEFT(M269,255),LEFT('Disaggregation Data'!$J$159:$J$310,255),0))=0,"",INDEX('Disaggregation Data'!$L$159:$L$310,MATCH(LEFT(M269,255),LEFT('Disaggregation Data'!J$159:$J$310,255),0))),"")</f>
        <v/>
      </c>
      <c r="G269" s="370" t="str">
        <f t="array" ref="G269">IFERROR(IF(INDEX('Disaggregation Data'!$M$159:$M$310,MATCH(LEFT(M269,255),LEFT('Disaggregation Data'!$J$159:$J$310,255),0))=0,"",INDEX('Disaggregation Data'!$M$159:$M$310,MATCH(LEFT(M269,255),LEFT('Disaggregation Data'!J$159:$J$310,255),0))),"")</f>
        <v/>
      </c>
      <c r="H269" s="369" t="str">
        <f t="array" ref="H269">IFERROR(IF(INDEX('Disaggregation Data'!$N$159:$N$310,MATCH(LEFT(M269,255),LEFT('Disaggregation Data'!$J$159:$J$310,255),0))=0,"",INDEX('Disaggregation Data'!$N$159:$N$310,MATCH(LEFT(M269,255),LEFT('Disaggregation Data'!J$159:$J$310,255),0))),"")</f>
        <v/>
      </c>
      <c r="I269" s="459" t="str">
        <f t="array" ref="I269">IFERROR(IF(INDEX('Disaggregation Records'!$G$59:$G$92,MATCH(LEFT(L269,255),LEFT('Disaggregation Records'!$D$59:$D$92,255),0))=0,"",INDEX('Disaggregation Records'!$G$59:$G$92,MATCH(LEFT(L269,255),LEFT('Disaggregation Records'!$D$59:$D$92,255),0))),"")</f>
        <v/>
      </c>
      <c r="J269" s="464" t="s">
        <v>739</v>
      </c>
      <c r="K269" s="464">
        <f t="shared" si="16"/>
        <v>61</v>
      </c>
      <c r="L269" s="464" t="str">
        <f t="shared" si="17"/>
        <v/>
      </c>
      <c r="M269" s="464" t="str">
        <f t="shared" si="18"/>
        <v/>
      </c>
      <c r="N269" s="464" t="b">
        <f t="shared" si="19"/>
        <v>0</v>
      </c>
      <c r="O269" s="468" t="s">
        <v>1744</v>
      </c>
      <c r="P269" s="202"/>
      <c r="Q269" s="179"/>
    </row>
    <row r="270" spans="1:17" ht="37.5" customHeight="1" x14ac:dyDescent="0.3">
      <c r="A270" s="367">
        <v>11</v>
      </c>
      <c r="B270" s="384" t="str">
        <f>IFERROR(VLOOKUP(A270,'Outcome Indicators - Section C'!$A$10:$S$27,19,FALSE),"")</f>
        <v/>
      </c>
      <c r="C270" s="467" t="str">
        <f t="array" ref="C270">IFERROR(IF(INDEX('Disaggregation Records'!$E$59:$E$92,MATCH(LEFT(L270,255),LEFT('Disaggregation Records'!$D$59:$D$92,255),0))=0,"",INDEX('Disaggregation Records'!$E$59:$E$92,MATCH(LEFT(L270,255),LEFT('Disaggregation Records'!$D$59:$D$92,255),0))),"")</f>
        <v/>
      </c>
      <c r="D270" s="467" t="str">
        <f t="array" ref="D270">IFERROR(IF(INDEX('Disaggregation Records'!$F$59:$F$92,MATCH(LEFT(L270,255),LEFT('Disaggregation Records'!$D$59:$D$92,255),0))=0,"",INDEX('Disaggregation Records'!$F$59:$F$92,MATCH(LEFT(L270,255),LEFT('Disaggregation Records'!$D$59:$D$92,255),0))),"")</f>
        <v/>
      </c>
      <c r="E270" s="370" t="str">
        <f t="array" ref="E270">IFERROR(IF(INDEX('Disaggregation Data'!$K$159:$K$310,MATCH(LEFT(M270,255),LEFT('Disaggregation Data'!$J$159:$J$310,255),0))=0,"",INDEX('Disaggregation Data'!$K$159:$K$310,MATCH(LEFT(M270,255),LEFT('Disaggregation Data'!J$159:$J$310,255),0))),"")</f>
        <v/>
      </c>
      <c r="F270" s="370" t="str">
        <f t="array" ref="F270">IFERROR(IF(INDEX('Disaggregation Data'!$L$159:$L$310,MATCH(LEFT(M270,255),LEFT('Disaggregation Data'!$J$159:$J$310,255),0))=0,"",INDEX('Disaggregation Data'!$L$159:$L$310,MATCH(LEFT(M270,255),LEFT('Disaggregation Data'!J$159:$J$310,255),0))),"")</f>
        <v/>
      </c>
      <c r="G270" s="370" t="str">
        <f t="array" ref="G270">IFERROR(IF(INDEX('Disaggregation Data'!$M$159:$M$310,MATCH(LEFT(M270,255),LEFT('Disaggregation Data'!$J$159:$J$310,255),0))=0,"",INDEX('Disaggregation Data'!$M$159:$M$310,MATCH(LEFT(M270,255),LEFT('Disaggregation Data'!J$159:$J$310,255),0))),"")</f>
        <v/>
      </c>
      <c r="H270" s="369" t="str">
        <f t="array" ref="H270">IFERROR(IF(INDEX('Disaggregation Data'!$N$159:$N$310,MATCH(LEFT(M270,255),LEFT('Disaggregation Data'!$J$159:$J$310,255),0))=0,"",INDEX('Disaggregation Data'!$N$159:$N$310,MATCH(LEFT(M270,255),LEFT('Disaggregation Data'!J$159:$J$310,255),0))),"")</f>
        <v/>
      </c>
      <c r="I270" s="459" t="str">
        <f t="array" ref="I270">IFERROR(IF(INDEX('Disaggregation Records'!$G$59:$G$92,MATCH(LEFT(L270,255),LEFT('Disaggregation Records'!$D$59:$D$92,255),0))=0,"",INDEX('Disaggregation Records'!$G$59:$G$92,MATCH(LEFT(L270,255),LEFT('Disaggregation Records'!$D$59:$D$92,255),0))),"")</f>
        <v/>
      </c>
      <c r="J270" s="464" t="s">
        <v>739</v>
      </c>
      <c r="K270" s="464">
        <f t="shared" si="16"/>
        <v>62</v>
      </c>
      <c r="L270" s="464" t="str">
        <f t="shared" si="17"/>
        <v/>
      </c>
      <c r="M270" s="464" t="str">
        <f t="shared" si="18"/>
        <v/>
      </c>
      <c r="N270" s="464" t="b">
        <f t="shared" si="19"/>
        <v>0</v>
      </c>
      <c r="O270" s="468" t="s">
        <v>1745</v>
      </c>
      <c r="P270" s="202"/>
      <c r="Q270" s="179"/>
    </row>
    <row r="271" spans="1:17" ht="37.5" customHeight="1" x14ac:dyDescent="0.3">
      <c r="A271" s="367">
        <v>11</v>
      </c>
      <c r="B271" s="384" t="str">
        <f>IFERROR(VLOOKUP(A271,'Outcome Indicators - Section C'!$A$10:$S$27,19,FALSE),"")</f>
        <v/>
      </c>
      <c r="C271" s="467" t="str">
        <f t="array" ref="C271">IFERROR(IF(INDEX('Disaggregation Records'!$E$59:$E$92,MATCH(LEFT(L271,255),LEFT('Disaggregation Records'!$D$59:$D$92,255),0))=0,"",INDEX('Disaggregation Records'!$E$59:$E$92,MATCH(LEFT(L271,255),LEFT('Disaggregation Records'!$D$59:$D$92,255),0))),"")</f>
        <v/>
      </c>
      <c r="D271" s="467" t="str">
        <f t="array" ref="D271">IFERROR(IF(INDEX('Disaggregation Records'!$F$59:$F$92,MATCH(LEFT(L271,255),LEFT('Disaggregation Records'!$D$59:$D$92,255),0))=0,"",INDEX('Disaggregation Records'!$F$59:$F$92,MATCH(LEFT(L271,255),LEFT('Disaggregation Records'!$D$59:$D$92,255),0))),"")</f>
        <v/>
      </c>
      <c r="E271" s="370" t="str">
        <f t="array" ref="E271">IFERROR(IF(INDEX('Disaggregation Data'!$K$159:$K$310,MATCH(LEFT(M271,255),LEFT('Disaggregation Data'!$J$159:$J$310,255),0))=0,"",INDEX('Disaggregation Data'!$K$159:$K$310,MATCH(LEFT(M271,255),LEFT('Disaggregation Data'!J$159:$J$310,255),0))),"")</f>
        <v/>
      </c>
      <c r="F271" s="370" t="str">
        <f t="array" ref="F271">IFERROR(IF(INDEX('Disaggregation Data'!$L$159:$L$310,MATCH(LEFT(M271,255),LEFT('Disaggregation Data'!$J$159:$J$310,255),0))=0,"",INDEX('Disaggregation Data'!$L$159:$L$310,MATCH(LEFT(M271,255),LEFT('Disaggregation Data'!J$159:$J$310,255),0))),"")</f>
        <v/>
      </c>
      <c r="G271" s="370" t="str">
        <f t="array" ref="G271">IFERROR(IF(INDEX('Disaggregation Data'!$M$159:$M$310,MATCH(LEFT(M271,255),LEFT('Disaggregation Data'!$J$159:$J$310,255),0))=0,"",INDEX('Disaggregation Data'!$M$159:$M$310,MATCH(LEFT(M271,255),LEFT('Disaggregation Data'!J$159:$J$310,255),0))),"")</f>
        <v/>
      </c>
      <c r="H271" s="369" t="str">
        <f t="array" ref="H271">IFERROR(IF(INDEX('Disaggregation Data'!$N$159:$N$310,MATCH(LEFT(M271,255),LEFT('Disaggregation Data'!$J$159:$J$310,255),0))=0,"",INDEX('Disaggregation Data'!$N$159:$N$310,MATCH(LEFT(M271,255),LEFT('Disaggregation Data'!J$159:$J$310,255),0))),"")</f>
        <v/>
      </c>
      <c r="I271" s="459" t="str">
        <f t="array" ref="I271">IFERROR(IF(INDEX('Disaggregation Records'!$G$59:$G$92,MATCH(LEFT(L271,255),LEFT('Disaggregation Records'!$D$59:$D$92,255),0))=0,"",INDEX('Disaggregation Records'!$G$59:$G$92,MATCH(LEFT(L271,255),LEFT('Disaggregation Records'!$D$59:$D$92,255),0))),"")</f>
        <v/>
      </c>
      <c r="J271" s="464" t="s">
        <v>739</v>
      </c>
      <c r="K271" s="464">
        <f t="shared" si="16"/>
        <v>63</v>
      </c>
      <c r="L271" s="464" t="str">
        <f t="shared" si="17"/>
        <v/>
      </c>
      <c r="M271" s="464" t="str">
        <f t="shared" si="18"/>
        <v/>
      </c>
      <c r="N271" s="464" t="b">
        <f t="shared" si="19"/>
        <v>0</v>
      </c>
      <c r="O271" s="468" t="s">
        <v>1746</v>
      </c>
      <c r="P271" s="202"/>
      <c r="Q271" s="179"/>
    </row>
    <row r="272" spans="1:17" ht="37.5" customHeight="1" x14ac:dyDescent="0.3">
      <c r="A272" s="367">
        <v>11</v>
      </c>
      <c r="B272" s="384" t="str">
        <f>IFERROR(VLOOKUP(A272,'Outcome Indicators - Section C'!$A$10:$S$27,19,FALSE),"")</f>
        <v/>
      </c>
      <c r="C272" s="467" t="str">
        <f t="array" ref="C272">IFERROR(IF(INDEX('Disaggregation Records'!$E$59:$E$92,MATCH(LEFT(L272,255),LEFT('Disaggregation Records'!$D$59:$D$92,255),0))=0,"",INDEX('Disaggregation Records'!$E$59:$E$92,MATCH(LEFT(L272,255),LEFT('Disaggregation Records'!$D$59:$D$92,255),0))),"")</f>
        <v/>
      </c>
      <c r="D272" s="467" t="str">
        <f t="array" ref="D272">IFERROR(IF(INDEX('Disaggregation Records'!$F$59:$F$92,MATCH(LEFT(L272,255),LEFT('Disaggregation Records'!$D$59:$D$92,255),0))=0,"",INDEX('Disaggregation Records'!$F$59:$F$92,MATCH(LEFT(L272,255),LEFT('Disaggregation Records'!$D$59:$D$92,255),0))),"")</f>
        <v/>
      </c>
      <c r="E272" s="370" t="str">
        <f t="array" ref="E272">IFERROR(IF(INDEX('Disaggregation Data'!$K$159:$K$310,MATCH(LEFT(M272,255),LEFT('Disaggregation Data'!$J$159:$J$310,255),0))=0,"",INDEX('Disaggregation Data'!$K$159:$K$310,MATCH(LEFT(M272,255),LEFT('Disaggregation Data'!J$159:$J$310,255),0))),"")</f>
        <v/>
      </c>
      <c r="F272" s="370" t="str">
        <f t="array" ref="F272">IFERROR(IF(INDEX('Disaggregation Data'!$L$159:$L$310,MATCH(LEFT(M272,255),LEFT('Disaggregation Data'!$J$159:$J$310,255),0))=0,"",INDEX('Disaggregation Data'!$L$159:$L$310,MATCH(LEFT(M272,255),LEFT('Disaggregation Data'!J$159:$J$310,255),0))),"")</f>
        <v/>
      </c>
      <c r="G272" s="370" t="str">
        <f t="array" ref="G272">IFERROR(IF(INDEX('Disaggregation Data'!$M$159:$M$310,MATCH(LEFT(M272,255),LEFT('Disaggregation Data'!$J$159:$J$310,255),0))=0,"",INDEX('Disaggregation Data'!$M$159:$M$310,MATCH(LEFT(M272,255),LEFT('Disaggregation Data'!J$159:$J$310,255),0))),"")</f>
        <v/>
      </c>
      <c r="H272" s="369" t="str">
        <f t="array" ref="H272">IFERROR(IF(INDEX('Disaggregation Data'!$N$159:$N$310,MATCH(LEFT(M272,255),LEFT('Disaggregation Data'!$J$159:$J$310,255),0))=0,"",INDEX('Disaggregation Data'!$N$159:$N$310,MATCH(LEFT(M272,255),LEFT('Disaggregation Data'!J$159:$J$310,255),0))),"")</f>
        <v/>
      </c>
      <c r="I272" s="459" t="str">
        <f t="array" ref="I272">IFERROR(IF(INDEX('Disaggregation Records'!$G$59:$G$92,MATCH(LEFT(L272,255),LEFT('Disaggregation Records'!$D$59:$D$92,255),0))=0,"",INDEX('Disaggregation Records'!$G$59:$G$92,MATCH(LEFT(L272,255),LEFT('Disaggregation Records'!$D$59:$D$92,255),0))),"")</f>
        <v/>
      </c>
      <c r="J272" s="464" t="s">
        <v>739</v>
      </c>
      <c r="K272" s="464">
        <f t="shared" si="16"/>
        <v>64</v>
      </c>
      <c r="L272" s="464" t="str">
        <f t="shared" si="17"/>
        <v/>
      </c>
      <c r="M272" s="464" t="str">
        <f t="shared" si="18"/>
        <v/>
      </c>
      <c r="N272" s="464" t="b">
        <f t="shared" si="19"/>
        <v>0</v>
      </c>
      <c r="O272" s="468" t="s">
        <v>1747</v>
      </c>
      <c r="P272" s="202"/>
      <c r="Q272" s="179"/>
    </row>
    <row r="273" spans="1:17" ht="37.5" customHeight="1" x14ac:dyDescent="0.3">
      <c r="A273" s="367">
        <v>11</v>
      </c>
      <c r="B273" s="384" t="str">
        <f>IFERROR(VLOOKUP(A273,'Outcome Indicators - Section C'!$A$10:$S$27,19,FALSE),"")</f>
        <v/>
      </c>
      <c r="C273" s="467" t="str">
        <f t="array" ref="C273">IFERROR(IF(INDEX('Disaggregation Records'!$E$59:$E$92,MATCH(LEFT(L273,255),LEFT('Disaggregation Records'!$D$59:$D$92,255),0))=0,"",INDEX('Disaggregation Records'!$E$59:$E$92,MATCH(LEFT(L273,255),LEFT('Disaggregation Records'!$D$59:$D$92,255),0))),"")</f>
        <v/>
      </c>
      <c r="D273" s="467" t="str">
        <f t="array" ref="D273">IFERROR(IF(INDEX('Disaggregation Records'!$F$59:$F$92,MATCH(LEFT(L273,255),LEFT('Disaggregation Records'!$D$59:$D$92,255),0))=0,"",INDEX('Disaggregation Records'!$F$59:$F$92,MATCH(LEFT(L273,255),LEFT('Disaggregation Records'!$D$59:$D$92,255),0))),"")</f>
        <v/>
      </c>
      <c r="E273" s="370" t="str">
        <f t="array" ref="E273">IFERROR(IF(INDEX('Disaggregation Data'!$K$159:$K$310,MATCH(LEFT(M273,255),LEFT('Disaggregation Data'!$J$159:$J$310,255),0))=0,"",INDEX('Disaggregation Data'!$K$159:$K$310,MATCH(LEFT(M273,255),LEFT('Disaggregation Data'!J$159:$J$310,255),0))),"")</f>
        <v/>
      </c>
      <c r="F273" s="370" t="str">
        <f t="array" ref="F273">IFERROR(IF(INDEX('Disaggregation Data'!$L$159:$L$310,MATCH(LEFT(M273,255),LEFT('Disaggregation Data'!$J$159:$J$310,255),0))=0,"",INDEX('Disaggregation Data'!$L$159:$L$310,MATCH(LEFT(M273,255),LEFT('Disaggregation Data'!J$159:$J$310,255),0))),"")</f>
        <v/>
      </c>
      <c r="G273" s="370" t="str">
        <f t="array" ref="G273">IFERROR(IF(INDEX('Disaggregation Data'!$M$159:$M$310,MATCH(LEFT(M273,255),LEFT('Disaggregation Data'!$J$159:$J$310,255),0))=0,"",INDEX('Disaggregation Data'!$M$159:$M$310,MATCH(LEFT(M273,255),LEFT('Disaggregation Data'!J$159:$J$310,255),0))),"")</f>
        <v/>
      </c>
      <c r="H273" s="369" t="str">
        <f t="array" ref="H273">IFERROR(IF(INDEX('Disaggregation Data'!$N$159:$N$310,MATCH(LEFT(M273,255),LEFT('Disaggregation Data'!$J$159:$J$310,255),0))=0,"",INDEX('Disaggregation Data'!$N$159:$N$310,MATCH(LEFT(M273,255),LEFT('Disaggregation Data'!J$159:$J$310,255),0))),"")</f>
        <v/>
      </c>
      <c r="I273" s="459" t="str">
        <f t="array" ref="I273">IFERROR(IF(INDEX('Disaggregation Records'!$G$59:$G$92,MATCH(LEFT(L273,255),LEFT('Disaggregation Records'!$D$59:$D$92,255),0))=0,"",INDEX('Disaggregation Records'!$G$59:$G$92,MATCH(LEFT(L273,255),LEFT('Disaggregation Records'!$D$59:$D$92,255),0))),"")</f>
        <v/>
      </c>
      <c r="J273" s="464" t="s">
        <v>739</v>
      </c>
      <c r="K273" s="464">
        <f t="shared" si="16"/>
        <v>65</v>
      </c>
      <c r="L273" s="464" t="str">
        <f t="shared" si="17"/>
        <v/>
      </c>
      <c r="M273" s="464" t="str">
        <f t="shared" si="18"/>
        <v/>
      </c>
      <c r="N273" s="464" t="b">
        <f t="shared" si="19"/>
        <v>0</v>
      </c>
      <c r="O273" s="468" t="s">
        <v>1748</v>
      </c>
      <c r="P273" s="202"/>
      <c r="Q273" s="179"/>
    </row>
    <row r="274" spans="1:17" ht="37.5" customHeight="1" x14ac:dyDescent="0.3">
      <c r="A274" s="367">
        <v>11</v>
      </c>
      <c r="B274" s="384" t="str">
        <f>IFERROR(VLOOKUP(A274,'Outcome Indicators - Section C'!$A$10:$S$27,19,FALSE),"")</f>
        <v/>
      </c>
      <c r="C274" s="467" t="str">
        <f t="array" ref="C274">IFERROR(IF(INDEX('Disaggregation Records'!$E$59:$E$92,MATCH(LEFT(L274,255),LEFT('Disaggregation Records'!$D$59:$D$92,255),0))=0,"",INDEX('Disaggregation Records'!$E$59:$E$92,MATCH(LEFT(L274,255),LEFT('Disaggregation Records'!$D$59:$D$92,255),0))),"")</f>
        <v/>
      </c>
      <c r="D274" s="467" t="str">
        <f t="array" ref="D274">IFERROR(IF(INDEX('Disaggregation Records'!$F$59:$F$92,MATCH(LEFT(L274,255),LEFT('Disaggregation Records'!$D$59:$D$92,255),0))=0,"",INDEX('Disaggregation Records'!$F$59:$F$92,MATCH(LEFT(L274,255),LEFT('Disaggregation Records'!$D$59:$D$92,255),0))),"")</f>
        <v/>
      </c>
      <c r="E274" s="370" t="str">
        <f t="array" ref="E274">IFERROR(IF(INDEX('Disaggregation Data'!$K$159:$K$310,MATCH(LEFT(M274,255),LEFT('Disaggregation Data'!$J$159:$J$310,255),0))=0,"",INDEX('Disaggregation Data'!$K$159:$K$310,MATCH(LEFT(M274,255),LEFT('Disaggregation Data'!J$159:$J$310,255),0))),"")</f>
        <v/>
      </c>
      <c r="F274" s="370" t="str">
        <f t="array" ref="F274">IFERROR(IF(INDEX('Disaggregation Data'!$L$159:$L$310,MATCH(LEFT(M274,255),LEFT('Disaggregation Data'!$J$159:$J$310,255),0))=0,"",INDEX('Disaggregation Data'!$L$159:$L$310,MATCH(LEFT(M274,255),LEFT('Disaggregation Data'!J$159:$J$310,255),0))),"")</f>
        <v/>
      </c>
      <c r="G274" s="370" t="str">
        <f t="array" ref="G274">IFERROR(IF(INDEX('Disaggregation Data'!$M$159:$M$310,MATCH(LEFT(M274,255),LEFT('Disaggregation Data'!$J$159:$J$310,255),0))=0,"",INDEX('Disaggregation Data'!$M$159:$M$310,MATCH(LEFT(M274,255),LEFT('Disaggregation Data'!J$159:$J$310,255),0))),"")</f>
        <v/>
      </c>
      <c r="H274" s="369" t="str">
        <f t="array" ref="H274">IFERROR(IF(INDEX('Disaggregation Data'!$N$159:$N$310,MATCH(LEFT(M274,255),LEFT('Disaggregation Data'!$J$159:$J$310,255),0))=0,"",INDEX('Disaggregation Data'!$N$159:$N$310,MATCH(LEFT(M274,255),LEFT('Disaggregation Data'!J$159:$J$310,255),0))),"")</f>
        <v/>
      </c>
      <c r="I274" s="459" t="str">
        <f t="array" ref="I274">IFERROR(IF(INDEX('Disaggregation Records'!$G$59:$G$92,MATCH(LEFT(L274,255),LEFT('Disaggregation Records'!$D$59:$D$92,255),0))=0,"",INDEX('Disaggregation Records'!$G$59:$G$92,MATCH(LEFT(L274,255),LEFT('Disaggregation Records'!$D$59:$D$92,255),0))),"")</f>
        <v/>
      </c>
      <c r="J274" s="464" t="s">
        <v>739</v>
      </c>
      <c r="K274" s="464">
        <f t="shared" si="16"/>
        <v>66</v>
      </c>
      <c r="L274" s="464" t="str">
        <f t="shared" si="17"/>
        <v/>
      </c>
      <c r="M274" s="464" t="str">
        <f t="shared" si="18"/>
        <v/>
      </c>
      <c r="N274" s="464" t="b">
        <f t="shared" si="19"/>
        <v>0</v>
      </c>
      <c r="O274" s="468" t="s">
        <v>1749</v>
      </c>
      <c r="P274" s="202"/>
      <c r="Q274" s="179"/>
    </row>
    <row r="275" spans="1:17" ht="37.5" customHeight="1" x14ac:dyDescent="0.3">
      <c r="A275" s="367">
        <v>11</v>
      </c>
      <c r="B275" s="384" t="str">
        <f>IFERROR(VLOOKUP(A275,'Outcome Indicators - Section C'!$A$10:$S$27,19,FALSE),"")</f>
        <v/>
      </c>
      <c r="C275" s="467" t="str">
        <f t="array" ref="C275">IFERROR(IF(INDEX('Disaggregation Records'!$E$59:$E$92,MATCH(LEFT(L275,255),LEFT('Disaggregation Records'!$D$59:$D$92,255),0))=0,"",INDEX('Disaggregation Records'!$E$59:$E$92,MATCH(LEFT(L275,255),LEFT('Disaggregation Records'!$D$59:$D$92,255),0))),"")</f>
        <v/>
      </c>
      <c r="D275" s="467" t="str">
        <f t="array" ref="D275">IFERROR(IF(INDEX('Disaggregation Records'!$F$59:$F$92,MATCH(LEFT(L275,255),LEFT('Disaggregation Records'!$D$59:$D$92,255),0))=0,"",INDEX('Disaggregation Records'!$F$59:$F$92,MATCH(LEFT(L275,255),LEFT('Disaggregation Records'!$D$59:$D$92,255),0))),"")</f>
        <v/>
      </c>
      <c r="E275" s="370" t="str">
        <f t="array" ref="E275">IFERROR(IF(INDEX('Disaggregation Data'!$K$159:$K$310,MATCH(LEFT(M275,255),LEFT('Disaggregation Data'!$J$159:$J$310,255),0))=0,"",INDEX('Disaggregation Data'!$K$159:$K$310,MATCH(LEFT(M275,255),LEFT('Disaggregation Data'!J$159:$J$310,255),0))),"")</f>
        <v/>
      </c>
      <c r="F275" s="370" t="str">
        <f t="array" ref="F275">IFERROR(IF(INDEX('Disaggregation Data'!$L$159:$L$310,MATCH(LEFT(M275,255),LEFT('Disaggregation Data'!$J$159:$J$310,255),0))=0,"",INDEX('Disaggregation Data'!$L$159:$L$310,MATCH(LEFT(M275,255),LEFT('Disaggregation Data'!J$159:$J$310,255),0))),"")</f>
        <v/>
      </c>
      <c r="G275" s="370" t="str">
        <f t="array" ref="G275">IFERROR(IF(INDEX('Disaggregation Data'!$M$159:$M$310,MATCH(LEFT(M275,255),LEFT('Disaggregation Data'!$J$159:$J$310,255),0))=0,"",INDEX('Disaggregation Data'!$M$159:$M$310,MATCH(LEFT(M275,255),LEFT('Disaggregation Data'!J$159:$J$310,255),0))),"")</f>
        <v/>
      </c>
      <c r="H275" s="369" t="str">
        <f t="array" ref="H275">IFERROR(IF(INDEX('Disaggregation Data'!$N$159:$N$310,MATCH(LEFT(M275,255),LEFT('Disaggregation Data'!$J$159:$J$310,255),0))=0,"",INDEX('Disaggregation Data'!$N$159:$N$310,MATCH(LEFT(M275,255),LEFT('Disaggregation Data'!J$159:$J$310,255),0))),"")</f>
        <v/>
      </c>
      <c r="I275" s="459" t="str">
        <f t="array" ref="I275">IFERROR(IF(INDEX('Disaggregation Records'!$G$59:$G$92,MATCH(LEFT(L275,255),LEFT('Disaggregation Records'!$D$59:$D$92,255),0))=0,"",INDEX('Disaggregation Records'!$G$59:$G$92,MATCH(LEFT(L275,255),LEFT('Disaggregation Records'!$D$59:$D$92,255),0))),"")</f>
        <v/>
      </c>
      <c r="J275" s="464" t="s">
        <v>739</v>
      </c>
      <c r="K275" s="464">
        <f t="shared" si="16"/>
        <v>67</v>
      </c>
      <c r="L275" s="464" t="str">
        <f t="shared" si="17"/>
        <v/>
      </c>
      <c r="M275" s="464" t="str">
        <f t="shared" si="18"/>
        <v/>
      </c>
      <c r="N275" s="464" t="b">
        <f t="shared" si="19"/>
        <v>0</v>
      </c>
      <c r="O275" s="468" t="s">
        <v>1750</v>
      </c>
      <c r="P275" s="202"/>
      <c r="Q275" s="179"/>
    </row>
    <row r="276" spans="1:17" ht="37.5" customHeight="1" x14ac:dyDescent="0.3">
      <c r="A276" s="367">
        <v>11</v>
      </c>
      <c r="B276" s="384" t="str">
        <f>IFERROR(VLOOKUP(A276,'Outcome Indicators - Section C'!$A$10:$S$27,19,FALSE),"")</f>
        <v/>
      </c>
      <c r="C276" s="467" t="str">
        <f t="array" ref="C276">IFERROR(IF(INDEX('Disaggregation Records'!$E$59:$E$92,MATCH(LEFT(L276,255),LEFT('Disaggregation Records'!$D$59:$D$92,255),0))=0,"",INDEX('Disaggregation Records'!$E$59:$E$92,MATCH(LEFT(L276,255),LEFT('Disaggregation Records'!$D$59:$D$92,255),0))),"")</f>
        <v/>
      </c>
      <c r="D276" s="467" t="str">
        <f t="array" ref="D276">IFERROR(IF(INDEX('Disaggregation Records'!$F$59:$F$92,MATCH(LEFT(L276,255),LEFT('Disaggregation Records'!$D$59:$D$92,255),0))=0,"",INDEX('Disaggregation Records'!$F$59:$F$92,MATCH(LEFT(L276,255),LEFT('Disaggregation Records'!$D$59:$D$92,255),0))),"")</f>
        <v/>
      </c>
      <c r="E276" s="370" t="str">
        <f t="array" ref="E276">IFERROR(IF(INDEX('Disaggregation Data'!$K$159:$K$310,MATCH(LEFT(M276,255),LEFT('Disaggregation Data'!$J$159:$J$310,255),0))=0,"",INDEX('Disaggregation Data'!$K$159:$K$310,MATCH(LEFT(M276,255),LEFT('Disaggregation Data'!J$159:$J$310,255),0))),"")</f>
        <v/>
      </c>
      <c r="F276" s="370" t="str">
        <f t="array" ref="F276">IFERROR(IF(INDEX('Disaggregation Data'!$L$159:$L$310,MATCH(LEFT(M276,255),LEFT('Disaggregation Data'!$J$159:$J$310,255),0))=0,"",INDEX('Disaggregation Data'!$L$159:$L$310,MATCH(LEFT(M276,255),LEFT('Disaggregation Data'!J$159:$J$310,255),0))),"")</f>
        <v/>
      </c>
      <c r="G276" s="370" t="str">
        <f t="array" ref="G276">IFERROR(IF(INDEX('Disaggregation Data'!$M$159:$M$310,MATCH(LEFT(M276,255),LEFT('Disaggregation Data'!$J$159:$J$310,255),0))=0,"",INDEX('Disaggregation Data'!$M$159:$M$310,MATCH(LEFT(M276,255),LEFT('Disaggregation Data'!J$159:$J$310,255),0))),"")</f>
        <v/>
      </c>
      <c r="H276" s="369" t="str">
        <f t="array" ref="H276">IFERROR(IF(INDEX('Disaggregation Data'!$N$159:$N$310,MATCH(LEFT(M276,255),LEFT('Disaggregation Data'!$J$159:$J$310,255),0))=0,"",INDEX('Disaggregation Data'!$N$159:$N$310,MATCH(LEFT(M276,255),LEFT('Disaggregation Data'!J$159:$J$310,255),0))),"")</f>
        <v/>
      </c>
      <c r="I276" s="459" t="str">
        <f t="array" ref="I276">IFERROR(IF(INDEX('Disaggregation Records'!$G$59:$G$92,MATCH(LEFT(L276,255),LEFT('Disaggregation Records'!$D$59:$D$92,255),0))=0,"",INDEX('Disaggregation Records'!$G$59:$G$92,MATCH(LEFT(L276,255),LEFT('Disaggregation Records'!$D$59:$D$92,255),0))),"")</f>
        <v/>
      </c>
      <c r="J276" s="464" t="s">
        <v>739</v>
      </c>
      <c r="K276" s="464">
        <f t="shared" si="16"/>
        <v>68</v>
      </c>
      <c r="L276" s="464" t="str">
        <f t="shared" si="17"/>
        <v/>
      </c>
      <c r="M276" s="464" t="str">
        <f t="shared" si="18"/>
        <v/>
      </c>
      <c r="N276" s="464" t="b">
        <f t="shared" si="19"/>
        <v>0</v>
      </c>
      <c r="O276" s="468" t="s">
        <v>1751</v>
      </c>
      <c r="P276" s="202"/>
      <c r="Q276" s="179"/>
    </row>
    <row r="277" spans="1:17" ht="37.5" customHeight="1" x14ac:dyDescent="0.3">
      <c r="A277" s="367">
        <v>11</v>
      </c>
      <c r="B277" s="384" t="str">
        <f>IFERROR(VLOOKUP(A277,'Outcome Indicators - Section C'!$A$10:$S$27,19,FALSE),"")</f>
        <v/>
      </c>
      <c r="C277" s="467" t="str">
        <f t="array" ref="C277">IFERROR(IF(INDEX('Disaggregation Records'!$E$59:$E$92,MATCH(LEFT(L277,255),LEFT('Disaggregation Records'!$D$59:$D$92,255),0))=0,"",INDEX('Disaggregation Records'!$E$59:$E$92,MATCH(LEFT(L277,255),LEFT('Disaggregation Records'!$D$59:$D$92,255),0))),"")</f>
        <v/>
      </c>
      <c r="D277" s="467" t="str">
        <f t="array" ref="D277">IFERROR(IF(INDEX('Disaggregation Records'!$F$59:$F$92,MATCH(LEFT(L277,255),LEFT('Disaggregation Records'!$D$59:$D$92,255),0))=0,"",INDEX('Disaggregation Records'!$F$59:$F$92,MATCH(LEFT(L277,255),LEFT('Disaggregation Records'!$D$59:$D$92,255),0))),"")</f>
        <v/>
      </c>
      <c r="E277" s="370" t="str">
        <f t="array" ref="E277">IFERROR(IF(INDEX('Disaggregation Data'!$K$159:$K$310,MATCH(LEFT(M277,255),LEFT('Disaggregation Data'!$J$159:$J$310,255),0))=0,"",INDEX('Disaggregation Data'!$K$159:$K$310,MATCH(LEFT(M277,255),LEFT('Disaggregation Data'!J$159:$J$310,255),0))),"")</f>
        <v/>
      </c>
      <c r="F277" s="370" t="str">
        <f t="array" ref="F277">IFERROR(IF(INDEX('Disaggregation Data'!$L$159:$L$310,MATCH(LEFT(M277,255),LEFT('Disaggregation Data'!$J$159:$J$310,255),0))=0,"",INDEX('Disaggregation Data'!$L$159:$L$310,MATCH(LEFT(M277,255),LEFT('Disaggregation Data'!J$159:$J$310,255),0))),"")</f>
        <v/>
      </c>
      <c r="G277" s="370" t="str">
        <f t="array" ref="G277">IFERROR(IF(INDEX('Disaggregation Data'!$M$159:$M$310,MATCH(LEFT(M277,255),LEFT('Disaggregation Data'!$J$159:$J$310,255),0))=0,"",INDEX('Disaggregation Data'!$M$159:$M$310,MATCH(LEFT(M277,255),LEFT('Disaggregation Data'!J$159:$J$310,255),0))),"")</f>
        <v/>
      </c>
      <c r="H277" s="369" t="str">
        <f t="array" ref="H277">IFERROR(IF(INDEX('Disaggregation Data'!$N$159:$N$310,MATCH(LEFT(M277,255),LEFT('Disaggregation Data'!$J$159:$J$310,255),0))=0,"",INDEX('Disaggregation Data'!$N$159:$N$310,MATCH(LEFT(M277,255),LEFT('Disaggregation Data'!J$159:$J$310,255),0))),"")</f>
        <v/>
      </c>
      <c r="I277" s="459" t="str">
        <f t="array" ref="I277">IFERROR(IF(INDEX('Disaggregation Records'!$G$59:$G$92,MATCH(LEFT(L277,255),LEFT('Disaggregation Records'!$D$59:$D$92,255),0))=0,"",INDEX('Disaggregation Records'!$G$59:$G$92,MATCH(LEFT(L277,255),LEFT('Disaggregation Records'!$D$59:$D$92,255),0))),"")</f>
        <v/>
      </c>
      <c r="J277" s="464" t="s">
        <v>739</v>
      </c>
      <c r="K277" s="464">
        <f t="shared" si="16"/>
        <v>69</v>
      </c>
      <c r="L277" s="464" t="str">
        <f t="shared" si="17"/>
        <v/>
      </c>
      <c r="M277" s="464" t="str">
        <f t="shared" si="18"/>
        <v/>
      </c>
      <c r="N277" s="464" t="b">
        <f t="shared" si="19"/>
        <v>0</v>
      </c>
      <c r="O277" s="468" t="s">
        <v>1752</v>
      </c>
      <c r="P277" s="202"/>
      <c r="Q277" s="179"/>
    </row>
    <row r="278" spans="1:17" ht="37.5" customHeight="1" x14ac:dyDescent="0.3">
      <c r="A278" s="367">
        <v>12</v>
      </c>
      <c r="B278" s="384" t="str">
        <f>IFERROR(VLOOKUP(A278,'Outcome Indicators - Section C'!$A$10:$S$27,19,FALSE),"")</f>
        <v/>
      </c>
      <c r="C278" s="467" t="str">
        <f t="array" ref="C278">IFERROR(IF(INDEX('Disaggregation Records'!$E$59:$E$92,MATCH(LEFT(L278,255),LEFT('Disaggregation Records'!$D$59:$D$92,255),0))=0,"",INDEX('Disaggregation Records'!$E$59:$E$92,MATCH(LEFT(L278,255),LEFT('Disaggregation Records'!$D$59:$D$92,255),0))),"")</f>
        <v/>
      </c>
      <c r="D278" s="467" t="str">
        <f t="array" ref="D278">IFERROR(IF(INDEX('Disaggregation Records'!$F$59:$F$92,MATCH(LEFT(L278,255),LEFT('Disaggregation Records'!$D$59:$D$92,255),0))=0,"",INDEX('Disaggregation Records'!$F$59:$F$92,MATCH(LEFT(L278,255),LEFT('Disaggregation Records'!$D$59:$D$92,255),0))),"")</f>
        <v/>
      </c>
      <c r="E278" s="370" t="str">
        <f t="array" ref="E278">IFERROR(IF(INDEX('Disaggregation Data'!$K$159:$K$310,MATCH(LEFT(M278,255),LEFT('Disaggregation Data'!$J$159:$J$310,255),0))=0,"",INDEX('Disaggregation Data'!$K$159:$K$310,MATCH(LEFT(M278,255),LEFT('Disaggregation Data'!J$159:$J$310,255),0))),"")</f>
        <v/>
      </c>
      <c r="F278" s="370" t="str">
        <f t="array" ref="F278">IFERROR(IF(INDEX('Disaggregation Data'!$L$159:$L$310,MATCH(LEFT(M278,255),LEFT('Disaggregation Data'!$J$159:$J$310,255),0))=0,"",INDEX('Disaggregation Data'!$L$159:$L$310,MATCH(LEFT(M278,255),LEFT('Disaggregation Data'!J$159:$J$310,255),0))),"")</f>
        <v/>
      </c>
      <c r="G278" s="370" t="str">
        <f t="array" ref="G278">IFERROR(IF(INDEX('Disaggregation Data'!$M$159:$M$310,MATCH(LEFT(M278,255),LEFT('Disaggregation Data'!$J$159:$J$310,255),0))=0,"",INDEX('Disaggregation Data'!$M$159:$M$310,MATCH(LEFT(M278,255),LEFT('Disaggregation Data'!J$159:$J$310,255),0))),"")</f>
        <v/>
      </c>
      <c r="H278" s="369" t="str">
        <f t="array" ref="H278">IFERROR(IF(INDEX('Disaggregation Data'!$N$159:$N$310,MATCH(LEFT(M278,255),LEFT('Disaggregation Data'!$J$159:$J$310,255),0))=0,"",INDEX('Disaggregation Data'!$N$159:$N$310,MATCH(LEFT(M278,255),LEFT('Disaggregation Data'!J$159:$J$310,255),0))),"")</f>
        <v/>
      </c>
      <c r="I278" s="459" t="str">
        <f t="array" ref="I278">IFERROR(IF(INDEX('Disaggregation Records'!$G$59:$G$92,MATCH(LEFT(L278,255),LEFT('Disaggregation Records'!$D$59:$D$92,255),0))=0,"",INDEX('Disaggregation Records'!$G$59:$G$92,MATCH(LEFT(L278,255),LEFT('Disaggregation Records'!$D$59:$D$92,255),0))),"")</f>
        <v/>
      </c>
      <c r="J278" s="464" t="s">
        <v>740</v>
      </c>
      <c r="K278" s="464">
        <f t="shared" si="16"/>
        <v>70</v>
      </c>
      <c r="L278" s="464" t="str">
        <f t="shared" si="17"/>
        <v/>
      </c>
      <c r="M278" s="464" t="str">
        <f t="shared" si="18"/>
        <v/>
      </c>
      <c r="N278" s="464" t="b">
        <f t="shared" si="19"/>
        <v>0</v>
      </c>
      <c r="O278" s="468" t="s">
        <v>1753</v>
      </c>
      <c r="P278" s="202"/>
      <c r="Q278" s="179"/>
    </row>
    <row r="279" spans="1:17" ht="37.5" customHeight="1" x14ac:dyDescent="0.3">
      <c r="A279" s="367">
        <v>12</v>
      </c>
      <c r="B279" s="384" t="str">
        <f>IFERROR(VLOOKUP(A279,'Outcome Indicators - Section C'!$A$10:$S$27,19,FALSE),"")</f>
        <v/>
      </c>
      <c r="C279" s="467" t="str">
        <f t="array" ref="C279">IFERROR(IF(INDEX('Disaggregation Records'!$E$59:$E$92,MATCH(LEFT(L279,255),LEFT('Disaggregation Records'!$D$59:$D$92,255),0))=0,"",INDEX('Disaggregation Records'!$E$59:$E$92,MATCH(LEFT(L279,255),LEFT('Disaggregation Records'!$D$59:$D$92,255),0))),"")</f>
        <v/>
      </c>
      <c r="D279" s="467" t="str">
        <f t="array" ref="D279">IFERROR(IF(INDEX('Disaggregation Records'!$F$59:$F$92,MATCH(LEFT(L279,255),LEFT('Disaggregation Records'!$D$59:$D$92,255),0))=0,"",INDEX('Disaggregation Records'!$F$59:$F$92,MATCH(LEFT(L279,255),LEFT('Disaggregation Records'!$D$59:$D$92,255),0))),"")</f>
        <v/>
      </c>
      <c r="E279" s="370" t="str">
        <f t="array" ref="E279">IFERROR(IF(INDEX('Disaggregation Data'!$K$159:$K$310,MATCH(LEFT(M279,255),LEFT('Disaggregation Data'!$J$159:$J$310,255),0))=0,"",INDEX('Disaggregation Data'!$K$159:$K$310,MATCH(LEFT(M279,255),LEFT('Disaggregation Data'!J$159:$J$310,255),0))),"")</f>
        <v/>
      </c>
      <c r="F279" s="370" t="str">
        <f t="array" ref="F279">IFERROR(IF(INDEX('Disaggregation Data'!$L$159:$L$310,MATCH(LEFT(M279,255),LEFT('Disaggregation Data'!$J$159:$J$310,255),0))=0,"",INDEX('Disaggregation Data'!$L$159:$L$310,MATCH(LEFT(M279,255),LEFT('Disaggregation Data'!J$159:$J$310,255),0))),"")</f>
        <v/>
      </c>
      <c r="G279" s="370" t="str">
        <f t="array" ref="G279">IFERROR(IF(INDEX('Disaggregation Data'!$M$159:$M$310,MATCH(LEFT(M279,255),LEFT('Disaggregation Data'!$J$159:$J$310,255),0))=0,"",INDEX('Disaggregation Data'!$M$159:$M$310,MATCH(LEFT(M279,255),LEFT('Disaggregation Data'!J$159:$J$310,255),0))),"")</f>
        <v/>
      </c>
      <c r="H279" s="369" t="str">
        <f t="array" ref="H279">IFERROR(IF(INDEX('Disaggregation Data'!$N$159:$N$310,MATCH(LEFT(M279,255),LEFT('Disaggregation Data'!$J$159:$J$310,255),0))=0,"",INDEX('Disaggregation Data'!$N$159:$N$310,MATCH(LEFT(M279,255),LEFT('Disaggregation Data'!J$159:$J$310,255),0))),"")</f>
        <v/>
      </c>
      <c r="I279" s="459" t="str">
        <f t="array" ref="I279">IFERROR(IF(INDEX('Disaggregation Records'!$G$59:$G$92,MATCH(LEFT(L279,255),LEFT('Disaggregation Records'!$D$59:$D$92,255),0))=0,"",INDEX('Disaggregation Records'!$G$59:$G$92,MATCH(LEFT(L279,255),LEFT('Disaggregation Records'!$D$59:$D$92,255),0))),"")</f>
        <v/>
      </c>
      <c r="J279" s="464" t="s">
        <v>740</v>
      </c>
      <c r="K279" s="464">
        <f t="shared" si="16"/>
        <v>71</v>
      </c>
      <c r="L279" s="464" t="str">
        <f t="shared" si="17"/>
        <v/>
      </c>
      <c r="M279" s="464" t="str">
        <f t="shared" si="18"/>
        <v/>
      </c>
      <c r="N279" s="464" t="b">
        <f t="shared" si="19"/>
        <v>0</v>
      </c>
      <c r="O279" s="468" t="s">
        <v>1754</v>
      </c>
      <c r="P279" s="202"/>
      <c r="Q279" s="179"/>
    </row>
    <row r="280" spans="1:17" ht="37.5" customHeight="1" x14ac:dyDescent="0.3">
      <c r="A280" s="367">
        <v>12</v>
      </c>
      <c r="B280" s="384" t="str">
        <f>IFERROR(VLOOKUP(A280,'Outcome Indicators - Section C'!$A$10:$S$27,19,FALSE),"")</f>
        <v/>
      </c>
      <c r="C280" s="467" t="str">
        <f t="array" ref="C280">IFERROR(IF(INDEX('Disaggregation Records'!$E$59:$E$92,MATCH(LEFT(L280,255),LEFT('Disaggregation Records'!$D$59:$D$92,255),0))=0,"",INDEX('Disaggregation Records'!$E$59:$E$92,MATCH(LEFT(L280,255),LEFT('Disaggregation Records'!$D$59:$D$92,255),0))),"")</f>
        <v/>
      </c>
      <c r="D280" s="467" t="str">
        <f t="array" ref="D280">IFERROR(IF(INDEX('Disaggregation Records'!$F$59:$F$92,MATCH(LEFT(L280,255),LEFT('Disaggregation Records'!$D$59:$D$92,255),0))=0,"",INDEX('Disaggregation Records'!$F$59:$F$92,MATCH(LEFT(L280,255),LEFT('Disaggregation Records'!$D$59:$D$92,255),0))),"")</f>
        <v/>
      </c>
      <c r="E280" s="370" t="str">
        <f t="array" ref="E280">IFERROR(IF(INDEX('Disaggregation Data'!$K$159:$K$310,MATCH(LEFT(M280,255),LEFT('Disaggregation Data'!$J$159:$J$310,255),0))=0,"",INDEX('Disaggregation Data'!$K$159:$K$310,MATCH(LEFT(M280,255),LEFT('Disaggregation Data'!J$159:$J$310,255),0))),"")</f>
        <v/>
      </c>
      <c r="F280" s="370" t="str">
        <f t="array" ref="F280">IFERROR(IF(INDEX('Disaggregation Data'!$L$159:$L$310,MATCH(LEFT(M280,255),LEFT('Disaggregation Data'!$J$159:$J$310,255),0))=0,"",INDEX('Disaggregation Data'!$L$159:$L$310,MATCH(LEFT(M280,255),LEFT('Disaggregation Data'!J$159:$J$310,255),0))),"")</f>
        <v/>
      </c>
      <c r="G280" s="370" t="str">
        <f t="array" ref="G280">IFERROR(IF(INDEX('Disaggregation Data'!$M$159:$M$310,MATCH(LEFT(M280,255),LEFT('Disaggregation Data'!$J$159:$J$310,255),0))=0,"",INDEX('Disaggregation Data'!$M$159:$M$310,MATCH(LEFT(M280,255),LEFT('Disaggregation Data'!J$159:$J$310,255),0))),"")</f>
        <v/>
      </c>
      <c r="H280" s="369" t="str">
        <f t="array" ref="H280">IFERROR(IF(INDEX('Disaggregation Data'!$N$159:$N$310,MATCH(LEFT(M280,255),LEFT('Disaggregation Data'!$J$159:$J$310,255),0))=0,"",INDEX('Disaggregation Data'!$N$159:$N$310,MATCH(LEFT(M280,255),LEFT('Disaggregation Data'!J$159:$J$310,255),0))),"")</f>
        <v/>
      </c>
      <c r="I280" s="459" t="str">
        <f t="array" ref="I280">IFERROR(IF(INDEX('Disaggregation Records'!$G$59:$G$92,MATCH(LEFT(L280,255),LEFT('Disaggregation Records'!$D$59:$D$92,255),0))=0,"",INDEX('Disaggregation Records'!$G$59:$G$92,MATCH(LEFT(L280,255),LEFT('Disaggregation Records'!$D$59:$D$92,255),0))),"")</f>
        <v/>
      </c>
      <c r="J280" s="464" t="s">
        <v>740</v>
      </c>
      <c r="K280" s="464">
        <f t="shared" si="16"/>
        <v>72</v>
      </c>
      <c r="L280" s="464" t="str">
        <f t="shared" si="17"/>
        <v/>
      </c>
      <c r="M280" s="464" t="str">
        <f t="shared" si="18"/>
        <v/>
      </c>
      <c r="N280" s="464" t="b">
        <f t="shared" si="19"/>
        <v>0</v>
      </c>
      <c r="O280" s="468" t="s">
        <v>1755</v>
      </c>
      <c r="P280" s="202"/>
      <c r="Q280" s="179"/>
    </row>
    <row r="281" spans="1:17" ht="37.5" customHeight="1" x14ac:dyDescent="0.3">
      <c r="A281" s="367">
        <v>12</v>
      </c>
      <c r="B281" s="384" t="str">
        <f>IFERROR(VLOOKUP(A281,'Outcome Indicators - Section C'!$A$10:$S$27,19,FALSE),"")</f>
        <v/>
      </c>
      <c r="C281" s="467" t="str">
        <f t="array" ref="C281">IFERROR(IF(INDEX('Disaggregation Records'!$E$59:$E$92,MATCH(LEFT(L281,255),LEFT('Disaggregation Records'!$D$59:$D$92,255),0))=0,"",INDEX('Disaggregation Records'!$E$59:$E$92,MATCH(LEFT(L281,255),LEFT('Disaggregation Records'!$D$59:$D$92,255),0))),"")</f>
        <v/>
      </c>
      <c r="D281" s="467" t="str">
        <f t="array" ref="D281">IFERROR(IF(INDEX('Disaggregation Records'!$F$59:$F$92,MATCH(LEFT(L281,255),LEFT('Disaggregation Records'!$D$59:$D$92,255),0))=0,"",INDEX('Disaggregation Records'!$F$59:$F$92,MATCH(LEFT(L281,255),LEFT('Disaggregation Records'!$D$59:$D$92,255),0))),"")</f>
        <v/>
      </c>
      <c r="E281" s="370" t="str">
        <f t="array" ref="E281">IFERROR(IF(INDEX('Disaggregation Data'!$K$159:$K$310,MATCH(LEFT(M281,255),LEFT('Disaggregation Data'!$J$159:$J$310,255),0))=0,"",INDEX('Disaggregation Data'!$K$159:$K$310,MATCH(LEFT(M281,255),LEFT('Disaggregation Data'!J$159:$J$310,255),0))),"")</f>
        <v/>
      </c>
      <c r="F281" s="370" t="str">
        <f t="array" ref="F281">IFERROR(IF(INDEX('Disaggregation Data'!$L$159:$L$310,MATCH(LEFT(M281,255),LEFT('Disaggregation Data'!$J$159:$J$310,255),0))=0,"",INDEX('Disaggregation Data'!$L$159:$L$310,MATCH(LEFT(M281,255),LEFT('Disaggregation Data'!J$159:$J$310,255),0))),"")</f>
        <v/>
      </c>
      <c r="G281" s="370" t="str">
        <f t="array" ref="G281">IFERROR(IF(INDEX('Disaggregation Data'!$M$159:$M$310,MATCH(LEFT(M281,255),LEFT('Disaggregation Data'!$J$159:$J$310,255),0))=0,"",INDEX('Disaggregation Data'!$M$159:$M$310,MATCH(LEFT(M281,255),LEFT('Disaggregation Data'!J$159:$J$310,255),0))),"")</f>
        <v/>
      </c>
      <c r="H281" s="369" t="str">
        <f t="array" ref="H281">IFERROR(IF(INDEX('Disaggregation Data'!$N$159:$N$310,MATCH(LEFT(M281,255),LEFT('Disaggregation Data'!$J$159:$J$310,255),0))=0,"",INDEX('Disaggregation Data'!$N$159:$N$310,MATCH(LEFT(M281,255),LEFT('Disaggregation Data'!J$159:$J$310,255),0))),"")</f>
        <v/>
      </c>
      <c r="I281" s="459" t="str">
        <f t="array" ref="I281">IFERROR(IF(INDEX('Disaggregation Records'!$G$59:$G$92,MATCH(LEFT(L281,255),LEFT('Disaggregation Records'!$D$59:$D$92,255),0))=0,"",INDEX('Disaggregation Records'!$G$59:$G$92,MATCH(LEFT(L281,255),LEFT('Disaggregation Records'!$D$59:$D$92,255),0))),"")</f>
        <v/>
      </c>
      <c r="J281" s="464" t="s">
        <v>740</v>
      </c>
      <c r="K281" s="464">
        <f t="shared" si="16"/>
        <v>73</v>
      </c>
      <c r="L281" s="464" t="str">
        <f t="shared" si="17"/>
        <v/>
      </c>
      <c r="M281" s="464" t="str">
        <f t="shared" si="18"/>
        <v/>
      </c>
      <c r="N281" s="464" t="b">
        <f t="shared" si="19"/>
        <v>0</v>
      </c>
      <c r="O281" s="468" t="s">
        <v>1756</v>
      </c>
      <c r="P281" s="202"/>
      <c r="Q281" s="179"/>
    </row>
    <row r="282" spans="1:17" ht="37.5" customHeight="1" x14ac:dyDescent="0.3">
      <c r="A282" s="367">
        <v>12</v>
      </c>
      <c r="B282" s="384" t="str">
        <f>IFERROR(VLOOKUP(A282,'Outcome Indicators - Section C'!$A$10:$S$27,19,FALSE),"")</f>
        <v/>
      </c>
      <c r="C282" s="467" t="str">
        <f t="array" ref="C282">IFERROR(IF(INDEX('Disaggregation Records'!$E$59:$E$92,MATCH(LEFT(L282,255),LEFT('Disaggregation Records'!$D$59:$D$92,255),0))=0,"",INDEX('Disaggregation Records'!$E$59:$E$92,MATCH(LEFT(L282,255),LEFT('Disaggregation Records'!$D$59:$D$92,255),0))),"")</f>
        <v/>
      </c>
      <c r="D282" s="467" t="str">
        <f t="array" ref="D282">IFERROR(IF(INDEX('Disaggregation Records'!$F$59:$F$92,MATCH(LEFT(L282,255),LEFT('Disaggregation Records'!$D$59:$D$92,255),0))=0,"",INDEX('Disaggregation Records'!$F$59:$F$92,MATCH(LEFT(L282,255),LEFT('Disaggregation Records'!$D$59:$D$92,255),0))),"")</f>
        <v/>
      </c>
      <c r="E282" s="370" t="str">
        <f t="array" ref="E282">IFERROR(IF(INDEX('Disaggregation Data'!$K$159:$K$310,MATCH(LEFT(M282,255),LEFT('Disaggregation Data'!$J$159:$J$310,255),0))=0,"",INDEX('Disaggregation Data'!$K$159:$K$310,MATCH(LEFT(M282,255),LEFT('Disaggregation Data'!J$159:$J$310,255),0))),"")</f>
        <v/>
      </c>
      <c r="F282" s="370" t="str">
        <f t="array" ref="F282">IFERROR(IF(INDEX('Disaggregation Data'!$L$159:$L$310,MATCH(LEFT(M282,255),LEFT('Disaggregation Data'!$J$159:$J$310,255),0))=0,"",INDEX('Disaggregation Data'!$L$159:$L$310,MATCH(LEFT(M282,255),LEFT('Disaggregation Data'!J$159:$J$310,255),0))),"")</f>
        <v/>
      </c>
      <c r="G282" s="370" t="str">
        <f t="array" ref="G282">IFERROR(IF(INDEX('Disaggregation Data'!$M$159:$M$310,MATCH(LEFT(M282,255),LEFT('Disaggregation Data'!$J$159:$J$310,255),0))=0,"",INDEX('Disaggregation Data'!$M$159:$M$310,MATCH(LEFT(M282,255),LEFT('Disaggregation Data'!J$159:$J$310,255),0))),"")</f>
        <v/>
      </c>
      <c r="H282" s="369" t="str">
        <f t="array" ref="H282">IFERROR(IF(INDEX('Disaggregation Data'!$N$159:$N$310,MATCH(LEFT(M282,255),LEFT('Disaggregation Data'!$J$159:$J$310,255),0))=0,"",INDEX('Disaggregation Data'!$N$159:$N$310,MATCH(LEFT(M282,255),LEFT('Disaggregation Data'!J$159:$J$310,255),0))),"")</f>
        <v/>
      </c>
      <c r="I282" s="459" t="str">
        <f t="array" ref="I282">IFERROR(IF(INDEX('Disaggregation Records'!$G$59:$G$92,MATCH(LEFT(L282,255),LEFT('Disaggregation Records'!$D$59:$D$92,255),0))=0,"",INDEX('Disaggregation Records'!$G$59:$G$92,MATCH(LEFT(L282,255),LEFT('Disaggregation Records'!$D$59:$D$92,255),0))),"")</f>
        <v/>
      </c>
      <c r="J282" s="464" t="s">
        <v>740</v>
      </c>
      <c r="K282" s="464">
        <f t="shared" si="16"/>
        <v>74</v>
      </c>
      <c r="L282" s="464" t="str">
        <f t="shared" si="17"/>
        <v/>
      </c>
      <c r="M282" s="464" t="str">
        <f t="shared" si="18"/>
        <v/>
      </c>
      <c r="N282" s="464" t="b">
        <f t="shared" si="19"/>
        <v>0</v>
      </c>
      <c r="O282" s="468" t="s">
        <v>1757</v>
      </c>
      <c r="P282" s="202"/>
      <c r="Q282" s="179"/>
    </row>
    <row r="283" spans="1:17" ht="37.5" customHeight="1" x14ac:dyDescent="0.3">
      <c r="A283" s="367">
        <v>12</v>
      </c>
      <c r="B283" s="384" t="str">
        <f>IFERROR(VLOOKUP(A283,'Outcome Indicators - Section C'!$A$10:$S$27,19,FALSE),"")</f>
        <v/>
      </c>
      <c r="C283" s="467" t="str">
        <f t="array" ref="C283">IFERROR(IF(INDEX('Disaggregation Records'!$E$59:$E$92,MATCH(LEFT(L283,255),LEFT('Disaggregation Records'!$D$59:$D$92,255),0))=0,"",INDEX('Disaggregation Records'!$E$59:$E$92,MATCH(LEFT(L283,255),LEFT('Disaggregation Records'!$D$59:$D$92,255),0))),"")</f>
        <v/>
      </c>
      <c r="D283" s="467" t="str">
        <f t="array" ref="D283">IFERROR(IF(INDEX('Disaggregation Records'!$F$59:$F$92,MATCH(LEFT(L283,255),LEFT('Disaggregation Records'!$D$59:$D$92,255),0))=0,"",INDEX('Disaggregation Records'!$F$59:$F$92,MATCH(LEFT(L283,255),LEFT('Disaggregation Records'!$D$59:$D$92,255),0))),"")</f>
        <v/>
      </c>
      <c r="E283" s="370" t="str">
        <f t="array" ref="E283">IFERROR(IF(INDEX('Disaggregation Data'!$K$159:$K$310,MATCH(LEFT(M283,255),LEFT('Disaggregation Data'!$J$159:$J$310,255),0))=0,"",INDEX('Disaggregation Data'!$K$159:$K$310,MATCH(LEFT(M283,255),LEFT('Disaggregation Data'!J$159:$J$310,255),0))),"")</f>
        <v/>
      </c>
      <c r="F283" s="370" t="str">
        <f t="array" ref="F283">IFERROR(IF(INDEX('Disaggregation Data'!$L$159:$L$310,MATCH(LEFT(M283,255),LEFT('Disaggregation Data'!$J$159:$J$310,255),0))=0,"",INDEX('Disaggregation Data'!$L$159:$L$310,MATCH(LEFT(M283,255),LEFT('Disaggregation Data'!J$159:$J$310,255),0))),"")</f>
        <v/>
      </c>
      <c r="G283" s="370" t="str">
        <f t="array" ref="G283">IFERROR(IF(INDEX('Disaggregation Data'!$M$159:$M$310,MATCH(LEFT(M283,255),LEFT('Disaggregation Data'!$J$159:$J$310,255),0))=0,"",INDEX('Disaggregation Data'!$M$159:$M$310,MATCH(LEFT(M283,255),LEFT('Disaggregation Data'!J$159:$J$310,255),0))),"")</f>
        <v/>
      </c>
      <c r="H283" s="369" t="str">
        <f t="array" ref="H283">IFERROR(IF(INDEX('Disaggregation Data'!$N$159:$N$310,MATCH(LEFT(M283,255),LEFT('Disaggregation Data'!$J$159:$J$310,255),0))=0,"",INDEX('Disaggregation Data'!$N$159:$N$310,MATCH(LEFT(M283,255),LEFT('Disaggregation Data'!J$159:$J$310,255),0))),"")</f>
        <v/>
      </c>
      <c r="I283" s="459" t="str">
        <f t="array" ref="I283">IFERROR(IF(INDEX('Disaggregation Records'!$G$59:$G$92,MATCH(LEFT(L283,255),LEFT('Disaggregation Records'!$D$59:$D$92,255),0))=0,"",INDEX('Disaggregation Records'!$G$59:$G$92,MATCH(LEFT(L283,255),LEFT('Disaggregation Records'!$D$59:$D$92,255),0))),"")</f>
        <v/>
      </c>
      <c r="J283" s="464" t="s">
        <v>740</v>
      </c>
      <c r="K283" s="464">
        <f t="shared" si="16"/>
        <v>75</v>
      </c>
      <c r="L283" s="464" t="str">
        <f t="shared" si="17"/>
        <v/>
      </c>
      <c r="M283" s="464" t="str">
        <f t="shared" si="18"/>
        <v/>
      </c>
      <c r="N283" s="464" t="b">
        <f t="shared" si="19"/>
        <v>0</v>
      </c>
      <c r="O283" s="468" t="s">
        <v>1758</v>
      </c>
      <c r="P283" s="202"/>
      <c r="Q283" s="179"/>
    </row>
    <row r="284" spans="1:17" ht="37.5" customHeight="1" x14ac:dyDescent="0.3">
      <c r="A284" s="367">
        <v>12</v>
      </c>
      <c r="B284" s="384" t="str">
        <f>IFERROR(VLOOKUP(A284,'Outcome Indicators - Section C'!$A$10:$S$27,19,FALSE),"")</f>
        <v/>
      </c>
      <c r="C284" s="467" t="str">
        <f t="array" ref="C284">IFERROR(IF(INDEX('Disaggregation Records'!$E$59:$E$92,MATCH(LEFT(L284,255),LEFT('Disaggregation Records'!$D$59:$D$92,255),0))=0,"",INDEX('Disaggregation Records'!$E$59:$E$92,MATCH(LEFT(L284,255),LEFT('Disaggregation Records'!$D$59:$D$92,255),0))),"")</f>
        <v/>
      </c>
      <c r="D284" s="467" t="str">
        <f t="array" ref="D284">IFERROR(IF(INDEX('Disaggregation Records'!$F$59:$F$92,MATCH(LEFT(L284,255),LEFT('Disaggregation Records'!$D$59:$D$92,255),0))=0,"",INDEX('Disaggregation Records'!$F$59:$F$92,MATCH(LEFT(L284,255),LEFT('Disaggregation Records'!$D$59:$D$92,255),0))),"")</f>
        <v/>
      </c>
      <c r="E284" s="370" t="str">
        <f t="array" ref="E284">IFERROR(IF(INDEX('Disaggregation Data'!$K$159:$K$310,MATCH(LEFT(M284,255),LEFT('Disaggregation Data'!$J$159:$J$310,255),0))=0,"",INDEX('Disaggregation Data'!$K$159:$K$310,MATCH(LEFT(M284,255),LEFT('Disaggregation Data'!J$159:$J$310,255),0))),"")</f>
        <v/>
      </c>
      <c r="F284" s="370" t="str">
        <f t="array" ref="F284">IFERROR(IF(INDEX('Disaggregation Data'!$L$159:$L$310,MATCH(LEFT(M284,255),LEFT('Disaggregation Data'!$J$159:$J$310,255),0))=0,"",INDEX('Disaggregation Data'!$L$159:$L$310,MATCH(LEFT(M284,255),LEFT('Disaggregation Data'!J$159:$J$310,255),0))),"")</f>
        <v/>
      </c>
      <c r="G284" s="370" t="str">
        <f t="array" ref="G284">IFERROR(IF(INDEX('Disaggregation Data'!$M$159:$M$310,MATCH(LEFT(M284,255),LEFT('Disaggregation Data'!$J$159:$J$310,255),0))=0,"",INDEX('Disaggregation Data'!$M$159:$M$310,MATCH(LEFT(M284,255),LEFT('Disaggregation Data'!J$159:$J$310,255),0))),"")</f>
        <v/>
      </c>
      <c r="H284" s="369" t="str">
        <f t="array" ref="H284">IFERROR(IF(INDEX('Disaggregation Data'!$N$159:$N$310,MATCH(LEFT(M284,255),LEFT('Disaggregation Data'!$J$159:$J$310,255),0))=0,"",INDEX('Disaggregation Data'!$N$159:$N$310,MATCH(LEFT(M284,255),LEFT('Disaggregation Data'!J$159:$J$310,255),0))),"")</f>
        <v/>
      </c>
      <c r="I284" s="459" t="str">
        <f t="array" ref="I284">IFERROR(IF(INDEX('Disaggregation Records'!$G$59:$G$92,MATCH(LEFT(L284,255),LEFT('Disaggregation Records'!$D$59:$D$92,255),0))=0,"",INDEX('Disaggregation Records'!$G$59:$G$92,MATCH(LEFT(L284,255),LEFT('Disaggregation Records'!$D$59:$D$92,255),0))),"")</f>
        <v/>
      </c>
      <c r="J284" s="464" t="s">
        <v>740</v>
      </c>
      <c r="K284" s="464">
        <f t="shared" si="16"/>
        <v>76</v>
      </c>
      <c r="L284" s="464" t="str">
        <f t="shared" si="17"/>
        <v/>
      </c>
      <c r="M284" s="464" t="str">
        <f t="shared" si="18"/>
        <v/>
      </c>
      <c r="N284" s="464" t="b">
        <f t="shared" si="19"/>
        <v>0</v>
      </c>
      <c r="O284" s="468" t="s">
        <v>1759</v>
      </c>
      <c r="P284" s="202"/>
      <c r="Q284" s="179"/>
    </row>
    <row r="285" spans="1:17" ht="37.5" customHeight="1" x14ac:dyDescent="0.3">
      <c r="A285" s="367">
        <v>12</v>
      </c>
      <c r="B285" s="384" t="str">
        <f>IFERROR(VLOOKUP(A285,'Outcome Indicators - Section C'!$A$10:$S$27,19,FALSE),"")</f>
        <v/>
      </c>
      <c r="C285" s="467" t="str">
        <f t="array" ref="C285">IFERROR(IF(INDEX('Disaggregation Records'!$E$59:$E$92,MATCH(LEFT(L285,255),LEFT('Disaggregation Records'!$D$59:$D$92,255),0))=0,"",INDEX('Disaggregation Records'!$E$59:$E$92,MATCH(LEFT(L285,255),LEFT('Disaggregation Records'!$D$59:$D$92,255),0))),"")</f>
        <v/>
      </c>
      <c r="D285" s="467" t="str">
        <f t="array" ref="D285">IFERROR(IF(INDEX('Disaggregation Records'!$F$59:$F$92,MATCH(LEFT(L285,255),LEFT('Disaggregation Records'!$D$59:$D$92,255),0))=0,"",INDEX('Disaggregation Records'!$F$59:$F$92,MATCH(LEFT(L285,255),LEFT('Disaggregation Records'!$D$59:$D$92,255),0))),"")</f>
        <v/>
      </c>
      <c r="E285" s="370" t="str">
        <f t="array" ref="E285">IFERROR(IF(INDEX('Disaggregation Data'!$K$159:$K$310,MATCH(LEFT(M285,255),LEFT('Disaggregation Data'!$J$159:$J$310,255),0))=0,"",INDEX('Disaggregation Data'!$K$159:$K$310,MATCH(LEFT(M285,255),LEFT('Disaggregation Data'!J$159:$J$310,255),0))),"")</f>
        <v/>
      </c>
      <c r="F285" s="370" t="str">
        <f t="array" ref="F285">IFERROR(IF(INDEX('Disaggregation Data'!$L$159:$L$310,MATCH(LEFT(M285,255),LEFT('Disaggregation Data'!$J$159:$J$310,255),0))=0,"",INDEX('Disaggregation Data'!$L$159:$L$310,MATCH(LEFT(M285,255),LEFT('Disaggregation Data'!J$159:$J$310,255),0))),"")</f>
        <v/>
      </c>
      <c r="G285" s="370" t="str">
        <f t="array" ref="G285">IFERROR(IF(INDEX('Disaggregation Data'!$M$159:$M$310,MATCH(LEFT(M285,255),LEFT('Disaggregation Data'!$J$159:$J$310,255),0))=0,"",INDEX('Disaggregation Data'!$M$159:$M$310,MATCH(LEFT(M285,255),LEFT('Disaggregation Data'!J$159:$J$310,255),0))),"")</f>
        <v/>
      </c>
      <c r="H285" s="369" t="str">
        <f t="array" ref="H285">IFERROR(IF(INDEX('Disaggregation Data'!$N$159:$N$310,MATCH(LEFT(M285,255),LEFT('Disaggregation Data'!$J$159:$J$310,255),0))=0,"",INDEX('Disaggregation Data'!$N$159:$N$310,MATCH(LEFT(M285,255),LEFT('Disaggregation Data'!J$159:$J$310,255),0))),"")</f>
        <v/>
      </c>
      <c r="I285" s="459" t="str">
        <f t="array" ref="I285">IFERROR(IF(INDEX('Disaggregation Records'!$G$59:$G$92,MATCH(LEFT(L285,255),LEFT('Disaggregation Records'!$D$59:$D$92,255),0))=0,"",INDEX('Disaggregation Records'!$G$59:$G$92,MATCH(LEFT(L285,255),LEFT('Disaggregation Records'!$D$59:$D$92,255),0))),"")</f>
        <v/>
      </c>
      <c r="J285" s="464" t="s">
        <v>740</v>
      </c>
      <c r="K285" s="464">
        <f t="shared" si="16"/>
        <v>77</v>
      </c>
      <c r="L285" s="464" t="str">
        <f t="shared" si="17"/>
        <v/>
      </c>
      <c r="M285" s="464" t="str">
        <f t="shared" si="18"/>
        <v/>
      </c>
      <c r="N285" s="464" t="b">
        <f t="shared" si="19"/>
        <v>0</v>
      </c>
      <c r="O285" s="468" t="s">
        <v>1760</v>
      </c>
      <c r="P285" s="202"/>
      <c r="Q285" s="179"/>
    </row>
    <row r="286" spans="1:17" ht="37.5" customHeight="1" x14ac:dyDescent="0.3">
      <c r="A286" s="367">
        <v>12</v>
      </c>
      <c r="B286" s="384" t="str">
        <f>IFERROR(VLOOKUP(A286,'Outcome Indicators - Section C'!$A$10:$S$27,19,FALSE),"")</f>
        <v/>
      </c>
      <c r="C286" s="467" t="str">
        <f t="array" ref="C286">IFERROR(IF(INDEX('Disaggregation Records'!$E$59:$E$92,MATCH(LEFT(L286,255),LEFT('Disaggregation Records'!$D$59:$D$92,255),0))=0,"",INDEX('Disaggregation Records'!$E$59:$E$92,MATCH(LEFT(L286,255),LEFT('Disaggregation Records'!$D$59:$D$92,255),0))),"")</f>
        <v/>
      </c>
      <c r="D286" s="467" t="str">
        <f t="array" ref="D286">IFERROR(IF(INDEX('Disaggregation Records'!$F$59:$F$92,MATCH(LEFT(L286,255),LEFT('Disaggregation Records'!$D$59:$D$92,255),0))=0,"",INDEX('Disaggregation Records'!$F$59:$F$92,MATCH(LEFT(L286,255),LEFT('Disaggregation Records'!$D$59:$D$92,255),0))),"")</f>
        <v/>
      </c>
      <c r="E286" s="370" t="str">
        <f t="array" ref="E286">IFERROR(IF(INDEX('Disaggregation Data'!$K$159:$K$310,MATCH(LEFT(M286,255),LEFT('Disaggregation Data'!$J$159:$J$310,255),0))=0,"",INDEX('Disaggregation Data'!$K$159:$K$310,MATCH(LEFT(M286,255),LEFT('Disaggregation Data'!J$159:$J$310,255),0))),"")</f>
        <v/>
      </c>
      <c r="F286" s="370" t="str">
        <f t="array" ref="F286">IFERROR(IF(INDEX('Disaggregation Data'!$L$159:$L$310,MATCH(LEFT(M286,255),LEFT('Disaggregation Data'!$J$159:$J$310,255),0))=0,"",INDEX('Disaggregation Data'!$L$159:$L$310,MATCH(LEFT(M286,255),LEFT('Disaggregation Data'!J$159:$J$310,255),0))),"")</f>
        <v/>
      </c>
      <c r="G286" s="370" t="str">
        <f t="array" ref="G286">IFERROR(IF(INDEX('Disaggregation Data'!$M$159:$M$310,MATCH(LEFT(M286,255),LEFT('Disaggregation Data'!$J$159:$J$310,255),0))=0,"",INDEX('Disaggregation Data'!$M$159:$M$310,MATCH(LEFT(M286,255),LEFT('Disaggregation Data'!J$159:$J$310,255),0))),"")</f>
        <v/>
      </c>
      <c r="H286" s="369" t="str">
        <f t="array" ref="H286">IFERROR(IF(INDEX('Disaggregation Data'!$N$159:$N$310,MATCH(LEFT(M286,255),LEFT('Disaggregation Data'!$J$159:$J$310,255),0))=0,"",INDEX('Disaggregation Data'!$N$159:$N$310,MATCH(LEFT(M286,255),LEFT('Disaggregation Data'!J$159:$J$310,255),0))),"")</f>
        <v/>
      </c>
      <c r="I286" s="459" t="str">
        <f t="array" ref="I286">IFERROR(IF(INDEX('Disaggregation Records'!$G$59:$G$92,MATCH(LEFT(L286,255),LEFT('Disaggregation Records'!$D$59:$D$92,255),0))=0,"",INDEX('Disaggregation Records'!$G$59:$G$92,MATCH(LEFT(L286,255),LEFT('Disaggregation Records'!$D$59:$D$92,255),0))),"")</f>
        <v/>
      </c>
      <c r="J286" s="464" t="s">
        <v>740</v>
      </c>
      <c r="K286" s="464">
        <f t="shared" si="16"/>
        <v>78</v>
      </c>
      <c r="L286" s="464" t="str">
        <f t="shared" si="17"/>
        <v/>
      </c>
      <c r="M286" s="464" t="str">
        <f t="shared" si="18"/>
        <v/>
      </c>
      <c r="N286" s="464" t="b">
        <f t="shared" si="19"/>
        <v>0</v>
      </c>
      <c r="O286" s="468" t="s">
        <v>1761</v>
      </c>
      <c r="P286" s="202"/>
      <c r="Q286" s="179"/>
    </row>
    <row r="287" spans="1:17" ht="37.5" customHeight="1" x14ac:dyDescent="0.3">
      <c r="A287" s="367">
        <v>12</v>
      </c>
      <c r="B287" s="384" t="str">
        <f>IFERROR(VLOOKUP(A287,'Outcome Indicators - Section C'!$A$10:$S$27,19,FALSE),"")</f>
        <v/>
      </c>
      <c r="C287" s="467" t="str">
        <f t="array" ref="C287">IFERROR(IF(INDEX('Disaggregation Records'!$E$59:$E$92,MATCH(LEFT(L287,255),LEFT('Disaggregation Records'!$D$59:$D$92,255),0))=0,"",INDEX('Disaggregation Records'!$E$59:$E$92,MATCH(LEFT(L287,255),LEFT('Disaggregation Records'!$D$59:$D$92,255),0))),"")</f>
        <v/>
      </c>
      <c r="D287" s="467" t="str">
        <f t="array" ref="D287">IFERROR(IF(INDEX('Disaggregation Records'!$F$59:$F$92,MATCH(LEFT(L287,255),LEFT('Disaggregation Records'!$D$59:$D$92,255),0))=0,"",INDEX('Disaggregation Records'!$F$59:$F$92,MATCH(LEFT(L287,255),LEFT('Disaggregation Records'!$D$59:$D$92,255),0))),"")</f>
        <v/>
      </c>
      <c r="E287" s="370" t="str">
        <f t="array" ref="E287">IFERROR(IF(INDEX('Disaggregation Data'!$K$159:$K$310,MATCH(LEFT(M287,255),LEFT('Disaggregation Data'!$J$159:$J$310,255),0))=0,"",INDEX('Disaggregation Data'!$K$159:$K$310,MATCH(LEFT(M287,255),LEFT('Disaggregation Data'!J$159:$J$310,255),0))),"")</f>
        <v/>
      </c>
      <c r="F287" s="370" t="str">
        <f t="array" ref="F287">IFERROR(IF(INDEX('Disaggregation Data'!$L$159:$L$310,MATCH(LEFT(M287,255),LEFT('Disaggregation Data'!$J$159:$J$310,255),0))=0,"",INDEX('Disaggregation Data'!$L$159:$L$310,MATCH(LEFT(M287,255),LEFT('Disaggregation Data'!J$159:$J$310,255),0))),"")</f>
        <v/>
      </c>
      <c r="G287" s="370" t="str">
        <f t="array" ref="G287">IFERROR(IF(INDEX('Disaggregation Data'!$M$159:$M$310,MATCH(LEFT(M287,255),LEFT('Disaggregation Data'!$J$159:$J$310,255),0))=0,"",INDEX('Disaggregation Data'!$M$159:$M$310,MATCH(LEFT(M287,255),LEFT('Disaggregation Data'!J$159:$J$310,255),0))),"")</f>
        <v/>
      </c>
      <c r="H287" s="369" t="str">
        <f t="array" ref="H287">IFERROR(IF(INDEX('Disaggregation Data'!$N$159:$N$310,MATCH(LEFT(M287,255),LEFT('Disaggregation Data'!$J$159:$J$310,255),0))=0,"",INDEX('Disaggregation Data'!$N$159:$N$310,MATCH(LEFT(M287,255),LEFT('Disaggregation Data'!J$159:$J$310,255),0))),"")</f>
        <v/>
      </c>
      <c r="I287" s="459" t="str">
        <f t="array" ref="I287">IFERROR(IF(INDEX('Disaggregation Records'!$G$59:$G$92,MATCH(LEFT(L287,255),LEFT('Disaggregation Records'!$D$59:$D$92,255),0))=0,"",INDEX('Disaggregation Records'!$G$59:$G$92,MATCH(LEFT(L287,255),LEFT('Disaggregation Records'!$D$59:$D$92,255),0))),"")</f>
        <v/>
      </c>
      <c r="J287" s="464" t="s">
        <v>740</v>
      </c>
      <c r="K287" s="464">
        <f t="shared" si="16"/>
        <v>79</v>
      </c>
      <c r="L287" s="464" t="str">
        <f t="shared" si="17"/>
        <v/>
      </c>
      <c r="M287" s="464" t="str">
        <f t="shared" si="18"/>
        <v/>
      </c>
      <c r="N287" s="464" t="b">
        <f t="shared" si="19"/>
        <v>0</v>
      </c>
      <c r="O287" s="468" t="s">
        <v>1762</v>
      </c>
      <c r="P287" s="202"/>
      <c r="Q287" s="179"/>
    </row>
    <row r="288" spans="1:17" ht="37.5" customHeight="1" x14ac:dyDescent="0.3">
      <c r="A288" s="367">
        <v>13</v>
      </c>
      <c r="B288" s="384" t="str">
        <f>IFERROR(VLOOKUP(A288,'Outcome Indicators - Section C'!$A$10:$S$27,19,FALSE),"")</f>
        <v/>
      </c>
      <c r="C288" s="467" t="str">
        <f t="array" ref="C288">IFERROR(IF(INDEX('Disaggregation Records'!$E$59:$E$92,MATCH(LEFT(L288,255),LEFT('Disaggregation Records'!$D$59:$D$92,255),0))=0,"",INDEX('Disaggregation Records'!$E$59:$E$92,MATCH(LEFT(L288,255),LEFT('Disaggregation Records'!$D$59:$D$92,255),0))),"")</f>
        <v/>
      </c>
      <c r="D288" s="467" t="str">
        <f t="array" ref="D288">IFERROR(IF(INDEX('Disaggregation Records'!$F$59:$F$92,MATCH(LEFT(L288,255),LEFT('Disaggregation Records'!$D$59:$D$92,255),0))=0,"",INDEX('Disaggregation Records'!$F$59:$F$92,MATCH(LEFT(L288,255),LEFT('Disaggregation Records'!$D$59:$D$92,255),0))),"")</f>
        <v/>
      </c>
      <c r="E288" s="370" t="str">
        <f t="array" ref="E288">IFERROR(IF(INDEX('Disaggregation Data'!$K$159:$K$310,MATCH(LEFT(M288,255),LEFT('Disaggregation Data'!$J$159:$J$310,255),0))=0,"",INDEX('Disaggregation Data'!$K$159:$K$310,MATCH(LEFT(M288,255),LEFT('Disaggregation Data'!J$159:$J$310,255),0))),"")</f>
        <v/>
      </c>
      <c r="F288" s="370" t="str">
        <f t="array" ref="F288">IFERROR(IF(INDEX('Disaggregation Data'!$L$159:$L$310,MATCH(LEFT(M288,255),LEFT('Disaggregation Data'!$J$159:$J$310,255),0))=0,"",INDEX('Disaggregation Data'!$L$159:$L$310,MATCH(LEFT(M288,255),LEFT('Disaggregation Data'!J$159:$J$310,255),0))),"")</f>
        <v/>
      </c>
      <c r="G288" s="370" t="str">
        <f t="array" ref="G288">IFERROR(IF(INDEX('Disaggregation Data'!$M$159:$M$310,MATCH(LEFT(M288,255),LEFT('Disaggregation Data'!$J$159:$J$310,255),0))=0,"",INDEX('Disaggregation Data'!$M$159:$M$310,MATCH(LEFT(M288,255),LEFT('Disaggregation Data'!J$159:$J$310,255),0))),"")</f>
        <v/>
      </c>
      <c r="H288" s="369" t="str">
        <f t="array" ref="H288">IFERROR(IF(INDEX('Disaggregation Data'!$N$159:$N$310,MATCH(LEFT(M288,255),LEFT('Disaggregation Data'!$J$159:$J$310,255),0))=0,"",INDEX('Disaggregation Data'!$N$159:$N$310,MATCH(LEFT(M288,255),LEFT('Disaggregation Data'!J$159:$J$310,255),0))),"")</f>
        <v/>
      </c>
      <c r="I288" s="459" t="str">
        <f t="array" ref="I288">IFERROR(IF(INDEX('Disaggregation Records'!$G$59:$G$92,MATCH(LEFT(L288,255),LEFT('Disaggregation Records'!$D$59:$D$92,255),0))=0,"",INDEX('Disaggregation Records'!$G$59:$G$92,MATCH(LEFT(L288,255),LEFT('Disaggregation Records'!$D$59:$D$92,255),0))),"")</f>
        <v/>
      </c>
      <c r="J288" s="464" t="s">
        <v>741</v>
      </c>
      <c r="K288" s="464">
        <f t="shared" si="16"/>
        <v>80</v>
      </c>
      <c r="L288" s="464" t="str">
        <f t="shared" si="17"/>
        <v/>
      </c>
      <c r="M288" s="464" t="str">
        <f t="shared" si="18"/>
        <v/>
      </c>
      <c r="N288" s="464" t="b">
        <f t="shared" si="19"/>
        <v>0</v>
      </c>
      <c r="O288" s="468" t="s">
        <v>1763</v>
      </c>
      <c r="P288" s="202"/>
      <c r="Q288" s="179"/>
    </row>
    <row r="289" spans="1:17" ht="37.5" customHeight="1" x14ac:dyDescent="0.3">
      <c r="A289" s="367">
        <v>13</v>
      </c>
      <c r="B289" s="384" t="str">
        <f>IFERROR(VLOOKUP(A289,'Outcome Indicators - Section C'!$A$10:$S$27,19,FALSE),"")</f>
        <v/>
      </c>
      <c r="C289" s="467" t="str">
        <f t="array" ref="C289">IFERROR(IF(INDEX('Disaggregation Records'!$E$59:$E$92,MATCH(LEFT(L289,255),LEFT('Disaggregation Records'!$D$59:$D$92,255),0))=0,"",INDEX('Disaggregation Records'!$E$59:$E$92,MATCH(LEFT(L289,255),LEFT('Disaggregation Records'!$D$59:$D$92,255),0))),"")</f>
        <v/>
      </c>
      <c r="D289" s="467" t="str">
        <f t="array" ref="D289">IFERROR(IF(INDEX('Disaggregation Records'!$F$59:$F$92,MATCH(LEFT(L289,255),LEFT('Disaggregation Records'!$D$59:$D$92,255),0))=0,"",INDEX('Disaggregation Records'!$F$59:$F$92,MATCH(LEFT(L289,255),LEFT('Disaggregation Records'!$D$59:$D$92,255),0))),"")</f>
        <v/>
      </c>
      <c r="E289" s="370" t="str">
        <f t="array" ref="E289">IFERROR(IF(INDEX('Disaggregation Data'!$K$159:$K$310,MATCH(LEFT(M289,255),LEFT('Disaggregation Data'!$J$159:$J$310,255),0))=0,"",INDEX('Disaggregation Data'!$K$159:$K$310,MATCH(LEFT(M289,255),LEFT('Disaggregation Data'!J$159:$J$310,255),0))),"")</f>
        <v/>
      </c>
      <c r="F289" s="370" t="str">
        <f t="array" ref="F289">IFERROR(IF(INDEX('Disaggregation Data'!$L$159:$L$310,MATCH(LEFT(M289,255),LEFT('Disaggregation Data'!$J$159:$J$310,255),0))=0,"",INDEX('Disaggregation Data'!$L$159:$L$310,MATCH(LEFT(M289,255),LEFT('Disaggregation Data'!J$159:$J$310,255),0))),"")</f>
        <v/>
      </c>
      <c r="G289" s="370" t="str">
        <f t="array" ref="G289">IFERROR(IF(INDEX('Disaggregation Data'!$M$159:$M$310,MATCH(LEFT(M289,255),LEFT('Disaggregation Data'!$J$159:$J$310,255),0))=0,"",INDEX('Disaggregation Data'!$M$159:$M$310,MATCH(LEFT(M289,255),LEFT('Disaggregation Data'!J$159:$J$310,255),0))),"")</f>
        <v/>
      </c>
      <c r="H289" s="369" t="str">
        <f t="array" ref="H289">IFERROR(IF(INDEX('Disaggregation Data'!$N$159:$N$310,MATCH(LEFT(M289,255),LEFT('Disaggregation Data'!$J$159:$J$310,255),0))=0,"",INDEX('Disaggregation Data'!$N$159:$N$310,MATCH(LEFT(M289,255),LEFT('Disaggregation Data'!J$159:$J$310,255),0))),"")</f>
        <v/>
      </c>
      <c r="I289" s="459" t="str">
        <f t="array" ref="I289">IFERROR(IF(INDEX('Disaggregation Records'!$G$59:$G$92,MATCH(LEFT(L289,255),LEFT('Disaggregation Records'!$D$59:$D$92,255),0))=0,"",INDEX('Disaggregation Records'!$G$59:$G$92,MATCH(LEFT(L289,255),LEFT('Disaggregation Records'!$D$59:$D$92,255),0))),"")</f>
        <v/>
      </c>
      <c r="J289" s="464" t="s">
        <v>741</v>
      </c>
      <c r="K289" s="464">
        <f t="shared" si="16"/>
        <v>81</v>
      </c>
      <c r="L289" s="464" t="str">
        <f t="shared" si="17"/>
        <v/>
      </c>
      <c r="M289" s="464" t="str">
        <f t="shared" si="18"/>
        <v/>
      </c>
      <c r="N289" s="464" t="b">
        <f t="shared" si="19"/>
        <v>0</v>
      </c>
      <c r="O289" s="468" t="s">
        <v>1764</v>
      </c>
      <c r="P289" s="202"/>
      <c r="Q289" s="179"/>
    </row>
    <row r="290" spans="1:17" ht="37.5" customHeight="1" x14ac:dyDescent="0.3">
      <c r="A290" s="367">
        <v>13</v>
      </c>
      <c r="B290" s="384" t="str">
        <f>IFERROR(VLOOKUP(A290,'Outcome Indicators - Section C'!$A$10:$S$27,19,FALSE),"")</f>
        <v/>
      </c>
      <c r="C290" s="467" t="str">
        <f t="array" ref="C290">IFERROR(IF(INDEX('Disaggregation Records'!$E$59:$E$92,MATCH(LEFT(L290,255),LEFT('Disaggregation Records'!$D$59:$D$92,255),0))=0,"",INDEX('Disaggregation Records'!$E$59:$E$92,MATCH(LEFT(L290,255),LEFT('Disaggregation Records'!$D$59:$D$92,255),0))),"")</f>
        <v/>
      </c>
      <c r="D290" s="467" t="str">
        <f t="array" ref="D290">IFERROR(IF(INDEX('Disaggregation Records'!$F$59:$F$92,MATCH(LEFT(L290,255),LEFT('Disaggregation Records'!$D$59:$D$92,255),0))=0,"",INDEX('Disaggregation Records'!$F$59:$F$92,MATCH(LEFT(L290,255),LEFT('Disaggregation Records'!$D$59:$D$92,255),0))),"")</f>
        <v/>
      </c>
      <c r="E290" s="370" t="str">
        <f t="array" ref="E290">IFERROR(IF(INDEX('Disaggregation Data'!$K$159:$K$310,MATCH(LEFT(M290,255),LEFT('Disaggregation Data'!$J$159:$J$310,255),0))=0,"",INDEX('Disaggregation Data'!$K$159:$K$310,MATCH(LEFT(M290,255),LEFT('Disaggregation Data'!J$159:$J$310,255),0))),"")</f>
        <v/>
      </c>
      <c r="F290" s="370" t="str">
        <f t="array" ref="F290">IFERROR(IF(INDEX('Disaggregation Data'!$L$159:$L$310,MATCH(LEFT(M290,255),LEFT('Disaggregation Data'!$J$159:$J$310,255),0))=0,"",INDEX('Disaggregation Data'!$L$159:$L$310,MATCH(LEFT(M290,255),LEFT('Disaggregation Data'!J$159:$J$310,255),0))),"")</f>
        <v/>
      </c>
      <c r="G290" s="370" t="str">
        <f t="array" ref="G290">IFERROR(IF(INDEX('Disaggregation Data'!$M$159:$M$310,MATCH(LEFT(M290,255),LEFT('Disaggregation Data'!$J$159:$J$310,255),0))=0,"",INDEX('Disaggregation Data'!$M$159:$M$310,MATCH(LEFT(M290,255),LEFT('Disaggregation Data'!J$159:$J$310,255),0))),"")</f>
        <v/>
      </c>
      <c r="H290" s="369" t="str">
        <f t="array" ref="H290">IFERROR(IF(INDEX('Disaggregation Data'!$N$159:$N$310,MATCH(LEFT(M290,255),LEFT('Disaggregation Data'!$J$159:$J$310,255),0))=0,"",INDEX('Disaggregation Data'!$N$159:$N$310,MATCH(LEFT(M290,255),LEFT('Disaggregation Data'!J$159:$J$310,255),0))),"")</f>
        <v/>
      </c>
      <c r="I290" s="459" t="str">
        <f t="array" ref="I290">IFERROR(IF(INDEX('Disaggregation Records'!$G$59:$G$92,MATCH(LEFT(L290,255),LEFT('Disaggregation Records'!$D$59:$D$92,255),0))=0,"",INDEX('Disaggregation Records'!$G$59:$G$92,MATCH(LEFT(L290,255),LEFT('Disaggregation Records'!$D$59:$D$92,255),0))),"")</f>
        <v/>
      </c>
      <c r="J290" s="464" t="s">
        <v>741</v>
      </c>
      <c r="K290" s="464">
        <f t="shared" si="16"/>
        <v>82</v>
      </c>
      <c r="L290" s="464" t="str">
        <f t="shared" si="17"/>
        <v/>
      </c>
      <c r="M290" s="464" t="str">
        <f t="shared" si="18"/>
        <v/>
      </c>
      <c r="N290" s="464" t="b">
        <f t="shared" si="19"/>
        <v>0</v>
      </c>
      <c r="O290" s="468" t="s">
        <v>1765</v>
      </c>
      <c r="P290" s="202"/>
      <c r="Q290" s="179"/>
    </row>
    <row r="291" spans="1:17" ht="37.5" customHeight="1" x14ac:dyDescent="0.3">
      <c r="A291" s="367">
        <v>13</v>
      </c>
      <c r="B291" s="384" t="str">
        <f>IFERROR(VLOOKUP(A291,'Outcome Indicators - Section C'!$A$10:$S$27,19,FALSE),"")</f>
        <v/>
      </c>
      <c r="C291" s="467" t="str">
        <f t="array" ref="C291">IFERROR(IF(INDEX('Disaggregation Records'!$E$59:$E$92,MATCH(LEFT(L291,255),LEFT('Disaggregation Records'!$D$59:$D$92,255),0))=0,"",INDEX('Disaggregation Records'!$E$59:$E$92,MATCH(LEFT(L291,255),LEFT('Disaggregation Records'!$D$59:$D$92,255),0))),"")</f>
        <v/>
      </c>
      <c r="D291" s="467" t="str">
        <f t="array" ref="D291">IFERROR(IF(INDEX('Disaggregation Records'!$F$59:$F$92,MATCH(LEFT(L291,255),LEFT('Disaggregation Records'!$D$59:$D$92,255),0))=0,"",INDEX('Disaggregation Records'!$F$59:$F$92,MATCH(LEFT(L291,255),LEFT('Disaggregation Records'!$D$59:$D$92,255),0))),"")</f>
        <v/>
      </c>
      <c r="E291" s="370" t="str">
        <f t="array" ref="E291">IFERROR(IF(INDEX('Disaggregation Data'!$K$159:$K$310,MATCH(LEFT(M291,255),LEFT('Disaggregation Data'!$J$159:$J$310,255),0))=0,"",INDEX('Disaggregation Data'!$K$159:$K$310,MATCH(LEFT(M291,255),LEFT('Disaggregation Data'!J$159:$J$310,255),0))),"")</f>
        <v/>
      </c>
      <c r="F291" s="370" t="str">
        <f t="array" ref="F291">IFERROR(IF(INDEX('Disaggregation Data'!$L$159:$L$310,MATCH(LEFT(M291,255),LEFT('Disaggregation Data'!$J$159:$J$310,255),0))=0,"",INDEX('Disaggregation Data'!$L$159:$L$310,MATCH(LEFT(M291,255),LEFT('Disaggregation Data'!J$159:$J$310,255),0))),"")</f>
        <v/>
      </c>
      <c r="G291" s="370" t="str">
        <f t="array" ref="G291">IFERROR(IF(INDEX('Disaggregation Data'!$M$159:$M$310,MATCH(LEFT(M291,255),LEFT('Disaggregation Data'!$J$159:$J$310,255),0))=0,"",INDEX('Disaggregation Data'!$M$159:$M$310,MATCH(LEFT(M291,255),LEFT('Disaggregation Data'!J$159:$J$310,255),0))),"")</f>
        <v/>
      </c>
      <c r="H291" s="369" t="str">
        <f t="array" ref="H291">IFERROR(IF(INDEX('Disaggregation Data'!$N$159:$N$310,MATCH(LEFT(M291,255),LEFT('Disaggregation Data'!$J$159:$J$310,255),0))=0,"",INDEX('Disaggregation Data'!$N$159:$N$310,MATCH(LEFT(M291,255),LEFT('Disaggregation Data'!J$159:$J$310,255),0))),"")</f>
        <v/>
      </c>
      <c r="I291" s="459" t="str">
        <f t="array" ref="I291">IFERROR(IF(INDEX('Disaggregation Records'!$G$59:$G$92,MATCH(LEFT(L291,255),LEFT('Disaggregation Records'!$D$59:$D$92,255),0))=0,"",INDEX('Disaggregation Records'!$G$59:$G$92,MATCH(LEFT(L291,255),LEFT('Disaggregation Records'!$D$59:$D$92,255),0))),"")</f>
        <v/>
      </c>
      <c r="J291" s="464" t="s">
        <v>741</v>
      </c>
      <c r="K291" s="464">
        <f t="shared" si="16"/>
        <v>83</v>
      </c>
      <c r="L291" s="464" t="str">
        <f t="shared" si="17"/>
        <v/>
      </c>
      <c r="M291" s="464" t="str">
        <f t="shared" si="18"/>
        <v/>
      </c>
      <c r="N291" s="464" t="b">
        <f t="shared" si="19"/>
        <v>0</v>
      </c>
      <c r="O291" s="468" t="s">
        <v>1766</v>
      </c>
      <c r="P291" s="202"/>
      <c r="Q291" s="179"/>
    </row>
    <row r="292" spans="1:17" ht="37.5" customHeight="1" x14ac:dyDescent="0.3">
      <c r="A292" s="367">
        <v>13</v>
      </c>
      <c r="B292" s="384" t="str">
        <f>IFERROR(VLOOKUP(A292,'Outcome Indicators - Section C'!$A$10:$S$27,19,FALSE),"")</f>
        <v/>
      </c>
      <c r="C292" s="467" t="str">
        <f t="array" ref="C292">IFERROR(IF(INDEX('Disaggregation Records'!$E$59:$E$92,MATCH(LEFT(L292,255),LEFT('Disaggregation Records'!$D$59:$D$92,255),0))=0,"",INDEX('Disaggregation Records'!$E$59:$E$92,MATCH(LEFT(L292,255),LEFT('Disaggregation Records'!$D$59:$D$92,255),0))),"")</f>
        <v/>
      </c>
      <c r="D292" s="467" t="str">
        <f t="array" ref="D292">IFERROR(IF(INDEX('Disaggregation Records'!$F$59:$F$92,MATCH(LEFT(L292,255),LEFT('Disaggregation Records'!$D$59:$D$92,255),0))=0,"",INDEX('Disaggregation Records'!$F$59:$F$92,MATCH(LEFT(L292,255),LEFT('Disaggregation Records'!$D$59:$D$92,255),0))),"")</f>
        <v/>
      </c>
      <c r="E292" s="370" t="str">
        <f t="array" ref="E292">IFERROR(IF(INDEX('Disaggregation Data'!$K$159:$K$310,MATCH(LEFT(M292,255),LEFT('Disaggregation Data'!$J$159:$J$310,255),0))=0,"",INDEX('Disaggregation Data'!$K$159:$K$310,MATCH(LEFT(M292,255),LEFT('Disaggregation Data'!J$159:$J$310,255),0))),"")</f>
        <v/>
      </c>
      <c r="F292" s="370" t="str">
        <f t="array" ref="F292">IFERROR(IF(INDEX('Disaggregation Data'!$L$159:$L$310,MATCH(LEFT(M292,255),LEFT('Disaggregation Data'!$J$159:$J$310,255),0))=0,"",INDEX('Disaggregation Data'!$L$159:$L$310,MATCH(LEFT(M292,255),LEFT('Disaggregation Data'!J$159:$J$310,255),0))),"")</f>
        <v/>
      </c>
      <c r="G292" s="370" t="str">
        <f t="array" ref="G292">IFERROR(IF(INDEX('Disaggregation Data'!$M$159:$M$310,MATCH(LEFT(M292,255),LEFT('Disaggregation Data'!$J$159:$J$310,255),0))=0,"",INDEX('Disaggregation Data'!$M$159:$M$310,MATCH(LEFT(M292,255),LEFT('Disaggregation Data'!J$159:$J$310,255),0))),"")</f>
        <v/>
      </c>
      <c r="H292" s="369" t="str">
        <f t="array" ref="H292">IFERROR(IF(INDEX('Disaggregation Data'!$N$159:$N$310,MATCH(LEFT(M292,255),LEFT('Disaggregation Data'!$J$159:$J$310,255),0))=0,"",INDEX('Disaggregation Data'!$N$159:$N$310,MATCH(LEFT(M292,255),LEFT('Disaggregation Data'!J$159:$J$310,255),0))),"")</f>
        <v/>
      </c>
      <c r="I292" s="459" t="str">
        <f t="array" ref="I292">IFERROR(IF(INDEX('Disaggregation Records'!$G$59:$G$92,MATCH(LEFT(L292,255),LEFT('Disaggregation Records'!$D$59:$D$92,255),0))=0,"",INDEX('Disaggregation Records'!$G$59:$G$92,MATCH(LEFT(L292,255),LEFT('Disaggregation Records'!$D$59:$D$92,255),0))),"")</f>
        <v/>
      </c>
      <c r="J292" s="464" t="s">
        <v>741</v>
      </c>
      <c r="K292" s="464">
        <f t="shared" si="16"/>
        <v>84</v>
      </c>
      <c r="L292" s="464" t="str">
        <f t="shared" si="17"/>
        <v/>
      </c>
      <c r="M292" s="464" t="str">
        <f t="shared" si="18"/>
        <v/>
      </c>
      <c r="N292" s="464" t="b">
        <f t="shared" si="19"/>
        <v>0</v>
      </c>
      <c r="O292" s="468" t="s">
        <v>1767</v>
      </c>
      <c r="P292" s="202"/>
      <c r="Q292" s="179"/>
    </row>
    <row r="293" spans="1:17" ht="37.5" customHeight="1" x14ac:dyDescent="0.3">
      <c r="A293" s="367">
        <v>13</v>
      </c>
      <c r="B293" s="384" t="str">
        <f>IFERROR(VLOOKUP(A293,'Outcome Indicators - Section C'!$A$10:$S$27,19,FALSE),"")</f>
        <v/>
      </c>
      <c r="C293" s="467" t="str">
        <f t="array" ref="C293">IFERROR(IF(INDEX('Disaggregation Records'!$E$59:$E$92,MATCH(LEFT(L293,255),LEFT('Disaggregation Records'!$D$59:$D$92,255),0))=0,"",INDEX('Disaggregation Records'!$E$59:$E$92,MATCH(LEFT(L293,255),LEFT('Disaggregation Records'!$D$59:$D$92,255),0))),"")</f>
        <v/>
      </c>
      <c r="D293" s="467" t="str">
        <f t="array" ref="D293">IFERROR(IF(INDEX('Disaggregation Records'!$F$59:$F$92,MATCH(LEFT(L293,255),LEFT('Disaggregation Records'!$D$59:$D$92,255),0))=0,"",INDEX('Disaggregation Records'!$F$59:$F$92,MATCH(LEFT(L293,255),LEFT('Disaggregation Records'!$D$59:$D$92,255),0))),"")</f>
        <v/>
      </c>
      <c r="E293" s="370" t="str">
        <f t="array" ref="E293">IFERROR(IF(INDEX('Disaggregation Data'!$K$159:$K$310,MATCH(LEFT(M293,255),LEFT('Disaggregation Data'!$J$159:$J$310,255),0))=0,"",INDEX('Disaggregation Data'!$K$159:$K$310,MATCH(LEFT(M293,255),LEFT('Disaggregation Data'!J$159:$J$310,255),0))),"")</f>
        <v/>
      </c>
      <c r="F293" s="370" t="str">
        <f t="array" ref="F293">IFERROR(IF(INDEX('Disaggregation Data'!$L$159:$L$310,MATCH(LEFT(M293,255),LEFT('Disaggregation Data'!$J$159:$J$310,255),0))=0,"",INDEX('Disaggregation Data'!$L$159:$L$310,MATCH(LEFT(M293,255),LEFT('Disaggregation Data'!J$159:$J$310,255),0))),"")</f>
        <v/>
      </c>
      <c r="G293" s="370" t="str">
        <f t="array" ref="G293">IFERROR(IF(INDEX('Disaggregation Data'!$M$159:$M$310,MATCH(LEFT(M293,255),LEFT('Disaggregation Data'!$J$159:$J$310,255),0))=0,"",INDEX('Disaggregation Data'!$M$159:$M$310,MATCH(LEFT(M293,255),LEFT('Disaggregation Data'!J$159:$J$310,255),0))),"")</f>
        <v/>
      </c>
      <c r="H293" s="369" t="str">
        <f t="array" ref="H293">IFERROR(IF(INDEX('Disaggregation Data'!$N$159:$N$310,MATCH(LEFT(M293,255),LEFT('Disaggregation Data'!$J$159:$J$310,255),0))=0,"",INDEX('Disaggregation Data'!$N$159:$N$310,MATCH(LEFT(M293,255),LEFT('Disaggregation Data'!J$159:$J$310,255),0))),"")</f>
        <v/>
      </c>
      <c r="I293" s="459" t="str">
        <f t="array" ref="I293">IFERROR(IF(INDEX('Disaggregation Records'!$G$59:$G$92,MATCH(LEFT(L293,255),LEFT('Disaggregation Records'!$D$59:$D$92,255),0))=0,"",INDEX('Disaggregation Records'!$G$59:$G$92,MATCH(LEFT(L293,255),LEFT('Disaggregation Records'!$D$59:$D$92,255),0))),"")</f>
        <v/>
      </c>
      <c r="J293" s="464" t="s">
        <v>741</v>
      </c>
      <c r="K293" s="464">
        <f t="shared" si="16"/>
        <v>85</v>
      </c>
      <c r="L293" s="464" t="str">
        <f t="shared" si="17"/>
        <v/>
      </c>
      <c r="M293" s="464" t="str">
        <f t="shared" si="18"/>
        <v/>
      </c>
      <c r="N293" s="464" t="b">
        <f t="shared" si="19"/>
        <v>0</v>
      </c>
      <c r="O293" s="468" t="s">
        <v>1768</v>
      </c>
      <c r="P293" s="202"/>
      <c r="Q293" s="179"/>
    </row>
    <row r="294" spans="1:17" ht="37.5" customHeight="1" x14ac:dyDescent="0.3">
      <c r="A294" s="367">
        <v>13</v>
      </c>
      <c r="B294" s="384" t="str">
        <f>IFERROR(VLOOKUP(A294,'Outcome Indicators - Section C'!$A$10:$S$27,19,FALSE),"")</f>
        <v/>
      </c>
      <c r="C294" s="467" t="str">
        <f t="array" ref="C294">IFERROR(IF(INDEX('Disaggregation Records'!$E$59:$E$92,MATCH(LEFT(L294,255),LEFT('Disaggregation Records'!$D$59:$D$92,255),0))=0,"",INDEX('Disaggregation Records'!$E$59:$E$92,MATCH(LEFT(L294,255),LEFT('Disaggregation Records'!$D$59:$D$92,255),0))),"")</f>
        <v/>
      </c>
      <c r="D294" s="467" t="str">
        <f t="array" ref="D294">IFERROR(IF(INDEX('Disaggregation Records'!$F$59:$F$92,MATCH(LEFT(L294,255),LEFT('Disaggregation Records'!$D$59:$D$92,255),0))=0,"",INDEX('Disaggregation Records'!$F$59:$F$92,MATCH(LEFT(L294,255),LEFT('Disaggregation Records'!$D$59:$D$92,255),0))),"")</f>
        <v/>
      </c>
      <c r="E294" s="370" t="str">
        <f t="array" ref="E294">IFERROR(IF(INDEX('Disaggregation Data'!$K$159:$K$310,MATCH(LEFT(M294,255),LEFT('Disaggregation Data'!$J$159:$J$310,255),0))=0,"",INDEX('Disaggregation Data'!$K$159:$K$310,MATCH(LEFT(M294,255),LEFT('Disaggregation Data'!J$159:$J$310,255),0))),"")</f>
        <v/>
      </c>
      <c r="F294" s="370" t="str">
        <f t="array" ref="F294">IFERROR(IF(INDEX('Disaggregation Data'!$L$159:$L$310,MATCH(LEFT(M294,255),LEFT('Disaggregation Data'!$J$159:$J$310,255),0))=0,"",INDEX('Disaggregation Data'!$L$159:$L$310,MATCH(LEFT(M294,255),LEFT('Disaggregation Data'!J$159:$J$310,255),0))),"")</f>
        <v/>
      </c>
      <c r="G294" s="370" t="str">
        <f t="array" ref="G294">IFERROR(IF(INDEX('Disaggregation Data'!$M$159:$M$310,MATCH(LEFT(M294,255),LEFT('Disaggregation Data'!$J$159:$J$310,255),0))=0,"",INDEX('Disaggregation Data'!$M$159:$M$310,MATCH(LEFT(M294,255),LEFT('Disaggregation Data'!J$159:$J$310,255),0))),"")</f>
        <v/>
      </c>
      <c r="H294" s="369" t="str">
        <f t="array" ref="H294">IFERROR(IF(INDEX('Disaggregation Data'!$N$159:$N$310,MATCH(LEFT(M294,255),LEFT('Disaggregation Data'!$J$159:$J$310,255),0))=0,"",INDEX('Disaggregation Data'!$N$159:$N$310,MATCH(LEFT(M294,255),LEFT('Disaggregation Data'!J$159:$J$310,255),0))),"")</f>
        <v/>
      </c>
      <c r="I294" s="459" t="str">
        <f t="array" ref="I294">IFERROR(IF(INDEX('Disaggregation Records'!$G$59:$G$92,MATCH(LEFT(L294,255),LEFT('Disaggregation Records'!$D$59:$D$92,255),0))=0,"",INDEX('Disaggregation Records'!$G$59:$G$92,MATCH(LEFT(L294,255),LEFT('Disaggregation Records'!$D$59:$D$92,255),0))),"")</f>
        <v/>
      </c>
      <c r="J294" s="464" t="s">
        <v>741</v>
      </c>
      <c r="K294" s="464">
        <f t="shared" si="16"/>
        <v>86</v>
      </c>
      <c r="L294" s="464" t="str">
        <f t="shared" si="17"/>
        <v/>
      </c>
      <c r="M294" s="464" t="str">
        <f t="shared" si="18"/>
        <v/>
      </c>
      <c r="N294" s="464" t="b">
        <f t="shared" si="19"/>
        <v>0</v>
      </c>
      <c r="O294" s="468" t="s">
        <v>1769</v>
      </c>
      <c r="P294" s="202"/>
      <c r="Q294" s="179"/>
    </row>
    <row r="295" spans="1:17" ht="37.5" customHeight="1" x14ac:dyDescent="0.3">
      <c r="A295" s="367">
        <v>13</v>
      </c>
      <c r="B295" s="384" t="str">
        <f>IFERROR(VLOOKUP(A295,'Outcome Indicators - Section C'!$A$10:$S$27,19,FALSE),"")</f>
        <v/>
      </c>
      <c r="C295" s="467" t="str">
        <f t="array" ref="C295">IFERROR(IF(INDEX('Disaggregation Records'!$E$59:$E$92,MATCH(LEFT(L295,255),LEFT('Disaggregation Records'!$D$59:$D$92,255),0))=0,"",INDEX('Disaggregation Records'!$E$59:$E$92,MATCH(LEFT(L295,255),LEFT('Disaggregation Records'!$D$59:$D$92,255),0))),"")</f>
        <v/>
      </c>
      <c r="D295" s="467" t="str">
        <f t="array" ref="D295">IFERROR(IF(INDEX('Disaggregation Records'!$F$59:$F$92,MATCH(LEFT(L295,255),LEFT('Disaggregation Records'!$D$59:$D$92,255),0))=0,"",INDEX('Disaggregation Records'!$F$59:$F$92,MATCH(LEFT(L295,255),LEFT('Disaggregation Records'!$D$59:$D$92,255),0))),"")</f>
        <v/>
      </c>
      <c r="E295" s="370" t="str">
        <f t="array" ref="E295">IFERROR(IF(INDEX('Disaggregation Data'!$K$159:$K$310,MATCH(LEFT(M295,255),LEFT('Disaggregation Data'!$J$159:$J$310,255),0))=0,"",INDEX('Disaggregation Data'!$K$159:$K$310,MATCH(LEFT(M295,255),LEFT('Disaggregation Data'!J$159:$J$310,255),0))),"")</f>
        <v/>
      </c>
      <c r="F295" s="370" t="str">
        <f t="array" ref="F295">IFERROR(IF(INDEX('Disaggregation Data'!$L$159:$L$310,MATCH(LEFT(M295,255),LEFT('Disaggregation Data'!$J$159:$J$310,255),0))=0,"",INDEX('Disaggregation Data'!$L$159:$L$310,MATCH(LEFT(M295,255),LEFT('Disaggregation Data'!J$159:$J$310,255),0))),"")</f>
        <v/>
      </c>
      <c r="G295" s="370" t="str">
        <f t="array" ref="G295">IFERROR(IF(INDEX('Disaggregation Data'!$M$159:$M$310,MATCH(LEFT(M295,255),LEFT('Disaggregation Data'!$J$159:$J$310,255),0))=0,"",INDEX('Disaggregation Data'!$M$159:$M$310,MATCH(LEFT(M295,255),LEFT('Disaggregation Data'!J$159:$J$310,255),0))),"")</f>
        <v/>
      </c>
      <c r="H295" s="369" t="str">
        <f t="array" ref="H295">IFERROR(IF(INDEX('Disaggregation Data'!$N$159:$N$310,MATCH(LEFT(M295,255),LEFT('Disaggregation Data'!$J$159:$J$310,255),0))=0,"",INDEX('Disaggregation Data'!$N$159:$N$310,MATCH(LEFT(M295,255),LEFT('Disaggregation Data'!J$159:$J$310,255),0))),"")</f>
        <v/>
      </c>
      <c r="I295" s="459" t="str">
        <f t="array" ref="I295">IFERROR(IF(INDEX('Disaggregation Records'!$G$59:$G$92,MATCH(LEFT(L295,255),LEFT('Disaggregation Records'!$D$59:$D$92,255),0))=0,"",INDEX('Disaggregation Records'!$G$59:$G$92,MATCH(LEFT(L295,255),LEFT('Disaggregation Records'!$D$59:$D$92,255),0))),"")</f>
        <v/>
      </c>
      <c r="J295" s="464" t="s">
        <v>741</v>
      </c>
      <c r="K295" s="464">
        <f t="shared" si="16"/>
        <v>87</v>
      </c>
      <c r="L295" s="464" t="str">
        <f t="shared" si="17"/>
        <v/>
      </c>
      <c r="M295" s="464" t="str">
        <f t="shared" si="18"/>
        <v/>
      </c>
      <c r="N295" s="464" t="b">
        <f t="shared" si="19"/>
        <v>0</v>
      </c>
      <c r="O295" s="468" t="s">
        <v>1770</v>
      </c>
      <c r="P295" s="202"/>
      <c r="Q295" s="179"/>
    </row>
    <row r="296" spans="1:17" ht="37.5" customHeight="1" x14ac:dyDescent="0.3">
      <c r="A296" s="367">
        <v>13</v>
      </c>
      <c r="B296" s="384" t="str">
        <f>IFERROR(VLOOKUP(A296,'Outcome Indicators - Section C'!$A$10:$S$27,19,FALSE),"")</f>
        <v/>
      </c>
      <c r="C296" s="467" t="str">
        <f t="array" ref="C296">IFERROR(IF(INDEX('Disaggregation Records'!$E$59:$E$92,MATCH(LEFT(L296,255),LEFT('Disaggregation Records'!$D$59:$D$92,255),0))=0,"",INDEX('Disaggregation Records'!$E$59:$E$92,MATCH(LEFT(L296,255),LEFT('Disaggregation Records'!$D$59:$D$92,255),0))),"")</f>
        <v/>
      </c>
      <c r="D296" s="467" t="str">
        <f t="array" ref="D296">IFERROR(IF(INDEX('Disaggregation Records'!$F$59:$F$92,MATCH(LEFT(L296,255),LEFT('Disaggregation Records'!$D$59:$D$92,255),0))=0,"",INDEX('Disaggregation Records'!$F$59:$F$92,MATCH(LEFT(L296,255),LEFT('Disaggregation Records'!$D$59:$D$92,255),0))),"")</f>
        <v/>
      </c>
      <c r="E296" s="370" t="str">
        <f t="array" ref="E296">IFERROR(IF(INDEX('Disaggregation Data'!$K$159:$K$310,MATCH(LEFT(M296,255),LEFT('Disaggregation Data'!$J$159:$J$310,255),0))=0,"",INDEX('Disaggregation Data'!$K$159:$K$310,MATCH(LEFT(M296,255),LEFT('Disaggregation Data'!J$159:$J$310,255),0))),"")</f>
        <v/>
      </c>
      <c r="F296" s="370" t="str">
        <f t="array" ref="F296">IFERROR(IF(INDEX('Disaggregation Data'!$L$159:$L$310,MATCH(LEFT(M296,255),LEFT('Disaggregation Data'!$J$159:$J$310,255),0))=0,"",INDEX('Disaggregation Data'!$L$159:$L$310,MATCH(LEFT(M296,255),LEFT('Disaggregation Data'!J$159:$J$310,255),0))),"")</f>
        <v/>
      </c>
      <c r="G296" s="370" t="str">
        <f t="array" ref="G296">IFERROR(IF(INDEX('Disaggregation Data'!$M$159:$M$310,MATCH(LEFT(M296,255),LEFT('Disaggregation Data'!$J$159:$J$310,255),0))=0,"",INDEX('Disaggregation Data'!$M$159:$M$310,MATCH(LEFT(M296,255),LEFT('Disaggregation Data'!J$159:$J$310,255),0))),"")</f>
        <v/>
      </c>
      <c r="H296" s="369" t="str">
        <f t="array" ref="H296">IFERROR(IF(INDEX('Disaggregation Data'!$N$159:$N$310,MATCH(LEFT(M296,255),LEFT('Disaggregation Data'!$J$159:$J$310,255),0))=0,"",INDEX('Disaggregation Data'!$N$159:$N$310,MATCH(LEFT(M296,255),LEFT('Disaggregation Data'!J$159:$J$310,255),0))),"")</f>
        <v/>
      </c>
      <c r="I296" s="459" t="str">
        <f t="array" ref="I296">IFERROR(IF(INDEX('Disaggregation Records'!$G$59:$G$92,MATCH(LEFT(L296,255),LEFT('Disaggregation Records'!$D$59:$D$92,255),0))=0,"",INDEX('Disaggregation Records'!$G$59:$G$92,MATCH(LEFT(L296,255),LEFT('Disaggregation Records'!$D$59:$D$92,255),0))),"")</f>
        <v/>
      </c>
      <c r="J296" s="464" t="s">
        <v>741</v>
      </c>
      <c r="K296" s="464">
        <f t="shared" ref="K296:K317" si="20">IF(B296=B295,K295+1,0)</f>
        <v>88</v>
      </c>
      <c r="L296" s="464" t="str">
        <f t="shared" ref="L296:L317" si="21">IF(B296&lt;&gt;"",B296&amp;"-"&amp;K296,"")</f>
        <v/>
      </c>
      <c r="M296" s="464" t="str">
        <f t="shared" ref="M296:M317" si="22">IF(B296&lt;&gt;"",B296&amp;C296&amp;D296,"")</f>
        <v/>
      </c>
      <c r="N296" s="464" t="b">
        <f t="shared" ref="N296:N317" si="23">IFERROR(IF(B296&lt;&gt;"",TRUE,FALSE),"")</f>
        <v>0</v>
      </c>
      <c r="O296" s="468" t="s">
        <v>1771</v>
      </c>
      <c r="P296" s="202"/>
      <c r="Q296" s="179"/>
    </row>
    <row r="297" spans="1:17" ht="37.5" customHeight="1" x14ac:dyDescent="0.3">
      <c r="A297" s="367">
        <v>13</v>
      </c>
      <c r="B297" s="384" t="str">
        <f>IFERROR(VLOOKUP(A297,'Outcome Indicators - Section C'!$A$10:$S$27,19,FALSE),"")</f>
        <v/>
      </c>
      <c r="C297" s="467" t="str">
        <f t="array" ref="C297">IFERROR(IF(INDEX('Disaggregation Records'!$E$59:$E$92,MATCH(LEFT(L297,255),LEFT('Disaggregation Records'!$D$59:$D$92,255),0))=0,"",INDEX('Disaggregation Records'!$E$59:$E$92,MATCH(LEFT(L297,255),LEFT('Disaggregation Records'!$D$59:$D$92,255),0))),"")</f>
        <v/>
      </c>
      <c r="D297" s="467" t="str">
        <f t="array" ref="D297">IFERROR(IF(INDEX('Disaggregation Records'!$F$59:$F$92,MATCH(LEFT(L297,255),LEFT('Disaggregation Records'!$D$59:$D$92,255),0))=0,"",INDEX('Disaggregation Records'!$F$59:$F$92,MATCH(LEFT(L297,255),LEFT('Disaggregation Records'!$D$59:$D$92,255),0))),"")</f>
        <v/>
      </c>
      <c r="E297" s="370" t="str">
        <f t="array" ref="E297">IFERROR(IF(INDEX('Disaggregation Data'!$K$159:$K$310,MATCH(LEFT(M297,255),LEFT('Disaggregation Data'!$J$159:$J$310,255),0))=0,"",INDEX('Disaggregation Data'!$K$159:$K$310,MATCH(LEFT(M297,255),LEFT('Disaggregation Data'!J$159:$J$310,255),0))),"")</f>
        <v/>
      </c>
      <c r="F297" s="370" t="str">
        <f t="array" ref="F297">IFERROR(IF(INDEX('Disaggregation Data'!$L$159:$L$310,MATCH(LEFT(M297,255),LEFT('Disaggregation Data'!$J$159:$J$310,255),0))=0,"",INDEX('Disaggregation Data'!$L$159:$L$310,MATCH(LEFT(M297,255),LEFT('Disaggregation Data'!J$159:$J$310,255),0))),"")</f>
        <v/>
      </c>
      <c r="G297" s="370" t="str">
        <f t="array" ref="G297">IFERROR(IF(INDEX('Disaggregation Data'!$M$159:$M$310,MATCH(LEFT(M297,255),LEFT('Disaggregation Data'!$J$159:$J$310,255),0))=0,"",INDEX('Disaggregation Data'!$M$159:$M$310,MATCH(LEFT(M297,255),LEFT('Disaggregation Data'!J$159:$J$310,255),0))),"")</f>
        <v/>
      </c>
      <c r="H297" s="369" t="str">
        <f t="array" ref="H297">IFERROR(IF(INDEX('Disaggregation Data'!$N$159:$N$310,MATCH(LEFT(M297,255),LEFT('Disaggregation Data'!$J$159:$J$310,255),0))=0,"",INDEX('Disaggregation Data'!$N$159:$N$310,MATCH(LEFT(M297,255),LEFT('Disaggregation Data'!J$159:$J$310,255),0))),"")</f>
        <v/>
      </c>
      <c r="I297" s="459" t="str">
        <f t="array" ref="I297">IFERROR(IF(INDEX('Disaggregation Records'!$G$59:$G$92,MATCH(LEFT(L297,255),LEFT('Disaggregation Records'!$D$59:$D$92,255),0))=0,"",INDEX('Disaggregation Records'!$G$59:$G$92,MATCH(LEFT(L297,255),LEFT('Disaggregation Records'!$D$59:$D$92,255),0))),"")</f>
        <v/>
      </c>
      <c r="J297" s="464" t="s">
        <v>741</v>
      </c>
      <c r="K297" s="464">
        <f t="shared" si="20"/>
        <v>89</v>
      </c>
      <c r="L297" s="464" t="str">
        <f t="shared" si="21"/>
        <v/>
      </c>
      <c r="M297" s="464" t="str">
        <f t="shared" si="22"/>
        <v/>
      </c>
      <c r="N297" s="464" t="b">
        <f t="shared" si="23"/>
        <v>0</v>
      </c>
      <c r="O297" s="468" t="s">
        <v>1772</v>
      </c>
      <c r="P297" s="202"/>
      <c r="Q297" s="179"/>
    </row>
    <row r="298" spans="1:17" ht="37.5" customHeight="1" x14ac:dyDescent="0.3">
      <c r="A298" s="367">
        <v>14</v>
      </c>
      <c r="B298" s="384" t="str">
        <f>IFERROR(VLOOKUP(A298,'Outcome Indicators - Section C'!$A$10:$S$27,19,FALSE),"")</f>
        <v/>
      </c>
      <c r="C298" s="467" t="str">
        <f t="array" ref="C298">IFERROR(IF(INDEX('Disaggregation Records'!$E$59:$E$92,MATCH(LEFT(L298,255),LEFT('Disaggregation Records'!$D$59:$D$92,255),0))=0,"",INDEX('Disaggregation Records'!$E$59:$E$92,MATCH(LEFT(L298,255),LEFT('Disaggregation Records'!$D$59:$D$92,255),0))),"")</f>
        <v/>
      </c>
      <c r="D298" s="467" t="str">
        <f t="array" ref="D298">IFERROR(IF(INDEX('Disaggregation Records'!$F$59:$F$92,MATCH(LEFT(L298,255),LEFT('Disaggregation Records'!$D$59:$D$92,255),0))=0,"",INDEX('Disaggregation Records'!$F$59:$F$92,MATCH(LEFT(L298,255),LEFT('Disaggregation Records'!$D$59:$D$92,255),0))),"")</f>
        <v/>
      </c>
      <c r="E298" s="370" t="str">
        <f t="array" ref="E298">IFERROR(IF(INDEX('Disaggregation Data'!$K$159:$K$310,MATCH(LEFT(M298,255),LEFT('Disaggregation Data'!$J$159:$J$310,255),0))=0,"",INDEX('Disaggregation Data'!$K$159:$K$310,MATCH(LEFT(M298,255),LEFT('Disaggregation Data'!J$159:$J$310,255),0))),"")</f>
        <v/>
      </c>
      <c r="F298" s="370" t="str">
        <f t="array" ref="F298">IFERROR(IF(INDEX('Disaggregation Data'!$L$159:$L$310,MATCH(LEFT(M298,255),LEFT('Disaggregation Data'!$J$159:$J$310,255),0))=0,"",INDEX('Disaggregation Data'!$L$159:$L$310,MATCH(LEFT(M298,255),LEFT('Disaggregation Data'!J$159:$J$310,255),0))),"")</f>
        <v/>
      </c>
      <c r="G298" s="370" t="str">
        <f t="array" ref="G298">IFERROR(IF(INDEX('Disaggregation Data'!$M$159:$M$310,MATCH(LEFT(M298,255),LEFT('Disaggregation Data'!$J$159:$J$310,255),0))=0,"",INDEX('Disaggregation Data'!$M$159:$M$310,MATCH(LEFT(M298,255),LEFT('Disaggregation Data'!J$159:$J$310,255),0))),"")</f>
        <v/>
      </c>
      <c r="H298" s="369" t="str">
        <f t="array" ref="H298">IFERROR(IF(INDEX('Disaggregation Data'!$N$159:$N$310,MATCH(LEFT(M298,255),LEFT('Disaggregation Data'!$J$159:$J$310,255),0))=0,"",INDEX('Disaggregation Data'!$N$159:$N$310,MATCH(LEFT(M298,255),LEFT('Disaggregation Data'!J$159:$J$310,255),0))),"")</f>
        <v/>
      </c>
      <c r="I298" s="459" t="str">
        <f t="array" ref="I298">IFERROR(IF(INDEX('Disaggregation Records'!$G$59:$G$92,MATCH(LEFT(L298,255),LEFT('Disaggregation Records'!$D$59:$D$92,255),0))=0,"",INDEX('Disaggregation Records'!$G$59:$G$92,MATCH(LEFT(L298,255),LEFT('Disaggregation Records'!$D$59:$D$92,255),0))),"")</f>
        <v/>
      </c>
      <c r="J298" s="464" t="s">
        <v>742</v>
      </c>
      <c r="K298" s="464">
        <f t="shared" si="20"/>
        <v>90</v>
      </c>
      <c r="L298" s="464" t="str">
        <f t="shared" si="21"/>
        <v/>
      </c>
      <c r="M298" s="464" t="str">
        <f t="shared" si="22"/>
        <v/>
      </c>
      <c r="N298" s="464" t="b">
        <f t="shared" si="23"/>
        <v>0</v>
      </c>
      <c r="O298" s="468" t="s">
        <v>1773</v>
      </c>
      <c r="P298" s="202"/>
      <c r="Q298" s="179"/>
    </row>
    <row r="299" spans="1:17" ht="37.5" customHeight="1" x14ac:dyDescent="0.3">
      <c r="A299" s="367">
        <v>14</v>
      </c>
      <c r="B299" s="384" t="str">
        <f>IFERROR(VLOOKUP(A299,'Outcome Indicators - Section C'!$A$10:$S$27,19,FALSE),"")</f>
        <v/>
      </c>
      <c r="C299" s="467" t="str">
        <f t="array" ref="C299">IFERROR(IF(INDEX('Disaggregation Records'!$E$59:$E$92,MATCH(LEFT(L299,255),LEFT('Disaggregation Records'!$D$59:$D$92,255),0))=0,"",INDEX('Disaggregation Records'!$E$59:$E$92,MATCH(LEFT(L299,255),LEFT('Disaggregation Records'!$D$59:$D$92,255),0))),"")</f>
        <v/>
      </c>
      <c r="D299" s="467" t="str">
        <f t="array" ref="D299">IFERROR(IF(INDEX('Disaggregation Records'!$F$59:$F$92,MATCH(LEFT(L299,255),LEFT('Disaggregation Records'!$D$59:$D$92,255),0))=0,"",INDEX('Disaggregation Records'!$F$59:$F$92,MATCH(LEFT(L299,255),LEFT('Disaggregation Records'!$D$59:$D$92,255),0))),"")</f>
        <v/>
      </c>
      <c r="E299" s="370" t="str">
        <f t="array" ref="E299">IFERROR(IF(INDEX('Disaggregation Data'!$K$159:$K$310,MATCH(LEFT(M299,255),LEFT('Disaggregation Data'!$J$159:$J$310,255),0))=0,"",INDEX('Disaggregation Data'!$K$159:$K$310,MATCH(LEFT(M299,255),LEFT('Disaggregation Data'!J$159:$J$310,255),0))),"")</f>
        <v/>
      </c>
      <c r="F299" s="370" t="str">
        <f t="array" ref="F299">IFERROR(IF(INDEX('Disaggregation Data'!$L$159:$L$310,MATCH(LEFT(M299,255),LEFT('Disaggregation Data'!$J$159:$J$310,255),0))=0,"",INDEX('Disaggregation Data'!$L$159:$L$310,MATCH(LEFT(M299,255),LEFT('Disaggregation Data'!J$159:$J$310,255),0))),"")</f>
        <v/>
      </c>
      <c r="G299" s="370" t="str">
        <f t="array" ref="G299">IFERROR(IF(INDEX('Disaggregation Data'!$M$159:$M$310,MATCH(LEFT(M299,255),LEFT('Disaggregation Data'!$J$159:$J$310,255),0))=0,"",INDEX('Disaggregation Data'!$M$159:$M$310,MATCH(LEFT(M299,255),LEFT('Disaggregation Data'!J$159:$J$310,255),0))),"")</f>
        <v/>
      </c>
      <c r="H299" s="369" t="str">
        <f t="array" ref="H299">IFERROR(IF(INDEX('Disaggregation Data'!$N$159:$N$310,MATCH(LEFT(M299,255),LEFT('Disaggregation Data'!$J$159:$J$310,255),0))=0,"",INDEX('Disaggregation Data'!$N$159:$N$310,MATCH(LEFT(M299,255),LEFT('Disaggregation Data'!J$159:$J$310,255),0))),"")</f>
        <v/>
      </c>
      <c r="I299" s="459" t="str">
        <f t="array" ref="I299">IFERROR(IF(INDEX('Disaggregation Records'!$G$59:$G$92,MATCH(LEFT(L299,255),LEFT('Disaggregation Records'!$D$59:$D$92,255),0))=0,"",INDEX('Disaggregation Records'!$G$59:$G$92,MATCH(LEFT(L299,255),LEFT('Disaggregation Records'!$D$59:$D$92,255),0))),"")</f>
        <v/>
      </c>
      <c r="J299" s="464" t="s">
        <v>742</v>
      </c>
      <c r="K299" s="464">
        <f t="shared" si="20"/>
        <v>91</v>
      </c>
      <c r="L299" s="464" t="str">
        <f t="shared" si="21"/>
        <v/>
      </c>
      <c r="M299" s="464" t="str">
        <f t="shared" si="22"/>
        <v/>
      </c>
      <c r="N299" s="464" t="b">
        <f t="shared" si="23"/>
        <v>0</v>
      </c>
      <c r="O299" s="468" t="s">
        <v>1774</v>
      </c>
      <c r="P299" s="202"/>
      <c r="Q299" s="179"/>
    </row>
    <row r="300" spans="1:17" ht="37.5" customHeight="1" x14ac:dyDescent="0.3">
      <c r="A300" s="367">
        <v>14</v>
      </c>
      <c r="B300" s="384" t="str">
        <f>IFERROR(VLOOKUP(A300,'Outcome Indicators - Section C'!$A$10:$S$27,19,FALSE),"")</f>
        <v/>
      </c>
      <c r="C300" s="467" t="str">
        <f t="array" ref="C300">IFERROR(IF(INDEX('Disaggregation Records'!$E$59:$E$92,MATCH(LEFT(L300,255),LEFT('Disaggregation Records'!$D$59:$D$92,255),0))=0,"",INDEX('Disaggregation Records'!$E$59:$E$92,MATCH(LEFT(L300,255),LEFT('Disaggregation Records'!$D$59:$D$92,255),0))),"")</f>
        <v/>
      </c>
      <c r="D300" s="467" t="str">
        <f t="array" ref="D300">IFERROR(IF(INDEX('Disaggregation Records'!$F$59:$F$92,MATCH(LEFT(L300,255),LEFT('Disaggregation Records'!$D$59:$D$92,255),0))=0,"",INDEX('Disaggregation Records'!$F$59:$F$92,MATCH(LEFT(L300,255),LEFT('Disaggregation Records'!$D$59:$D$92,255),0))),"")</f>
        <v/>
      </c>
      <c r="E300" s="370" t="str">
        <f t="array" ref="E300">IFERROR(IF(INDEX('Disaggregation Data'!$K$159:$K$310,MATCH(LEFT(M300,255),LEFT('Disaggregation Data'!$J$159:$J$310,255),0))=0,"",INDEX('Disaggregation Data'!$K$159:$K$310,MATCH(LEFT(M300,255),LEFT('Disaggregation Data'!J$159:$J$310,255),0))),"")</f>
        <v/>
      </c>
      <c r="F300" s="370" t="str">
        <f t="array" ref="F300">IFERROR(IF(INDEX('Disaggregation Data'!$L$159:$L$310,MATCH(LEFT(M300,255),LEFT('Disaggregation Data'!$J$159:$J$310,255),0))=0,"",INDEX('Disaggregation Data'!$L$159:$L$310,MATCH(LEFT(M300,255),LEFT('Disaggregation Data'!J$159:$J$310,255),0))),"")</f>
        <v/>
      </c>
      <c r="G300" s="370" t="str">
        <f t="array" ref="G300">IFERROR(IF(INDEX('Disaggregation Data'!$M$159:$M$310,MATCH(LEFT(M300,255),LEFT('Disaggregation Data'!$J$159:$J$310,255),0))=0,"",INDEX('Disaggregation Data'!$M$159:$M$310,MATCH(LEFT(M300,255),LEFT('Disaggregation Data'!J$159:$J$310,255),0))),"")</f>
        <v/>
      </c>
      <c r="H300" s="369" t="str">
        <f t="array" ref="H300">IFERROR(IF(INDEX('Disaggregation Data'!$N$159:$N$310,MATCH(LEFT(M300,255),LEFT('Disaggregation Data'!$J$159:$J$310,255),0))=0,"",INDEX('Disaggregation Data'!$N$159:$N$310,MATCH(LEFT(M300,255),LEFT('Disaggregation Data'!J$159:$J$310,255),0))),"")</f>
        <v/>
      </c>
      <c r="I300" s="459" t="str">
        <f t="array" ref="I300">IFERROR(IF(INDEX('Disaggregation Records'!$G$59:$G$92,MATCH(LEFT(L300,255),LEFT('Disaggregation Records'!$D$59:$D$92,255),0))=0,"",INDEX('Disaggregation Records'!$G$59:$G$92,MATCH(LEFT(L300,255),LEFT('Disaggregation Records'!$D$59:$D$92,255),0))),"")</f>
        <v/>
      </c>
      <c r="J300" s="464" t="s">
        <v>742</v>
      </c>
      <c r="K300" s="464">
        <f t="shared" si="20"/>
        <v>92</v>
      </c>
      <c r="L300" s="464" t="str">
        <f t="shared" si="21"/>
        <v/>
      </c>
      <c r="M300" s="464" t="str">
        <f t="shared" si="22"/>
        <v/>
      </c>
      <c r="N300" s="464" t="b">
        <f t="shared" si="23"/>
        <v>0</v>
      </c>
      <c r="O300" s="468" t="s">
        <v>1775</v>
      </c>
      <c r="P300" s="202"/>
      <c r="Q300" s="179"/>
    </row>
    <row r="301" spans="1:17" ht="37.5" customHeight="1" x14ac:dyDescent="0.3">
      <c r="A301" s="367">
        <v>14</v>
      </c>
      <c r="B301" s="384" t="str">
        <f>IFERROR(VLOOKUP(A301,'Outcome Indicators - Section C'!$A$10:$S$27,19,FALSE),"")</f>
        <v/>
      </c>
      <c r="C301" s="467" t="str">
        <f t="array" ref="C301">IFERROR(IF(INDEX('Disaggregation Records'!$E$59:$E$92,MATCH(LEFT(L301,255),LEFT('Disaggregation Records'!$D$59:$D$92,255),0))=0,"",INDEX('Disaggregation Records'!$E$59:$E$92,MATCH(LEFT(L301,255),LEFT('Disaggregation Records'!$D$59:$D$92,255),0))),"")</f>
        <v/>
      </c>
      <c r="D301" s="467" t="str">
        <f t="array" ref="D301">IFERROR(IF(INDEX('Disaggregation Records'!$F$59:$F$92,MATCH(LEFT(L301,255),LEFT('Disaggregation Records'!$D$59:$D$92,255),0))=0,"",INDEX('Disaggregation Records'!$F$59:$F$92,MATCH(LEFT(L301,255),LEFT('Disaggregation Records'!$D$59:$D$92,255),0))),"")</f>
        <v/>
      </c>
      <c r="E301" s="370" t="str">
        <f t="array" ref="E301">IFERROR(IF(INDEX('Disaggregation Data'!$K$159:$K$310,MATCH(LEFT(M301,255),LEFT('Disaggregation Data'!$J$159:$J$310,255),0))=0,"",INDEX('Disaggregation Data'!$K$159:$K$310,MATCH(LEFT(M301,255),LEFT('Disaggregation Data'!J$159:$J$310,255),0))),"")</f>
        <v/>
      </c>
      <c r="F301" s="370" t="str">
        <f t="array" ref="F301">IFERROR(IF(INDEX('Disaggregation Data'!$L$159:$L$310,MATCH(LEFT(M301,255),LEFT('Disaggregation Data'!$J$159:$J$310,255),0))=0,"",INDEX('Disaggregation Data'!$L$159:$L$310,MATCH(LEFT(M301,255),LEFT('Disaggregation Data'!J$159:$J$310,255),0))),"")</f>
        <v/>
      </c>
      <c r="G301" s="370" t="str">
        <f t="array" ref="G301">IFERROR(IF(INDEX('Disaggregation Data'!$M$159:$M$310,MATCH(LEFT(M301,255),LEFT('Disaggregation Data'!$J$159:$J$310,255),0))=0,"",INDEX('Disaggregation Data'!$M$159:$M$310,MATCH(LEFT(M301,255),LEFT('Disaggregation Data'!J$159:$J$310,255),0))),"")</f>
        <v/>
      </c>
      <c r="H301" s="369" t="str">
        <f t="array" ref="H301">IFERROR(IF(INDEX('Disaggregation Data'!$N$159:$N$310,MATCH(LEFT(M301,255),LEFT('Disaggregation Data'!$J$159:$J$310,255),0))=0,"",INDEX('Disaggregation Data'!$N$159:$N$310,MATCH(LEFT(M301,255),LEFT('Disaggregation Data'!J$159:$J$310,255),0))),"")</f>
        <v/>
      </c>
      <c r="I301" s="459" t="str">
        <f t="array" ref="I301">IFERROR(IF(INDEX('Disaggregation Records'!$G$59:$G$92,MATCH(LEFT(L301,255),LEFT('Disaggregation Records'!$D$59:$D$92,255),0))=0,"",INDEX('Disaggregation Records'!$G$59:$G$92,MATCH(LEFT(L301,255),LEFT('Disaggregation Records'!$D$59:$D$92,255),0))),"")</f>
        <v/>
      </c>
      <c r="J301" s="464" t="s">
        <v>742</v>
      </c>
      <c r="K301" s="464">
        <f t="shared" si="20"/>
        <v>93</v>
      </c>
      <c r="L301" s="464" t="str">
        <f t="shared" si="21"/>
        <v/>
      </c>
      <c r="M301" s="464" t="str">
        <f t="shared" si="22"/>
        <v/>
      </c>
      <c r="N301" s="464" t="b">
        <f t="shared" si="23"/>
        <v>0</v>
      </c>
      <c r="O301" s="468" t="s">
        <v>1776</v>
      </c>
      <c r="P301" s="202"/>
      <c r="Q301" s="179"/>
    </row>
    <row r="302" spans="1:17" ht="37.5" customHeight="1" x14ac:dyDescent="0.3">
      <c r="A302" s="367">
        <v>14</v>
      </c>
      <c r="B302" s="384" t="str">
        <f>IFERROR(VLOOKUP(A302,'Outcome Indicators - Section C'!$A$10:$S$27,19,FALSE),"")</f>
        <v/>
      </c>
      <c r="C302" s="467" t="str">
        <f t="array" ref="C302">IFERROR(IF(INDEX('Disaggregation Records'!$E$59:$E$92,MATCH(LEFT(L302,255),LEFT('Disaggregation Records'!$D$59:$D$92,255),0))=0,"",INDEX('Disaggregation Records'!$E$59:$E$92,MATCH(LEFT(L302,255),LEFT('Disaggregation Records'!$D$59:$D$92,255),0))),"")</f>
        <v/>
      </c>
      <c r="D302" s="467" t="str">
        <f t="array" ref="D302">IFERROR(IF(INDEX('Disaggregation Records'!$F$59:$F$92,MATCH(LEFT(L302,255),LEFT('Disaggregation Records'!$D$59:$D$92,255),0))=0,"",INDEX('Disaggregation Records'!$F$59:$F$92,MATCH(LEFT(L302,255),LEFT('Disaggregation Records'!$D$59:$D$92,255),0))),"")</f>
        <v/>
      </c>
      <c r="E302" s="370" t="str">
        <f t="array" ref="E302">IFERROR(IF(INDEX('Disaggregation Data'!$K$159:$K$310,MATCH(LEFT(M302,255),LEFT('Disaggregation Data'!$J$159:$J$310,255),0))=0,"",INDEX('Disaggregation Data'!$K$159:$K$310,MATCH(LEFT(M302,255),LEFT('Disaggregation Data'!J$159:$J$310,255),0))),"")</f>
        <v/>
      </c>
      <c r="F302" s="370" t="str">
        <f t="array" ref="F302">IFERROR(IF(INDEX('Disaggregation Data'!$L$159:$L$310,MATCH(LEFT(M302,255),LEFT('Disaggregation Data'!$J$159:$J$310,255),0))=0,"",INDEX('Disaggregation Data'!$L$159:$L$310,MATCH(LEFT(M302,255),LEFT('Disaggregation Data'!J$159:$J$310,255),0))),"")</f>
        <v/>
      </c>
      <c r="G302" s="370" t="str">
        <f t="array" ref="G302">IFERROR(IF(INDEX('Disaggregation Data'!$M$159:$M$310,MATCH(LEFT(M302,255),LEFT('Disaggregation Data'!$J$159:$J$310,255),0))=0,"",INDEX('Disaggregation Data'!$M$159:$M$310,MATCH(LEFT(M302,255),LEFT('Disaggregation Data'!J$159:$J$310,255),0))),"")</f>
        <v/>
      </c>
      <c r="H302" s="369" t="str">
        <f t="array" ref="H302">IFERROR(IF(INDEX('Disaggregation Data'!$N$159:$N$310,MATCH(LEFT(M302,255),LEFT('Disaggregation Data'!$J$159:$J$310,255),0))=0,"",INDEX('Disaggregation Data'!$N$159:$N$310,MATCH(LEFT(M302,255),LEFT('Disaggregation Data'!J$159:$J$310,255),0))),"")</f>
        <v/>
      </c>
      <c r="I302" s="459" t="str">
        <f t="array" ref="I302">IFERROR(IF(INDEX('Disaggregation Records'!$G$59:$G$92,MATCH(LEFT(L302,255),LEFT('Disaggregation Records'!$D$59:$D$92,255),0))=0,"",INDEX('Disaggregation Records'!$G$59:$G$92,MATCH(LEFT(L302,255),LEFT('Disaggregation Records'!$D$59:$D$92,255),0))),"")</f>
        <v/>
      </c>
      <c r="J302" s="464" t="s">
        <v>742</v>
      </c>
      <c r="K302" s="464">
        <f t="shared" si="20"/>
        <v>94</v>
      </c>
      <c r="L302" s="464" t="str">
        <f t="shared" si="21"/>
        <v/>
      </c>
      <c r="M302" s="464" t="str">
        <f t="shared" si="22"/>
        <v/>
      </c>
      <c r="N302" s="464" t="b">
        <f t="shared" si="23"/>
        <v>0</v>
      </c>
      <c r="O302" s="468" t="s">
        <v>1777</v>
      </c>
      <c r="P302" s="202"/>
      <c r="Q302" s="179"/>
    </row>
    <row r="303" spans="1:17" ht="37.5" customHeight="1" x14ac:dyDescent="0.3">
      <c r="A303" s="367">
        <v>14</v>
      </c>
      <c r="B303" s="384" t="str">
        <f>IFERROR(VLOOKUP(A303,'Outcome Indicators - Section C'!$A$10:$S$27,19,FALSE),"")</f>
        <v/>
      </c>
      <c r="C303" s="467" t="str">
        <f t="array" ref="C303">IFERROR(IF(INDEX('Disaggregation Records'!$E$59:$E$92,MATCH(LEFT(L303,255),LEFT('Disaggregation Records'!$D$59:$D$92,255),0))=0,"",INDEX('Disaggregation Records'!$E$59:$E$92,MATCH(LEFT(L303,255),LEFT('Disaggregation Records'!$D$59:$D$92,255),0))),"")</f>
        <v/>
      </c>
      <c r="D303" s="467" t="str">
        <f t="array" ref="D303">IFERROR(IF(INDEX('Disaggregation Records'!$F$59:$F$92,MATCH(LEFT(L303,255),LEFT('Disaggregation Records'!$D$59:$D$92,255),0))=0,"",INDEX('Disaggregation Records'!$F$59:$F$92,MATCH(LEFT(L303,255),LEFT('Disaggregation Records'!$D$59:$D$92,255),0))),"")</f>
        <v/>
      </c>
      <c r="E303" s="370" t="str">
        <f t="array" ref="E303">IFERROR(IF(INDEX('Disaggregation Data'!$K$159:$K$310,MATCH(LEFT(M303,255),LEFT('Disaggregation Data'!$J$159:$J$310,255),0))=0,"",INDEX('Disaggregation Data'!$K$159:$K$310,MATCH(LEFT(M303,255),LEFT('Disaggregation Data'!J$159:$J$310,255),0))),"")</f>
        <v/>
      </c>
      <c r="F303" s="370" t="str">
        <f t="array" ref="F303">IFERROR(IF(INDEX('Disaggregation Data'!$L$159:$L$310,MATCH(LEFT(M303,255),LEFT('Disaggregation Data'!$J$159:$J$310,255),0))=0,"",INDEX('Disaggregation Data'!$L$159:$L$310,MATCH(LEFT(M303,255),LEFT('Disaggregation Data'!J$159:$J$310,255),0))),"")</f>
        <v/>
      </c>
      <c r="G303" s="370" t="str">
        <f t="array" ref="G303">IFERROR(IF(INDEX('Disaggregation Data'!$M$159:$M$310,MATCH(LEFT(M303,255),LEFT('Disaggregation Data'!$J$159:$J$310,255),0))=0,"",INDEX('Disaggregation Data'!$M$159:$M$310,MATCH(LEFT(M303,255),LEFT('Disaggregation Data'!J$159:$J$310,255),0))),"")</f>
        <v/>
      </c>
      <c r="H303" s="369" t="str">
        <f t="array" ref="H303">IFERROR(IF(INDEX('Disaggregation Data'!$N$159:$N$310,MATCH(LEFT(M303,255),LEFT('Disaggregation Data'!$J$159:$J$310,255),0))=0,"",INDEX('Disaggregation Data'!$N$159:$N$310,MATCH(LEFT(M303,255),LEFT('Disaggregation Data'!J$159:$J$310,255),0))),"")</f>
        <v/>
      </c>
      <c r="I303" s="459" t="str">
        <f t="array" ref="I303">IFERROR(IF(INDEX('Disaggregation Records'!$G$59:$G$92,MATCH(LEFT(L303,255),LEFT('Disaggregation Records'!$D$59:$D$92,255),0))=0,"",INDEX('Disaggregation Records'!$G$59:$G$92,MATCH(LEFT(L303,255),LEFT('Disaggregation Records'!$D$59:$D$92,255),0))),"")</f>
        <v/>
      </c>
      <c r="J303" s="464" t="s">
        <v>742</v>
      </c>
      <c r="K303" s="464">
        <f t="shared" si="20"/>
        <v>95</v>
      </c>
      <c r="L303" s="464" t="str">
        <f t="shared" si="21"/>
        <v/>
      </c>
      <c r="M303" s="464" t="str">
        <f t="shared" si="22"/>
        <v/>
      </c>
      <c r="N303" s="464" t="b">
        <f t="shared" si="23"/>
        <v>0</v>
      </c>
      <c r="O303" s="468" t="s">
        <v>1778</v>
      </c>
      <c r="P303" s="202"/>
      <c r="Q303" s="179"/>
    </row>
    <row r="304" spans="1:17" ht="37.5" customHeight="1" x14ac:dyDescent="0.3">
      <c r="A304" s="367">
        <v>14</v>
      </c>
      <c r="B304" s="384" t="str">
        <f>IFERROR(VLOOKUP(A304,'Outcome Indicators - Section C'!$A$10:$S$27,19,FALSE),"")</f>
        <v/>
      </c>
      <c r="C304" s="467" t="str">
        <f t="array" ref="C304">IFERROR(IF(INDEX('Disaggregation Records'!$E$59:$E$92,MATCH(LEFT(L304,255),LEFT('Disaggregation Records'!$D$59:$D$92,255),0))=0,"",INDEX('Disaggregation Records'!$E$59:$E$92,MATCH(LEFT(L304,255),LEFT('Disaggregation Records'!$D$59:$D$92,255),0))),"")</f>
        <v/>
      </c>
      <c r="D304" s="467" t="str">
        <f t="array" ref="D304">IFERROR(IF(INDEX('Disaggregation Records'!$F$59:$F$92,MATCH(LEFT(L304,255),LEFT('Disaggregation Records'!$D$59:$D$92,255),0))=0,"",INDEX('Disaggregation Records'!$F$59:$F$92,MATCH(LEFT(L304,255),LEFT('Disaggregation Records'!$D$59:$D$92,255),0))),"")</f>
        <v/>
      </c>
      <c r="E304" s="370" t="str">
        <f t="array" ref="E304">IFERROR(IF(INDEX('Disaggregation Data'!$K$159:$K$310,MATCH(LEFT(M304,255),LEFT('Disaggregation Data'!$J$159:$J$310,255),0))=0,"",INDEX('Disaggregation Data'!$K$159:$K$310,MATCH(LEFT(M304,255),LEFT('Disaggregation Data'!J$159:$J$310,255),0))),"")</f>
        <v/>
      </c>
      <c r="F304" s="370" t="str">
        <f t="array" ref="F304">IFERROR(IF(INDEX('Disaggregation Data'!$L$159:$L$310,MATCH(LEFT(M304,255),LEFT('Disaggregation Data'!$J$159:$J$310,255),0))=0,"",INDEX('Disaggregation Data'!$L$159:$L$310,MATCH(LEFT(M304,255),LEFT('Disaggregation Data'!J$159:$J$310,255),0))),"")</f>
        <v/>
      </c>
      <c r="G304" s="370" t="str">
        <f t="array" ref="G304">IFERROR(IF(INDEX('Disaggregation Data'!$M$159:$M$310,MATCH(LEFT(M304,255),LEFT('Disaggregation Data'!$J$159:$J$310,255),0))=0,"",INDEX('Disaggregation Data'!$M$159:$M$310,MATCH(LEFT(M304,255),LEFT('Disaggregation Data'!J$159:$J$310,255),0))),"")</f>
        <v/>
      </c>
      <c r="H304" s="369" t="str">
        <f t="array" ref="H304">IFERROR(IF(INDEX('Disaggregation Data'!$N$159:$N$310,MATCH(LEFT(M304,255),LEFT('Disaggregation Data'!$J$159:$J$310,255),0))=0,"",INDEX('Disaggregation Data'!$N$159:$N$310,MATCH(LEFT(M304,255),LEFT('Disaggregation Data'!J$159:$J$310,255),0))),"")</f>
        <v/>
      </c>
      <c r="I304" s="459" t="str">
        <f t="array" ref="I304">IFERROR(IF(INDEX('Disaggregation Records'!$G$59:$G$92,MATCH(LEFT(L304,255),LEFT('Disaggregation Records'!$D$59:$D$92,255),0))=0,"",INDEX('Disaggregation Records'!$G$59:$G$92,MATCH(LEFT(L304,255),LEFT('Disaggregation Records'!$D$59:$D$92,255),0))),"")</f>
        <v/>
      </c>
      <c r="J304" s="464" t="s">
        <v>742</v>
      </c>
      <c r="K304" s="464">
        <f t="shared" si="20"/>
        <v>96</v>
      </c>
      <c r="L304" s="464" t="str">
        <f t="shared" si="21"/>
        <v/>
      </c>
      <c r="M304" s="464" t="str">
        <f t="shared" si="22"/>
        <v/>
      </c>
      <c r="N304" s="464" t="b">
        <f t="shared" si="23"/>
        <v>0</v>
      </c>
      <c r="O304" s="468" t="s">
        <v>1779</v>
      </c>
      <c r="P304" s="202"/>
      <c r="Q304" s="179"/>
    </row>
    <row r="305" spans="1:17" ht="37.5" customHeight="1" x14ac:dyDescent="0.3">
      <c r="A305" s="367">
        <v>14</v>
      </c>
      <c r="B305" s="384" t="str">
        <f>IFERROR(VLOOKUP(A305,'Outcome Indicators - Section C'!$A$10:$S$27,19,FALSE),"")</f>
        <v/>
      </c>
      <c r="C305" s="467" t="str">
        <f t="array" ref="C305">IFERROR(IF(INDEX('Disaggregation Records'!$E$59:$E$92,MATCH(LEFT(L305,255),LEFT('Disaggregation Records'!$D$59:$D$92,255),0))=0,"",INDEX('Disaggregation Records'!$E$59:$E$92,MATCH(LEFT(L305,255),LEFT('Disaggregation Records'!$D$59:$D$92,255),0))),"")</f>
        <v/>
      </c>
      <c r="D305" s="467" t="str">
        <f t="array" ref="D305">IFERROR(IF(INDEX('Disaggregation Records'!$F$59:$F$92,MATCH(LEFT(L305,255),LEFT('Disaggregation Records'!$D$59:$D$92,255),0))=0,"",INDEX('Disaggregation Records'!$F$59:$F$92,MATCH(LEFT(L305,255),LEFT('Disaggregation Records'!$D$59:$D$92,255),0))),"")</f>
        <v/>
      </c>
      <c r="E305" s="370" t="str">
        <f t="array" ref="E305">IFERROR(IF(INDEX('Disaggregation Data'!$K$159:$K$310,MATCH(LEFT(M305,255),LEFT('Disaggregation Data'!$J$159:$J$310,255),0))=0,"",INDEX('Disaggregation Data'!$K$159:$K$310,MATCH(LEFT(M305,255),LEFT('Disaggregation Data'!J$159:$J$310,255),0))),"")</f>
        <v/>
      </c>
      <c r="F305" s="370" t="str">
        <f t="array" ref="F305">IFERROR(IF(INDEX('Disaggregation Data'!$L$159:$L$310,MATCH(LEFT(M305,255),LEFT('Disaggregation Data'!$J$159:$J$310,255),0))=0,"",INDEX('Disaggregation Data'!$L$159:$L$310,MATCH(LEFT(M305,255),LEFT('Disaggregation Data'!J$159:$J$310,255),0))),"")</f>
        <v/>
      </c>
      <c r="G305" s="370" t="str">
        <f t="array" ref="G305">IFERROR(IF(INDEX('Disaggregation Data'!$M$159:$M$310,MATCH(LEFT(M305,255),LEFT('Disaggregation Data'!$J$159:$J$310,255),0))=0,"",INDEX('Disaggregation Data'!$M$159:$M$310,MATCH(LEFT(M305,255),LEFT('Disaggregation Data'!J$159:$J$310,255),0))),"")</f>
        <v/>
      </c>
      <c r="H305" s="369" t="str">
        <f t="array" ref="H305">IFERROR(IF(INDEX('Disaggregation Data'!$N$159:$N$310,MATCH(LEFT(M305,255),LEFT('Disaggregation Data'!$J$159:$J$310,255),0))=0,"",INDEX('Disaggregation Data'!$N$159:$N$310,MATCH(LEFT(M305,255),LEFT('Disaggregation Data'!J$159:$J$310,255),0))),"")</f>
        <v/>
      </c>
      <c r="I305" s="459" t="str">
        <f t="array" ref="I305">IFERROR(IF(INDEX('Disaggregation Records'!$G$59:$G$92,MATCH(LEFT(L305,255),LEFT('Disaggregation Records'!$D$59:$D$92,255),0))=0,"",INDEX('Disaggregation Records'!$G$59:$G$92,MATCH(LEFT(L305,255),LEFT('Disaggregation Records'!$D$59:$D$92,255),0))),"")</f>
        <v/>
      </c>
      <c r="J305" s="464" t="s">
        <v>742</v>
      </c>
      <c r="K305" s="464">
        <f t="shared" si="20"/>
        <v>97</v>
      </c>
      <c r="L305" s="464" t="str">
        <f t="shared" si="21"/>
        <v/>
      </c>
      <c r="M305" s="464" t="str">
        <f t="shared" si="22"/>
        <v/>
      </c>
      <c r="N305" s="464" t="b">
        <f t="shared" si="23"/>
        <v>0</v>
      </c>
      <c r="O305" s="468" t="s">
        <v>1780</v>
      </c>
      <c r="P305" s="202"/>
      <c r="Q305" s="179"/>
    </row>
    <row r="306" spans="1:17" ht="37.5" customHeight="1" x14ac:dyDescent="0.3">
      <c r="A306" s="367">
        <v>14</v>
      </c>
      <c r="B306" s="384" t="str">
        <f>IFERROR(VLOOKUP(A306,'Outcome Indicators - Section C'!$A$10:$S$27,19,FALSE),"")</f>
        <v/>
      </c>
      <c r="C306" s="467" t="str">
        <f t="array" ref="C306">IFERROR(IF(INDEX('Disaggregation Records'!$E$59:$E$92,MATCH(LEFT(L306,255),LEFT('Disaggregation Records'!$D$59:$D$92,255),0))=0,"",INDEX('Disaggregation Records'!$E$59:$E$92,MATCH(LEFT(L306,255),LEFT('Disaggregation Records'!$D$59:$D$92,255),0))),"")</f>
        <v/>
      </c>
      <c r="D306" s="467" t="str">
        <f t="array" ref="D306">IFERROR(IF(INDEX('Disaggregation Records'!$F$59:$F$92,MATCH(LEFT(L306,255),LEFT('Disaggregation Records'!$D$59:$D$92,255),0))=0,"",INDEX('Disaggregation Records'!$F$59:$F$92,MATCH(LEFT(L306,255),LEFT('Disaggregation Records'!$D$59:$D$92,255),0))),"")</f>
        <v/>
      </c>
      <c r="E306" s="370" t="str">
        <f t="array" ref="E306">IFERROR(IF(INDEX('Disaggregation Data'!$K$159:$K$310,MATCH(LEFT(M306,255),LEFT('Disaggregation Data'!$J$159:$J$310,255),0))=0,"",INDEX('Disaggregation Data'!$K$159:$K$310,MATCH(LEFT(M306,255),LEFT('Disaggregation Data'!J$159:$J$310,255),0))),"")</f>
        <v/>
      </c>
      <c r="F306" s="370" t="str">
        <f t="array" ref="F306">IFERROR(IF(INDEX('Disaggregation Data'!$L$159:$L$310,MATCH(LEFT(M306,255),LEFT('Disaggregation Data'!$J$159:$J$310,255),0))=0,"",INDEX('Disaggregation Data'!$L$159:$L$310,MATCH(LEFT(M306,255),LEFT('Disaggregation Data'!J$159:$J$310,255),0))),"")</f>
        <v/>
      </c>
      <c r="G306" s="370" t="str">
        <f t="array" ref="G306">IFERROR(IF(INDEX('Disaggregation Data'!$M$159:$M$310,MATCH(LEFT(M306,255),LEFT('Disaggregation Data'!$J$159:$J$310,255),0))=0,"",INDEX('Disaggregation Data'!$M$159:$M$310,MATCH(LEFT(M306,255),LEFT('Disaggregation Data'!J$159:$J$310,255),0))),"")</f>
        <v/>
      </c>
      <c r="H306" s="369" t="str">
        <f t="array" ref="H306">IFERROR(IF(INDEX('Disaggregation Data'!$N$159:$N$310,MATCH(LEFT(M306,255),LEFT('Disaggregation Data'!$J$159:$J$310,255),0))=0,"",INDEX('Disaggregation Data'!$N$159:$N$310,MATCH(LEFT(M306,255),LEFT('Disaggregation Data'!J$159:$J$310,255),0))),"")</f>
        <v/>
      </c>
      <c r="I306" s="459" t="str">
        <f t="array" ref="I306">IFERROR(IF(INDEX('Disaggregation Records'!$G$59:$G$92,MATCH(LEFT(L306,255),LEFT('Disaggregation Records'!$D$59:$D$92,255),0))=0,"",INDEX('Disaggregation Records'!$G$59:$G$92,MATCH(LEFT(L306,255),LEFT('Disaggregation Records'!$D$59:$D$92,255),0))),"")</f>
        <v/>
      </c>
      <c r="J306" s="464" t="s">
        <v>742</v>
      </c>
      <c r="K306" s="464">
        <f t="shared" si="20"/>
        <v>98</v>
      </c>
      <c r="L306" s="464" t="str">
        <f t="shared" si="21"/>
        <v/>
      </c>
      <c r="M306" s="464" t="str">
        <f t="shared" si="22"/>
        <v/>
      </c>
      <c r="N306" s="464" t="b">
        <f t="shared" si="23"/>
        <v>0</v>
      </c>
      <c r="O306" s="468" t="s">
        <v>1781</v>
      </c>
      <c r="P306" s="202"/>
      <c r="Q306" s="179"/>
    </row>
    <row r="307" spans="1:17" ht="37.5" customHeight="1" x14ac:dyDescent="0.3">
      <c r="A307" s="367">
        <v>14</v>
      </c>
      <c r="B307" s="384" t="str">
        <f>IFERROR(VLOOKUP(A307,'Outcome Indicators - Section C'!$A$10:$S$27,19,FALSE),"")</f>
        <v/>
      </c>
      <c r="C307" s="467" t="str">
        <f t="array" ref="C307">IFERROR(IF(INDEX('Disaggregation Records'!$E$59:$E$92,MATCH(LEFT(L307,255),LEFT('Disaggregation Records'!$D$59:$D$92,255),0))=0,"",INDEX('Disaggregation Records'!$E$59:$E$92,MATCH(LEFT(L307,255),LEFT('Disaggregation Records'!$D$59:$D$92,255),0))),"")</f>
        <v/>
      </c>
      <c r="D307" s="467" t="str">
        <f t="array" ref="D307">IFERROR(IF(INDEX('Disaggregation Records'!$F$59:$F$92,MATCH(LEFT(L307,255),LEFT('Disaggregation Records'!$D$59:$D$92,255),0))=0,"",INDEX('Disaggregation Records'!$F$59:$F$92,MATCH(LEFT(L307,255),LEFT('Disaggregation Records'!$D$59:$D$92,255),0))),"")</f>
        <v/>
      </c>
      <c r="E307" s="370" t="str">
        <f t="array" ref="E307">IFERROR(IF(INDEX('Disaggregation Data'!$K$159:$K$310,MATCH(LEFT(M307,255),LEFT('Disaggregation Data'!$J$159:$J$310,255),0))=0,"",INDEX('Disaggregation Data'!$K$159:$K$310,MATCH(LEFT(M307,255),LEFT('Disaggregation Data'!J$159:$J$310,255),0))),"")</f>
        <v/>
      </c>
      <c r="F307" s="370" t="str">
        <f t="array" ref="F307">IFERROR(IF(INDEX('Disaggregation Data'!$L$159:$L$310,MATCH(LEFT(M307,255),LEFT('Disaggregation Data'!$J$159:$J$310,255),0))=0,"",INDEX('Disaggregation Data'!$L$159:$L$310,MATCH(LEFT(M307,255),LEFT('Disaggregation Data'!J$159:$J$310,255),0))),"")</f>
        <v/>
      </c>
      <c r="G307" s="370" t="str">
        <f t="array" ref="G307">IFERROR(IF(INDEX('Disaggregation Data'!$M$159:$M$310,MATCH(LEFT(M307,255),LEFT('Disaggregation Data'!$J$159:$J$310,255),0))=0,"",INDEX('Disaggregation Data'!$M$159:$M$310,MATCH(LEFT(M307,255),LEFT('Disaggregation Data'!J$159:$J$310,255),0))),"")</f>
        <v/>
      </c>
      <c r="H307" s="369" t="str">
        <f t="array" ref="H307">IFERROR(IF(INDEX('Disaggregation Data'!$N$159:$N$310,MATCH(LEFT(M307,255),LEFT('Disaggregation Data'!$J$159:$J$310,255),0))=0,"",INDEX('Disaggregation Data'!$N$159:$N$310,MATCH(LEFT(M307,255),LEFT('Disaggregation Data'!J$159:$J$310,255),0))),"")</f>
        <v/>
      </c>
      <c r="I307" s="459" t="str">
        <f t="array" ref="I307">IFERROR(IF(INDEX('Disaggregation Records'!$G$59:$G$92,MATCH(LEFT(L307,255),LEFT('Disaggregation Records'!$D$59:$D$92,255),0))=0,"",INDEX('Disaggregation Records'!$G$59:$G$92,MATCH(LEFT(L307,255),LEFT('Disaggregation Records'!$D$59:$D$92,255),0))),"")</f>
        <v/>
      </c>
      <c r="J307" s="464" t="s">
        <v>742</v>
      </c>
      <c r="K307" s="464">
        <f t="shared" si="20"/>
        <v>99</v>
      </c>
      <c r="L307" s="464" t="str">
        <f t="shared" si="21"/>
        <v/>
      </c>
      <c r="M307" s="464" t="str">
        <f t="shared" si="22"/>
        <v/>
      </c>
      <c r="N307" s="464" t="b">
        <f t="shared" si="23"/>
        <v>0</v>
      </c>
      <c r="O307" s="468" t="s">
        <v>1782</v>
      </c>
      <c r="P307" s="202"/>
      <c r="Q307" s="179"/>
    </row>
    <row r="308" spans="1:17" ht="37.5" customHeight="1" x14ac:dyDescent="0.3">
      <c r="A308" s="367">
        <v>15</v>
      </c>
      <c r="B308" s="384" t="str">
        <f>IFERROR(VLOOKUP(A308,'Outcome Indicators - Section C'!$A$10:$S$27,19,FALSE),"")</f>
        <v/>
      </c>
      <c r="C308" s="467" t="str">
        <f t="array" ref="C308">IFERROR(IF(INDEX('Disaggregation Records'!$E$59:$E$92,MATCH(LEFT(L308,255),LEFT('Disaggregation Records'!$D$59:$D$92,255),0))=0,"",INDEX('Disaggregation Records'!$E$59:$E$92,MATCH(LEFT(L308,255),LEFT('Disaggregation Records'!$D$59:$D$92,255),0))),"")</f>
        <v/>
      </c>
      <c r="D308" s="467" t="str">
        <f t="array" ref="D308">IFERROR(IF(INDEX('Disaggregation Records'!$F$59:$F$92,MATCH(LEFT(L308,255),LEFT('Disaggregation Records'!$D$59:$D$92,255),0))=0,"",INDEX('Disaggregation Records'!$F$59:$F$92,MATCH(LEFT(L308,255),LEFT('Disaggregation Records'!$D$59:$D$92,255),0))),"")</f>
        <v/>
      </c>
      <c r="E308" s="370" t="str">
        <f t="array" ref="E308">IFERROR(IF(INDEX('Disaggregation Data'!$K$159:$K$310,MATCH(LEFT(M308,255),LEFT('Disaggregation Data'!$J$159:$J$310,255),0))=0,"",INDEX('Disaggregation Data'!$K$159:$K$310,MATCH(LEFT(M308,255),LEFT('Disaggregation Data'!J$159:$J$310,255),0))),"")</f>
        <v/>
      </c>
      <c r="F308" s="370" t="str">
        <f t="array" ref="F308">IFERROR(IF(INDEX('Disaggregation Data'!$L$159:$L$310,MATCH(LEFT(M308,255),LEFT('Disaggregation Data'!$J$159:$J$310,255),0))=0,"",INDEX('Disaggregation Data'!$L$159:$L$310,MATCH(LEFT(M308,255),LEFT('Disaggregation Data'!J$159:$J$310,255),0))),"")</f>
        <v/>
      </c>
      <c r="G308" s="370" t="str">
        <f t="array" ref="G308">IFERROR(IF(INDEX('Disaggregation Data'!$M$159:$M$310,MATCH(LEFT(M308,255),LEFT('Disaggregation Data'!$J$159:$J$310,255),0))=0,"",INDEX('Disaggregation Data'!$M$159:$M$310,MATCH(LEFT(M308,255),LEFT('Disaggregation Data'!J$159:$J$310,255),0))),"")</f>
        <v/>
      </c>
      <c r="H308" s="369" t="str">
        <f t="array" ref="H308">IFERROR(IF(INDEX('Disaggregation Data'!$N$159:$N$310,MATCH(LEFT(M308,255),LEFT('Disaggregation Data'!$J$159:$J$310,255),0))=0,"",INDEX('Disaggregation Data'!$N$159:$N$310,MATCH(LEFT(M308,255),LEFT('Disaggregation Data'!J$159:$J$310,255),0))),"")</f>
        <v/>
      </c>
      <c r="I308" s="459" t="str">
        <f t="array" ref="I308">IFERROR(IF(INDEX('Disaggregation Records'!$G$59:$G$92,MATCH(LEFT(L308,255),LEFT('Disaggregation Records'!$D$59:$D$92,255),0))=0,"",INDEX('Disaggregation Records'!$G$59:$G$92,MATCH(LEFT(L308,255),LEFT('Disaggregation Records'!$D$59:$D$92,255),0))),"")</f>
        <v/>
      </c>
      <c r="J308" s="464" t="s">
        <v>743</v>
      </c>
      <c r="K308" s="464">
        <f t="shared" si="20"/>
        <v>100</v>
      </c>
      <c r="L308" s="464" t="str">
        <f t="shared" si="21"/>
        <v/>
      </c>
      <c r="M308" s="464" t="str">
        <f t="shared" si="22"/>
        <v/>
      </c>
      <c r="N308" s="464" t="b">
        <f t="shared" si="23"/>
        <v>0</v>
      </c>
      <c r="O308" s="468" t="s">
        <v>1783</v>
      </c>
      <c r="P308" s="202"/>
      <c r="Q308" s="179"/>
    </row>
    <row r="309" spans="1:17" ht="37.5" customHeight="1" x14ac:dyDescent="0.3">
      <c r="A309" s="367">
        <v>15</v>
      </c>
      <c r="B309" s="384" t="str">
        <f>IFERROR(VLOOKUP(A309,'Outcome Indicators - Section C'!$A$10:$S$27,19,FALSE),"")</f>
        <v/>
      </c>
      <c r="C309" s="467" t="str">
        <f t="array" ref="C309">IFERROR(IF(INDEX('Disaggregation Records'!$E$59:$E$92,MATCH(LEFT(L309,255),LEFT('Disaggregation Records'!$D$59:$D$92,255),0))=0,"",INDEX('Disaggregation Records'!$E$59:$E$92,MATCH(LEFT(L309,255),LEFT('Disaggregation Records'!$D$59:$D$92,255),0))),"")</f>
        <v/>
      </c>
      <c r="D309" s="467" t="str">
        <f t="array" ref="D309">IFERROR(IF(INDEX('Disaggregation Records'!$F$59:$F$92,MATCH(LEFT(L309,255),LEFT('Disaggregation Records'!$D$59:$D$92,255),0))=0,"",INDEX('Disaggregation Records'!$F$59:$F$92,MATCH(LEFT(L309,255),LEFT('Disaggregation Records'!$D$59:$D$92,255),0))),"")</f>
        <v/>
      </c>
      <c r="E309" s="370" t="str">
        <f t="array" ref="E309">IFERROR(IF(INDEX('Disaggregation Data'!$K$159:$K$310,MATCH(LEFT(M309,255),LEFT('Disaggregation Data'!$J$159:$J$310,255),0))=0,"",INDEX('Disaggregation Data'!$K$159:$K$310,MATCH(LEFT(M309,255),LEFT('Disaggregation Data'!J$159:$J$310,255),0))),"")</f>
        <v/>
      </c>
      <c r="F309" s="370" t="str">
        <f t="array" ref="F309">IFERROR(IF(INDEX('Disaggregation Data'!$L$159:$L$310,MATCH(LEFT(M309,255),LEFT('Disaggregation Data'!$J$159:$J$310,255),0))=0,"",INDEX('Disaggregation Data'!$L$159:$L$310,MATCH(LEFT(M309,255),LEFT('Disaggregation Data'!J$159:$J$310,255),0))),"")</f>
        <v/>
      </c>
      <c r="G309" s="370" t="str">
        <f t="array" ref="G309">IFERROR(IF(INDEX('Disaggregation Data'!$M$159:$M$310,MATCH(LEFT(M309,255),LEFT('Disaggregation Data'!$J$159:$J$310,255),0))=0,"",INDEX('Disaggregation Data'!$M$159:$M$310,MATCH(LEFT(M309,255),LEFT('Disaggregation Data'!J$159:$J$310,255),0))),"")</f>
        <v/>
      </c>
      <c r="H309" s="369" t="str">
        <f t="array" ref="H309">IFERROR(IF(INDEX('Disaggregation Data'!$N$159:$N$310,MATCH(LEFT(M309,255),LEFT('Disaggregation Data'!$J$159:$J$310,255),0))=0,"",INDEX('Disaggregation Data'!$N$159:$N$310,MATCH(LEFT(M309,255),LEFT('Disaggregation Data'!J$159:$J$310,255),0))),"")</f>
        <v/>
      </c>
      <c r="I309" s="459" t="str">
        <f t="array" ref="I309">IFERROR(IF(INDEX('Disaggregation Records'!$G$59:$G$92,MATCH(LEFT(L309,255),LEFT('Disaggregation Records'!$D$59:$D$92,255),0))=0,"",INDEX('Disaggregation Records'!$G$59:$G$92,MATCH(LEFT(L309,255),LEFT('Disaggregation Records'!$D$59:$D$92,255),0))),"")</f>
        <v/>
      </c>
      <c r="J309" s="464" t="s">
        <v>743</v>
      </c>
      <c r="K309" s="464">
        <f t="shared" si="20"/>
        <v>101</v>
      </c>
      <c r="L309" s="464" t="str">
        <f t="shared" si="21"/>
        <v/>
      </c>
      <c r="M309" s="464" t="str">
        <f t="shared" si="22"/>
        <v/>
      </c>
      <c r="N309" s="464" t="b">
        <f t="shared" si="23"/>
        <v>0</v>
      </c>
      <c r="O309" s="468" t="s">
        <v>1784</v>
      </c>
      <c r="P309" s="202"/>
      <c r="Q309" s="179"/>
    </row>
    <row r="310" spans="1:17" ht="37.5" customHeight="1" x14ac:dyDescent="0.3">
      <c r="A310" s="367">
        <v>15</v>
      </c>
      <c r="B310" s="384" t="str">
        <f>IFERROR(VLOOKUP(A310,'Outcome Indicators - Section C'!$A$10:$S$27,19,FALSE),"")</f>
        <v/>
      </c>
      <c r="C310" s="467" t="str">
        <f t="array" ref="C310">IFERROR(IF(INDEX('Disaggregation Records'!$E$59:$E$92,MATCH(LEFT(L310,255),LEFT('Disaggregation Records'!$D$59:$D$92,255),0))=0,"",INDEX('Disaggregation Records'!$E$59:$E$92,MATCH(LEFT(L310,255),LEFT('Disaggregation Records'!$D$59:$D$92,255),0))),"")</f>
        <v/>
      </c>
      <c r="D310" s="467" t="str">
        <f t="array" ref="D310">IFERROR(IF(INDEX('Disaggregation Records'!$F$59:$F$92,MATCH(LEFT(L310,255),LEFT('Disaggregation Records'!$D$59:$D$92,255),0))=0,"",INDEX('Disaggregation Records'!$F$59:$F$92,MATCH(LEFT(L310,255),LEFT('Disaggregation Records'!$D$59:$D$92,255),0))),"")</f>
        <v/>
      </c>
      <c r="E310" s="370" t="str">
        <f t="array" ref="E310">IFERROR(IF(INDEX('Disaggregation Data'!$K$159:$K$310,MATCH(LEFT(M310,255),LEFT('Disaggregation Data'!$J$159:$J$310,255),0))=0,"",INDEX('Disaggregation Data'!$K$159:$K$310,MATCH(LEFT(M310,255),LEFT('Disaggregation Data'!J$159:$J$310,255),0))),"")</f>
        <v/>
      </c>
      <c r="F310" s="370" t="str">
        <f t="array" ref="F310">IFERROR(IF(INDEX('Disaggregation Data'!$L$159:$L$310,MATCH(LEFT(M310,255),LEFT('Disaggregation Data'!$J$159:$J$310,255),0))=0,"",INDEX('Disaggregation Data'!$L$159:$L$310,MATCH(LEFT(M310,255),LEFT('Disaggregation Data'!J$159:$J$310,255),0))),"")</f>
        <v/>
      </c>
      <c r="G310" s="370" t="str">
        <f t="array" ref="G310">IFERROR(IF(INDEX('Disaggregation Data'!$M$159:$M$310,MATCH(LEFT(M310,255),LEFT('Disaggregation Data'!$J$159:$J$310,255),0))=0,"",INDEX('Disaggregation Data'!$M$159:$M$310,MATCH(LEFT(M310,255),LEFT('Disaggregation Data'!J$159:$J$310,255),0))),"")</f>
        <v/>
      </c>
      <c r="H310" s="369" t="str">
        <f t="array" ref="H310">IFERROR(IF(INDEX('Disaggregation Data'!$N$159:$N$310,MATCH(LEFT(M310,255),LEFT('Disaggregation Data'!$J$159:$J$310,255),0))=0,"",INDEX('Disaggregation Data'!$N$159:$N$310,MATCH(LEFT(M310,255),LEFT('Disaggregation Data'!J$159:$J$310,255),0))),"")</f>
        <v/>
      </c>
      <c r="I310" s="459" t="str">
        <f t="array" ref="I310">IFERROR(IF(INDEX('Disaggregation Records'!$G$59:$G$92,MATCH(LEFT(L310,255),LEFT('Disaggregation Records'!$D$59:$D$92,255),0))=0,"",INDEX('Disaggregation Records'!$G$59:$G$92,MATCH(LEFT(L310,255),LEFT('Disaggregation Records'!$D$59:$D$92,255),0))),"")</f>
        <v/>
      </c>
      <c r="J310" s="464" t="s">
        <v>743</v>
      </c>
      <c r="K310" s="464">
        <f t="shared" si="20"/>
        <v>102</v>
      </c>
      <c r="L310" s="464" t="str">
        <f t="shared" si="21"/>
        <v/>
      </c>
      <c r="M310" s="464" t="str">
        <f t="shared" si="22"/>
        <v/>
      </c>
      <c r="N310" s="464" t="b">
        <f t="shared" si="23"/>
        <v>0</v>
      </c>
      <c r="O310" s="468" t="s">
        <v>1785</v>
      </c>
      <c r="P310" s="202"/>
      <c r="Q310" s="179"/>
    </row>
    <row r="311" spans="1:17" ht="37.5" customHeight="1" x14ac:dyDescent="0.3">
      <c r="A311" s="367">
        <v>15</v>
      </c>
      <c r="B311" s="384" t="str">
        <f>IFERROR(VLOOKUP(A311,'Outcome Indicators - Section C'!$A$10:$S$27,19,FALSE),"")</f>
        <v/>
      </c>
      <c r="C311" s="467" t="str">
        <f t="array" ref="C311">IFERROR(IF(INDEX('Disaggregation Records'!$E$59:$E$92,MATCH(LEFT(L311,255),LEFT('Disaggregation Records'!$D$59:$D$92,255),0))=0,"",INDEX('Disaggregation Records'!$E$59:$E$92,MATCH(LEFT(L311,255),LEFT('Disaggregation Records'!$D$59:$D$92,255),0))),"")</f>
        <v/>
      </c>
      <c r="D311" s="467" t="str">
        <f t="array" ref="D311">IFERROR(IF(INDEX('Disaggregation Records'!$F$59:$F$92,MATCH(LEFT(L311,255),LEFT('Disaggregation Records'!$D$59:$D$92,255),0))=0,"",INDEX('Disaggregation Records'!$F$59:$F$92,MATCH(LEFT(L311,255),LEFT('Disaggregation Records'!$D$59:$D$92,255),0))),"")</f>
        <v/>
      </c>
      <c r="E311" s="370" t="str">
        <f t="array" ref="E311">IFERROR(IF(INDEX('Disaggregation Data'!$K$159:$K$310,MATCH(LEFT(M311,255),LEFT('Disaggregation Data'!$J$159:$J$310,255),0))=0,"",INDEX('Disaggregation Data'!$K$159:$K$310,MATCH(LEFT(M311,255),LEFT('Disaggregation Data'!J$159:$J$310,255),0))),"")</f>
        <v/>
      </c>
      <c r="F311" s="370" t="str">
        <f t="array" ref="F311">IFERROR(IF(INDEX('Disaggregation Data'!$L$159:$L$310,MATCH(LEFT(M311,255),LEFT('Disaggregation Data'!$J$159:$J$310,255),0))=0,"",INDEX('Disaggregation Data'!$L$159:$L$310,MATCH(LEFT(M311,255),LEFT('Disaggregation Data'!J$159:$J$310,255),0))),"")</f>
        <v/>
      </c>
      <c r="G311" s="370" t="str">
        <f t="array" ref="G311">IFERROR(IF(INDEX('Disaggregation Data'!$M$159:$M$310,MATCH(LEFT(M311,255),LEFT('Disaggregation Data'!$J$159:$J$310,255),0))=0,"",INDEX('Disaggregation Data'!$M$159:$M$310,MATCH(LEFT(M311,255),LEFT('Disaggregation Data'!J$159:$J$310,255),0))),"")</f>
        <v/>
      </c>
      <c r="H311" s="369" t="str">
        <f t="array" ref="H311">IFERROR(IF(INDEX('Disaggregation Data'!$N$159:$N$310,MATCH(LEFT(M311,255),LEFT('Disaggregation Data'!$J$159:$J$310,255),0))=0,"",INDEX('Disaggregation Data'!$N$159:$N$310,MATCH(LEFT(M311,255),LEFT('Disaggregation Data'!J$159:$J$310,255),0))),"")</f>
        <v/>
      </c>
      <c r="I311" s="459" t="str">
        <f t="array" ref="I311">IFERROR(IF(INDEX('Disaggregation Records'!$G$59:$G$92,MATCH(LEFT(L311,255),LEFT('Disaggregation Records'!$D$59:$D$92,255),0))=0,"",INDEX('Disaggregation Records'!$G$59:$G$92,MATCH(LEFT(L311,255),LEFT('Disaggregation Records'!$D$59:$D$92,255),0))),"")</f>
        <v/>
      </c>
      <c r="J311" s="464" t="s">
        <v>743</v>
      </c>
      <c r="K311" s="464">
        <f t="shared" si="20"/>
        <v>103</v>
      </c>
      <c r="L311" s="464" t="str">
        <f t="shared" si="21"/>
        <v/>
      </c>
      <c r="M311" s="464" t="str">
        <f t="shared" si="22"/>
        <v/>
      </c>
      <c r="N311" s="464" t="b">
        <f t="shared" si="23"/>
        <v>0</v>
      </c>
      <c r="O311" s="468" t="s">
        <v>1786</v>
      </c>
      <c r="P311" s="202"/>
      <c r="Q311" s="179"/>
    </row>
    <row r="312" spans="1:17" ht="37.5" customHeight="1" x14ac:dyDescent="0.3">
      <c r="A312" s="367">
        <v>15</v>
      </c>
      <c r="B312" s="384" t="str">
        <f>IFERROR(VLOOKUP(A312,'Outcome Indicators - Section C'!$A$10:$S$27,19,FALSE),"")</f>
        <v/>
      </c>
      <c r="C312" s="467" t="str">
        <f t="array" ref="C312">IFERROR(IF(INDEX('Disaggregation Records'!$E$59:$E$92,MATCH(LEFT(L312,255),LEFT('Disaggregation Records'!$D$59:$D$92,255),0))=0,"",INDEX('Disaggregation Records'!$E$59:$E$92,MATCH(LEFT(L312,255),LEFT('Disaggregation Records'!$D$59:$D$92,255),0))),"")</f>
        <v/>
      </c>
      <c r="D312" s="467" t="str">
        <f t="array" ref="D312">IFERROR(IF(INDEX('Disaggregation Records'!$F$59:$F$92,MATCH(LEFT(L312,255),LEFT('Disaggregation Records'!$D$59:$D$92,255),0))=0,"",INDEX('Disaggregation Records'!$F$59:$F$92,MATCH(LEFT(L312,255),LEFT('Disaggregation Records'!$D$59:$D$92,255),0))),"")</f>
        <v/>
      </c>
      <c r="E312" s="370" t="str">
        <f t="array" ref="E312">IFERROR(IF(INDEX('Disaggregation Data'!$K$159:$K$310,MATCH(LEFT(M312,255),LEFT('Disaggregation Data'!$J$159:$J$310,255),0))=0,"",INDEX('Disaggregation Data'!$K$159:$K$310,MATCH(LEFT(M312,255),LEFT('Disaggregation Data'!J$159:$J$310,255),0))),"")</f>
        <v/>
      </c>
      <c r="F312" s="370" t="str">
        <f t="array" ref="F312">IFERROR(IF(INDEX('Disaggregation Data'!$L$159:$L$310,MATCH(LEFT(M312,255),LEFT('Disaggregation Data'!$J$159:$J$310,255),0))=0,"",INDEX('Disaggregation Data'!$L$159:$L$310,MATCH(LEFT(M312,255),LEFT('Disaggregation Data'!J$159:$J$310,255),0))),"")</f>
        <v/>
      </c>
      <c r="G312" s="370" t="str">
        <f t="array" ref="G312">IFERROR(IF(INDEX('Disaggregation Data'!$M$159:$M$310,MATCH(LEFT(M312,255),LEFT('Disaggregation Data'!$J$159:$J$310,255),0))=0,"",INDEX('Disaggregation Data'!$M$159:$M$310,MATCH(LEFT(M312,255),LEFT('Disaggregation Data'!J$159:$J$310,255),0))),"")</f>
        <v/>
      </c>
      <c r="H312" s="369" t="str">
        <f t="array" ref="H312">IFERROR(IF(INDEX('Disaggregation Data'!$N$159:$N$310,MATCH(LEFT(M312,255),LEFT('Disaggregation Data'!$J$159:$J$310,255),0))=0,"",INDEX('Disaggregation Data'!$N$159:$N$310,MATCH(LEFT(M312,255),LEFT('Disaggregation Data'!J$159:$J$310,255),0))),"")</f>
        <v/>
      </c>
      <c r="I312" s="459" t="str">
        <f t="array" ref="I312">IFERROR(IF(INDEX('Disaggregation Records'!$G$59:$G$92,MATCH(LEFT(L312,255),LEFT('Disaggregation Records'!$D$59:$D$92,255),0))=0,"",INDEX('Disaggregation Records'!$G$59:$G$92,MATCH(LEFT(L312,255),LEFT('Disaggregation Records'!$D$59:$D$92,255),0))),"")</f>
        <v/>
      </c>
      <c r="J312" s="464" t="s">
        <v>743</v>
      </c>
      <c r="K312" s="464">
        <f t="shared" si="20"/>
        <v>104</v>
      </c>
      <c r="L312" s="464" t="str">
        <f t="shared" si="21"/>
        <v/>
      </c>
      <c r="M312" s="464" t="str">
        <f t="shared" si="22"/>
        <v/>
      </c>
      <c r="N312" s="464" t="b">
        <f t="shared" si="23"/>
        <v>0</v>
      </c>
      <c r="O312" s="468" t="s">
        <v>1787</v>
      </c>
      <c r="P312" s="202"/>
      <c r="Q312" s="179"/>
    </row>
    <row r="313" spans="1:17" ht="37.5" customHeight="1" x14ac:dyDescent="0.3">
      <c r="A313" s="367">
        <v>15</v>
      </c>
      <c r="B313" s="384" t="str">
        <f>IFERROR(VLOOKUP(A313,'Outcome Indicators - Section C'!$A$10:$S$27,19,FALSE),"")</f>
        <v/>
      </c>
      <c r="C313" s="467" t="str">
        <f t="array" ref="C313">IFERROR(IF(INDEX('Disaggregation Records'!$E$59:$E$92,MATCH(LEFT(L313,255),LEFT('Disaggregation Records'!$D$59:$D$92,255),0))=0,"",INDEX('Disaggregation Records'!$E$59:$E$92,MATCH(LEFT(L313,255),LEFT('Disaggregation Records'!$D$59:$D$92,255),0))),"")</f>
        <v/>
      </c>
      <c r="D313" s="467" t="str">
        <f t="array" ref="D313">IFERROR(IF(INDEX('Disaggregation Records'!$F$59:$F$92,MATCH(LEFT(L313,255),LEFT('Disaggregation Records'!$D$59:$D$92,255),0))=0,"",INDEX('Disaggregation Records'!$F$59:$F$92,MATCH(LEFT(L313,255),LEFT('Disaggregation Records'!$D$59:$D$92,255),0))),"")</f>
        <v/>
      </c>
      <c r="E313" s="370" t="str">
        <f t="array" ref="E313">IFERROR(IF(INDEX('Disaggregation Data'!$K$159:$K$310,MATCH(LEFT(M313,255),LEFT('Disaggregation Data'!$J$159:$J$310,255),0))=0,"",INDEX('Disaggregation Data'!$K$159:$K$310,MATCH(LEFT(M313,255),LEFT('Disaggregation Data'!J$159:$J$310,255),0))),"")</f>
        <v/>
      </c>
      <c r="F313" s="370" t="str">
        <f t="array" ref="F313">IFERROR(IF(INDEX('Disaggregation Data'!$L$159:$L$310,MATCH(LEFT(M313,255),LEFT('Disaggregation Data'!$J$159:$J$310,255),0))=0,"",INDEX('Disaggregation Data'!$L$159:$L$310,MATCH(LEFT(M313,255),LEFT('Disaggregation Data'!J$159:$J$310,255),0))),"")</f>
        <v/>
      </c>
      <c r="G313" s="370" t="str">
        <f t="array" ref="G313">IFERROR(IF(INDEX('Disaggregation Data'!$M$159:$M$310,MATCH(LEFT(M313,255),LEFT('Disaggregation Data'!$J$159:$J$310,255),0))=0,"",INDEX('Disaggregation Data'!$M$159:$M$310,MATCH(LEFT(M313,255),LEFT('Disaggregation Data'!J$159:$J$310,255),0))),"")</f>
        <v/>
      </c>
      <c r="H313" s="369" t="str">
        <f t="array" ref="H313">IFERROR(IF(INDEX('Disaggregation Data'!$N$159:$N$310,MATCH(LEFT(M313,255),LEFT('Disaggregation Data'!$J$159:$J$310,255),0))=0,"",INDEX('Disaggregation Data'!$N$159:$N$310,MATCH(LEFT(M313,255),LEFT('Disaggregation Data'!J$159:$J$310,255),0))),"")</f>
        <v/>
      </c>
      <c r="I313" s="459" t="str">
        <f t="array" ref="I313">IFERROR(IF(INDEX('Disaggregation Records'!$G$59:$G$92,MATCH(LEFT(L313,255),LEFT('Disaggregation Records'!$D$59:$D$92,255),0))=0,"",INDEX('Disaggregation Records'!$G$59:$G$92,MATCH(LEFT(L313,255),LEFT('Disaggregation Records'!$D$59:$D$92,255),0))),"")</f>
        <v/>
      </c>
      <c r="J313" s="464" t="s">
        <v>743</v>
      </c>
      <c r="K313" s="464">
        <f t="shared" si="20"/>
        <v>105</v>
      </c>
      <c r="L313" s="464" t="str">
        <f t="shared" si="21"/>
        <v/>
      </c>
      <c r="M313" s="464" t="str">
        <f t="shared" si="22"/>
        <v/>
      </c>
      <c r="N313" s="464" t="b">
        <f t="shared" si="23"/>
        <v>0</v>
      </c>
      <c r="O313" s="468" t="s">
        <v>1788</v>
      </c>
      <c r="P313" s="202"/>
      <c r="Q313" s="179"/>
    </row>
    <row r="314" spans="1:17" ht="37.5" customHeight="1" x14ac:dyDescent="0.3">
      <c r="A314" s="367">
        <v>15</v>
      </c>
      <c r="B314" s="384" t="str">
        <f>IFERROR(VLOOKUP(A314,'Outcome Indicators - Section C'!$A$10:$S$27,19,FALSE),"")</f>
        <v/>
      </c>
      <c r="C314" s="467" t="str">
        <f t="array" ref="C314">IFERROR(IF(INDEX('Disaggregation Records'!$E$59:$E$92,MATCH(LEFT(L314,255),LEFT('Disaggregation Records'!$D$59:$D$92,255),0))=0,"",INDEX('Disaggregation Records'!$E$59:$E$92,MATCH(LEFT(L314,255),LEFT('Disaggregation Records'!$D$59:$D$92,255),0))),"")</f>
        <v/>
      </c>
      <c r="D314" s="467" t="str">
        <f t="array" ref="D314">IFERROR(IF(INDEX('Disaggregation Records'!$F$59:$F$92,MATCH(LEFT(L314,255),LEFT('Disaggregation Records'!$D$59:$D$92,255),0))=0,"",INDEX('Disaggregation Records'!$F$59:$F$92,MATCH(LEFT(L314,255),LEFT('Disaggregation Records'!$D$59:$D$92,255),0))),"")</f>
        <v/>
      </c>
      <c r="E314" s="370" t="str">
        <f t="array" ref="E314">IFERROR(IF(INDEX('Disaggregation Data'!$K$159:$K$310,MATCH(LEFT(M314,255),LEFT('Disaggregation Data'!$J$159:$J$310,255),0))=0,"",INDEX('Disaggregation Data'!$K$159:$K$310,MATCH(LEFT(M314,255),LEFT('Disaggregation Data'!J$159:$J$310,255),0))),"")</f>
        <v/>
      </c>
      <c r="F314" s="370" t="str">
        <f t="array" ref="F314">IFERROR(IF(INDEX('Disaggregation Data'!$L$159:$L$310,MATCH(LEFT(M314,255),LEFT('Disaggregation Data'!$J$159:$J$310,255),0))=0,"",INDEX('Disaggregation Data'!$L$159:$L$310,MATCH(LEFT(M314,255),LEFT('Disaggregation Data'!J$159:$J$310,255),0))),"")</f>
        <v/>
      </c>
      <c r="G314" s="370" t="str">
        <f t="array" ref="G314">IFERROR(IF(INDEX('Disaggregation Data'!$M$159:$M$310,MATCH(LEFT(M314,255),LEFT('Disaggregation Data'!$J$159:$J$310,255),0))=0,"",INDEX('Disaggregation Data'!$M$159:$M$310,MATCH(LEFT(M314,255),LEFT('Disaggregation Data'!J$159:$J$310,255),0))),"")</f>
        <v/>
      </c>
      <c r="H314" s="369" t="str">
        <f t="array" ref="H314">IFERROR(IF(INDEX('Disaggregation Data'!$N$159:$N$310,MATCH(LEFT(M314,255),LEFT('Disaggregation Data'!$J$159:$J$310,255),0))=0,"",INDEX('Disaggregation Data'!$N$159:$N$310,MATCH(LEFT(M314,255),LEFT('Disaggregation Data'!J$159:$J$310,255),0))),"")</f>
        <v/>
      </c>
      <c r="I314" s="459" t="str">
        <f t="array" ref="I314">IFERROR(IF(INDEX('Disaggregation Records'!$G$59:$G$92,MATCH(LEFT(L314,255),LEFT('Disaggregation Records'!$D$59:$D$92,255),0))=0,"",INDEX('Disaggregation Records'!$G$59:$G$92,MATCH(LEFT(L314,255),LEFT('Disaggregation Records'!$D$59:$D$92,255),0))),"")</f>
        <v/>
      </c>
      <c r="J314" s="464" t="s">
        <v>743</v>
      </c>
      <c r="K314" s="464">
        <f t="shared" si="20"/>
        <v>106</v>
      </c>
      <c r="L314" s="464" t="str">
        <f t="shared" si="21"/>
        <v/>
      </c>
      <c r="M314" s="464" t="str">
        <f t="shared" si="22"/>
        <v/>
      </c>
      <c r="N314" s="464" t="b">
        <f t="shared" si="23"/>
        <v>0</v>
      </c>
      <c r="O314" s="468" t="s">
        <v>1789</v>
      </c>
      <c r="P314" s="202"/>
      <c r="Q314" s="179"/>
    </row>
    <row r="315" spans="1:17" ht="37.5" customHeight="1" x14ac:dyDescent="0.3">
      <c r="A315" s="367">
        <v>15</v>
      </c>
      <c r="B315" s="384" t="str">
        <f>IFERROR(VLOOKUP(A315,'Outcome Indicators - Section C'!$A$10:$S$27,19,FALSE),"")</f>
        <v/>
      </c>
      <c r="C315" s="467" t="str">
        <f t="array" ref="C315">IFERROR(IF(INDEX('Disaggregation Records'!$E$59:$E$92,MATCH(LEFT(L315,255),LEFT('Disaggregation Records'!$D$59:$D$92,255),0))=0,"",INDEX('Disaggregation Records'!$E$59:$E$92,MATCH(LEFT(L315,255),LEFT('Disaggregation Records'!$D$59:$D$92,255),0))),"")</f>
        <v/>
      </c>
      <c r="D315" s="467" t="str">
        <f t="array" ref="D315">IFERROR(IF(INDEX('Disaggregation Records'!$F$59:$F$92,MATCH(LEFT(L315,255),LEFT('Disaggregation Records'!$D$59:$D$92,255),0))=0,"",INDEX('Disaggregation Records'!$F$59:$F$92,MATCH(LEFT(L315,255),LEFT('Disaggregation Records'!$D$59:$D$92,255),0))),"")</f>
        <v/>
      </c>
      <c r="E315" s="370" t="str">
        <f t="array" ref="E315">IFERROR(IF(INDEX('Disaggregation Data'!$K$159:$K$310,MATCH(LEFT(M315,255),LEFT('Disaggregation Data'!$J$159:$J$310,255),0))=0,"",INDEX('Disaggregation Data'!$K$159:$K$310,MATCH(LEFT(M315,255),LEFT('Disaggregation Data'!J$159:$J$310,255),0))),"")</f>
        <v/>
      </c>
      <c r="F315" s="370" t="str">
        <f t="array" ref="F315">IFERROR(IF(INDEX('Disaggregation Data'!$L$159:$L$310,MATCH(LEFT(M315,255),LEFT('Disaggregation Data'!$J$159:$J$310,255),0))=0,"",INDEX('Disaggregation Data'!$L$159:$L$310,MATCH(LEFT(M315,255),LEFT('Disaggregation Data'!J$159:$J$310,255),0))),"")</f>
        <v/>
      </c>
      <c r="G315" s="370" t="str">
        <f t="array" ref="G315">IFERROR(IF(INDEX('Disaggregation Data'!$M$159:$M$310,MATCH(LEFT(M315,255),LEFT('Disaggregation Data'!$J$159:$J$310,255),0))=0,"",INDEX('Disaggregation Data'!$M$159:$M$310,MATCH(LEFT(M315,255),LEFT('Disaggregation Data'!J$159:$J$310,255),0))),"")</f>
        <v/>
      </c>
      <c r="H315" s="369" t="str">
        <f t="array" ref="H315">IFERROR(IF(INDEX('Disaggregation Data'!$N$159:$N$310,MATCH(LEFT(M315,255),LEFT('Disaggregation Data'!$J$159:$J$310,255),0))=0,"",INDEX('Disaggregation Data'!$N$159:$N$310,MATCH(LEFT(M315,255),LEFT('Disaggregation Data'!J$159:$J$310,255),0))),"")</f>
        <v/>
      </c>
      <c r="I315" s="459" t="str">
        <f t="array" ref="I315">IFERROR(IF(INDEX('Disaggregation Records'!$G$59:$G$92,MATCH(LEFT(L315,255),LEFT('Disaggregation Records'!$D$59:$D$92,255),0))=0,"",INDEX('Disaggregation Records'!$G$59:$G$92,MATCH(LEFT(L315,255),LEFT('Disaggregation Records'!$D$59:$D$92,255),0))),"")</f>
        <v/>
      </c>
      <c r="J315" s="464" t="s">
        <v>743</v>
      </c>
      <c r="K315" s="464">
        <f t="shared" si="20"/>
        <v>107</v>
      </c>
      <c r="L315" s="464" t="str">
        <f t="shared" si="21"/>
        <v/>
      </c>
      <c r="M315" s="464" t="str">
        <f t="shared" si="22"/>
        <v/>
      </c>
      <c r="N315" s="464" t="b">
        <f t="shared" si="23"/>
        <v>0</v>
      </c>
      <c r="O315" s="468" t="s">
        <v>1790</v>
      </c>
      <c r="P315" s="202"/>
      <c r="Q315" s="179"/>
    </row>
    <row r="316" spans="1:17" ht="37.5" customHeight="1" x14ac:dyDescent="0.3">
      <c r="A316" s="367">
        <v>15</v>
      </c>
      <c r="B316" s="384" t="str">
        <f>IFERROR(VLOOKUP(A316,'Outcome Indicators - Section C'!$A$10:$S$27,19,FALSE),"")</f>
        <v/>
      </c>
      <c r="C316" s="467" t="str">
        <f t="array" ref="C316">IFERROR(IF(INDEX('Disaggregation Records'!$E$59:$E$92,MATCH(LEFT(L316,255),LEFT('Disaggregation Records'!$D$59:$D$92,255),0))=0,"",INDEX('Disaggregation Records'!$E$59:$E$92,MATCH(LEFT(L316,255),LEFT('Disaggregation Records'!$D$59:$D$92,255),0))),"")</f>
        <v/>
      </c>
      <c r="D316" s="467" t="str">
        <f t="array" ref="D316">IFERROR(IF(INDEX('Disaggregation Records'!$F$59:$F$92,MATCH(LEFT(L316,255),LEFT('Disaggregation Records'!$D$59:$D$92,255),0))=0,"",INDEX('Disaggregation Records'!$F$59:$F$92,MATCH(LEFT(L316,255),LEFT('Disaggregation Records'!$D$59:$D$92,255),0))),"")</f>
        <v/>
      </c>
      <c r="E316" s="370" t="str">
        <f t="array" ref="E316">IFERROR(IF(INDEX('Disaggregation Data'!$K$159:$K$310,MATCH(LEFT(M316,255),LEFT('Disaggregation Data'!$J$159:$J$310,255),0))=0,"",INDEX('Disaggregation Data'!$K$159:$K$310,MATCH(LEFT(M316,255),LEFT('Disaggregation Data'!J$159:$J$310,255),0))),"")</f>
        <v/>
      </c>
      <c r="F316" s="370" t="str">
        <f t="array" ref="F316">IFERROR(IF(INDEX('Disaggregation Data'!$L$159:$L$310,MATCH(LEFT(M316,255),LEFT('Disaggregation Data'!$J$159:$J$310,255),0))=0,"",INDEX('Disaggregation Data'!$L$159:$L$310,MATCH(LEFT(M316,255),LEFT('Disaggregation Data'!J$159:$J$310,255),0))),"")</f>
        <v/>
      </c>
      <c r="G316" s="370" t="str">
        <f t="array" ref="G316">IFERROR(IF(INDEX('Disaggregation Data'!$M$159:$M$310,MATCH(LEFT(M316,255),LEFT('Disaggregation Data'!$J$159:$J$310,255),0))=0,"",INDEX('Disaggregation Data'!$M$159:$M$310,MATCH(LEFT(M316,255),LEFT('Disaggregation Data'!J$159:$J$310,255),0))),"")</f>
        <v/>
      </c>
      <c r="H316" s="369" t="str">
        <f t="array" ref="H316">IFERROR(IF(INDEX('Disaggregation Data'!$N$159:$N$310,MATCH(LEFT(M316,255),LEFT('Disaggregation Data'!$J$159:$J$310,255),0))=0,"",INDEX('Disaggregation Data'!$N$159:$N$310,MATCH(LEFT(M316,255),LEFT('Disaggregation Data'!J$159:$J$310,255),0))),"")</f>
        <v/>
      </c>
      <c r="I316" s="459" t="str">
        <f t="array" ref="I316">IFERROR(IF(INDEX('Disaggregation Records'!$G$59:$G$92,MATCH(LEFT(L316,255),LEFT('Disaggregation Records'!$D$59:$D$92,255),0))=0,"",INDEX('Disaggregation Records'!$G$59:$G$92,MATCH(LEFT(L316,255),LEFT('Disaggregation Records'!$D$59:$D$92,255),0))),"")</f>
        <v/>
      </c>
      <c r="J316" s="464" t="s">
        <v>743</v>
      </c>
      <c r="K316" s="464">
        <f t="shared" si="20"/>
        <v>108</v>
      </c>
      <c r="L316" s="464" t="str">
        <f t="shared" si="21"/>
        <v/>
      </c>
      <c r="M316" s="464" t="str">
        <f t="shared" si="22"/>
        <v/>
      </c>
      <c r="N316" s="464" t="b">
        <f t="shared" si="23"/>
        <v>0</v>
      </c>
      <c r="O316" s="468" t="s">
        <v>1791</v>
      </c>
      <c r="P316" s="202"/>
      <c r="Q316" s="179"/>
    </row>
    <row r="317" spans="1:17" ht="37.5" customHeight="1" x14ac:dyDescent="0.3">
      <c r="A317" s="367">
        <v>15</v>
      </c>
      <c r="B317" s="384" t="str">
        <f>IFERROR(VLOOKUP(A317,'Outcome Indicators - Section C'!$A$10:$S$27,19,FALSE),"")</f>
        <v/>
      </c>
      <c r="C317" s="467" t="str">
        <f t="array" ref="C317">IFERROR(IF(INDEX('Disaggregation Records'!$E$59:$E$92,MATCH(LEFT(L317,255),LEFT('Disaggregation Records'!$D$59:$D$92,255),0))=0,"",INDEX('Disaggregation Records'!$E$59:$E$92,MATCH(LEFT(L317,255),LEFT('Disaggregation Records'!$D$59:$D$92,255),0))),"")</f>
        <v/>
      </c>
      <c r="D317" s="467" t="str">
        <f t="array" ref="D317">IFERROR(IF(INDEX('Disaggregation Records'!$F$59:$F$92,MATCH(LEFT(L317,255),LEFT('Disaggregation Records'!$D$59:$D$92,255),0))=0,"",INDEX('Disaggregation Records'!$F$59:$F$92,MATCH(LEFT(L317,255),LEFT('Disaggregation Records'!$D$59:$D$92,255),0))),"")</f>
        <v/>
      </c>
      <c r="E317" s="370" t="str">
        <f t="array" ref="E317">IFERROR(IF(INDEX('Disaggregation Data'!$K$159:$K$310,MATCH(LEFT(M317,255),LEFT('Disaggregation Data'!$J$159:$J$310,255),0))=0,"",INDEX('Disaggregation Data'!$K$159:$K$310,MATCH(LEFT(M317,255),LEFT('Disaggregation Data'!J$159:$J$310,255),0))),"")</f>
        <v/>
      </c>
      <c r="F317" s="370" t="str">
        <f t="array" ref="F317">IFERROR(IF(INDEX('Disaggregation Data'!$L$159:$L$310,MATCH(LEFT(M317,255),LEFT('Disaggregation Data'!$J$159:$J$310,255),0))=0,"",INDEX('Disaggregation Data'!$L$159:$L$310,MATCH(LEFT(M317,255),LEFT('Disaggregation Data'!J$159:$J$310,255),0))),"")</f>
        <v/>
      </c>
      <c r="G317" s="370" t="str">
        <f t="array" ref="G317">IFERROR(IF(INDEX('Disaggregation Data'!$M$159:$M$310,MATCH(LEFT(M317,255),LEFT('Disaggregation Data'!$J$159:$J$310,255),0))=0,"",INDEX('Disaggregation Data'!$M$159:$M$310,MATCH(LEFT(M317,255),LEFT('Disaggregation Data'!J$159:$J$310,255),0))),"")</f>
        <v/>
      </c>
      <c r="H317" s="369" t="str">
        <f t="array" ref="H317">IFERROR(IF(INDEX('Disaggregation Data'!$N$159:$N$310,MATCH(LEFT(M317,255),LEFT('Disaggregation Data'!$J$159:$J$310,255),0))=0,"",INDEX('Disaggregation Data'!$N$159:$N$310,MATCH(LEFT(M317,255),LEFT('Disaggregation Data'!J$159:$J$310,255),0))),"")</f>
        <v/>
      </c>
      <c r="I317" s="459" t="str">
        <f t="array" ref="I317">IFERROR(IF(INDEX('Disaggregation Records'!$G$59:$G$92,MATCH(LEFT(L317,255),LEFT('Disaggregation Records'!$D$59:$D$92,255),0))=0,"",INDEX('Disaggregation Records'!$G$59:$G$92,MATCH(LEFT(L317,255),LEFT('Disaggregation Records'!$D$59:$D$92,255),0))),"")</f>
        <v/>
      </c>
      <c r="J317" s="464" t="s">
        <v>743</v>
      </c>
      <c r="K317" s="464">
        <f t="shared" si="20"/>
        <v>109</v>
      </c>
      <c r="L317" s="464" t="str">
        <f t="shared" si="21"/>
        <v/>
      </c>
      <c r="M317" s="464" t="str">
        <f t="shared" si="22"/>
        <v/>
      </c>
      <c r="N317" s="464" t="b">
        <f t="shared" si="23"/>
        <v>0</v>
      </c>
      <c r="O317" s="468" t="s">
        <v>1792</v>
      </c>
      <c r="P317" s="202"/>
      <c r="Q317" s="179"/>
    </row>
    <row r="318" spans="1:17" ht="0.75" customHeight="1" thickBot="1" x14ac:dyDescent="0.35">
      <c r="A318" s="65"/>
      <c r="B318" s="66"/>
      <c r="C318" s="66"/>
      <c r="D318" s="66"/>
      <c r="E318" s="66"/>
      <c r="F318" s="66"/>
      <c r="G318" s="66"/>
      <c r="H318" s="66"/>
      <c r="I318" s="66"/>
      <c r="J318" s="66"/>
      <c r="K318" s="66"/>
      <c r="L318" s="66"/>
      <c r="M318" s="66"/>
      <c r="N318" s="66"/>
      <c r="O318" s="66"/>
      <c r="P318" s="172"/>
      <c r="Q318" s="173"/>
    </row>
    <row r="319" spans="1:17" ht="30" hidden="1" customHeight="1" x14ac:dyDescent="0.3">
      <c r="P319" s="135"/>
      <c r="Q319" s="135"/>
    </row>
    <row r="320" spans="1:17" ht="30" hidden="1" customHeight="1" x14ac:dyDescent="0.3">
      <c r="P320" s="135"/>
      <c r="Q320" s="135"/>
    </row>
    <row r="321" spans="1:33" ht="30" hidden="1" customHeight="1" x14ac:dyDescent="0.3">
      <c r="P321" s="135"/>
      <c r="Q321" s="135"/>
    </row>
    <row r="322" spans="1:33" hidden="1" x14ac:dyDescent="0.3">
      <c r="P322" s="135"/>
      <c r="Q322" s="135"/>
    </row>
    <row r="323" spans="1:33" ht="36" customHeight="1" thickBot="1" x14ac:dyDescent="0.35">
      <c r="P323" s="135"/>
      <c r="Q323" s="135"/>
    </row>
    <row r="324" spans="1:33" ht="33" customHeight="1" thickBot="1" x14ac:dyDescent="0.35">
      <c r="A324" s="535" t="s">
        <v>30</v>
      </c>
      <c r="B324" s="536"/>
      <c r="C324" s="536"/>
      <c r="D324" s="536"/>
      <c r="E324" s="536"/>
      <c r="F324" s="536"/>
      <c r="G324" s="536"/>
      <c r="H324" s="536"/>
      <c r="I324" s="536"/>
      <c r="J324" s="536"/>
      <c r="K324" s="536"/>
      <c r="L324" s="536"/>
      <c r="M324" s="536"/>
      <c r="N324" s="536"/>
      <c r="O324" s="536"/>
      <c r="P324" s="536"/>
      <c r="Q324" s="536"/>
      <c r="R324" s="536"/>
      <c r="S324" s="536"/>
      <c r="T324" s="536"/>
      <c r="U324" s="536"/>
      <c r="V324" s="175"/>
      <c r="W324" s="302"/>
      <c r="X324" s="302"/>
      <c r="Y324" s="302"/>
      <c r="Z324" s="302"/>
      <c r="AA324" s="302"/>
      <c r="AB324" s="302"/>
      <c r="AC324" s="302"/>
      <c r="AD324" s="302"/>
      <c r="AE324" s="13"/>
      <c r="AF324" s="135"/>
      <c r="AG324" s="135"/>
    </row>
    <row r="325" spans="1:33" ht="51" customHeight="1" x14ac:dyDescent="0.3">
      <c r="A325" s="410" t="s">
        <v>26</v>
      </c>
      <c r="B325" s="410" t="s">
        <v>126</v>
      </c>
      <c r="C325" s="410" t="s">
        <v>42</v>
      </c>
      <c r="D325" s="410" t="s">
        <v>31</v>
      </c>
      <c r="E325" s="410" t="s">
        <v>2</v>
      </c>
      <c r="F325" s="410" t="s">
        <v>3</v>
      </c>
      <c r="G325" s="410" t="s">
        <v>4</v>
      </c>
      <c r="H325" s="410" t="s">
        <v>33</v>
      </c>
      <c r="I325" s="410"/>
      <c r="J325" s="410" t="s">
        <v>155</v>
      </c>
      <c r="K325" s="410" t="s">
        <v>138</v>
      </c>
      <c r="L325" s="410" t="s">
        <v>139</v>
      </c>
      <c r="M325" s="410" t="s">
        <v>136</v>
      </c>
      <c r="N325" s="410" t="s">
        <v>137</v>
      </c>
      <c r="O325" s="410" t="s">
        <v>156</v>
      </c>
      <c r="P325" s="410"/>
      <c r="Q325" s="410"/>
      <c r="R325" s="410"/>
      <c r="S325" s="410"/>
      <c r="T325" s="410"/>
      <c r="U325" s="410" t="s">
        <v>18</v>
      </c>
      <c r="V325" s="410" t="s">
        <v>9</v>
      </c>
      <c r="W325" s="470"/>
      <c r="X325" s="470" t="s">
        <v>220</v>
      </c>
      <c r="Y325" s="470">
        <v>0</v>
      </c>
      <c r="Z325" s="470" t="s">
        <v>157</v>
      </c>
      <c r="AA325" s="470" t="s">
        <v>60</v>
      </c>
      <c r="AB325" s="470" t="s">
        <v>62</v>
      </c>
      <c r="AC325" s="470" t="s">
        <v>240</v>
      </c>
      <c r="AD325" s="470" t="s">
        <v>62</v>
      </c>
      <c r="AE325" s="219"/>
      <c r="AF325" s="135"/>
      <c r="AG325" s="135"/>
    </row>
    <row r="326" spans="1:33" ht="37.5" hidden="1" customHeight="1" x14ac:dyDescent="0.3">
      <c r="A326" s="367" t="s">
        <v>83</v>
      </c>
      <c r="B326" s="384" t="str">
        <f>IFERROR(VLOOKUP(A326,'Coverage Indicators - Section D'!$A$10:$Y$34,25,FALSE),"")</f>
        <v/>
      </c>
      <c r="C326" s="467" t="str">
        <f t="array" ref="C326">IFERROR(IF(INDEX('Disaggregation Records'!$E$95:$E$183,MATCH(LEFT(Z326,255),LEFT('Disaggregation Records'!$D$95:$D$183,255),0))=0,"",INDEX('Disaggregation Records'!$E$95:$E$183,MATCH(LEFT(Z326,255),LEFT('Disaggregation Records'!$D$95:$D$183,255),0))),"")</f>
        <v/>
      </c>
      <c r="D326" s="467" t="str">
        <f t="array" ref="D326">IFERROR(IF(INDEX('Disaggregation Records'!$F$95:$F$183,MATCH(LEFT(Z326,255),LEFT('Disaggregation Records'!$D$95:$D$183,255),0))=0,"",INDEX('Disaggregation Records'!$F$95:$F$183,MATCH(LEFT(Z326,255),LEFT('Disaggregation Records'!$D$95:$D$183,255),0))),"")</f>
        <v/>
      </c>
      <c r="E326" s="386" t="str">
        <f t="array" ref="E326">IFERROR(IF(INDEX('Disaggregation Data'!$K$315:$K$536,MATCH(LEFT(X326,255),LEFT('Disaggregation Data'!$J$315:$J$536,255),0))=0,"",INDEX('Disaggregation Data'!$K$315:$K$536,MATCH(LEFT(X326,255),LEFT('Disaggregation Data'!J$315:$J$536,255),0))),"")</f>
        <v/>
      </c>
      <c r="F326" s="387" t="str">
        <f t="array" ref="F326">IFERROR(IF(INDEX('Disaggregation Data'!$L$315:$L$536,MATCH(LEFT(X326,255),LEFT('Disaggregation Data'!$J$315:$J$536,255),0))=0,"",INDEX('Disaggregation Data'!$L$315:$L$536,MATCH(LEFT(X326,255),LEFT('Disaggregation Data'!J$315:$J$536,255),0))),"")</f>
        <v/>
      </c>
      <c r="G326" s="442" t="str">
        <f t="array" ref="G326">IFERROR(IF(INDEX('Disaggregation Data'!$M$315:$M$536,MATCH(LEFT(X326,255),LEFT('Disaggregation Data'!$J$315:$J$536,255),0))=0,(E326/F326)*100,INDEX('Disaggregation Data'!$M$315:$M$536,MATCH(LEFT(X326,255),LEFT('Disaggregation Data'!J$315:$J$536,255),0))),"")</f>
        <v/>
      </c>
      <c r="H326" s="390" t="str">
        <f t="array" ref="H326">IFERROR(IF(INDEX('Disaggregation Data'!$N$315:$N$536,MATCH(LEFT(X326,255),LEFT('Disaggregation Data'!$J$315:$J$536,255),0))=0,"",INDEX('Disaggregation Data'!$N$315:$N$536,MATCH(LEFT(X326,255),LEFT('Disaggregation Data'!J$315:$J$536,255),0))),"")</f>
        <v/>
      </c>
      <c r="I326" s="471"/>
      <c r="J326" s="471"/>
      <c r="K326" s="471"/>
      <c r="L326" s="471"/>
      <c r="M326" s="471"/>
      <c r="N326" s="471"/>
      <c r="O326" s="471"/>
      <c r="P326" s="471"/>
      <c r="Q326" s="471"/>
      <c r="R326" s="471"/>
      <c r="S326" s="471"/>
      <c r="T326" s="471"/>
      <c r="U326" s="390" t="str">
        <f t="array" ref="U326">IFERROR(IF(INDEX('Disaggregation Data'!$O$315:$O$536,MATCH(LEFT(X326,255),LEFT('Disaggregation Data'!$J$315:$J$536,255),0))=0,"",INDEX('Disaggregation Data'!$O$315:$O$536,MATCH(LEFT(X326,255),LEFT('Disaggregation Data'!J$315:$J$536,255),0))),"")</f>
        <v/>
      </c>
      <c r="V326" s="402" t="str">
        <f t="array" ref="V326">IFERROR(IF(INDEX('Disaggregation Data'!$P$315:$P$536,MATCH(LEFT(X326,255),LEFT('Disaggregation Data'!$J$315:$J$536,255),0))=0,"",INDEX('Disaggregation Data'!$P$315:$P$536,MATCH(LEFT(X326,255),LEFT('Disaggregation Data'!J$315:$J$536,255),0))),"")</f>
        <v/>
      </c>
      <c r="W326" s="472"/>
      <c r="X326" s="472" t="str">
        <f>IF(B326&lt;&gt;"",B326&amp;C326&amp;D326,"")</f>
        <v/>
      </c>
      <c r="Y326" s="472">
        <f>IF(B326=B325,Y325+1,0)</f>
        <v>0</v>
      </c>
      <c r="Z326" s="472" t="str">
        <f>IF(B326&lt;&gt;"",B326&amp;"-"&amp;Y326,"")</f>
        <v/>
      </c>
      <c r="AA326" s="472" t="b">
        <f>IFERROR(IF(B326&lt;&gt;"",TRUE,FALSE),"")</f>
        <v>0</v>
      </c>
      <c r="AB326" s="472" t="s">
        <v>61</v>
      </c>
      <c r="AC326" s="472" t="str">
        <f t="array" ref="AC326">IFERROR(IF(INDEX('Disaggregation Records'!$G$95:$G$183,MATCH(LEFT(Z326,255),LEFT('Disaggregation Records'!$D$95:$D$183,255),0))=0,"",INDEX('Disaggregation Records'!$G$95:$G$183,MATCH(LEFT(Z326,255),LEFT('Disaggregation Records'!$D$95:$D$183,255),0))),"")</f>
        <v/>
      </c>
      <c r="AD326" s="472" t="s">
        <v>61</v>
      </c>
      <c r="AE326" s="219"/>
      <c r="AF326" s="135"/>
      <c r="AG326" s="135"/>
    </row>
    <row r="327" spans="1:33" ht="37.5" customHeight="1" x14ac:dyDescent="0.3">
      <c r="A327" s="367">
        <v>1</v>
      </c>
      <c r="B327" s="384" t="str">
        <f>IFERROR(VLOOKUP(A327,'Coverage Indicators - Section D'!$A$10:$Y$34,25,FALSE),"")</f>
        <v/>
      </c>
      <c r="C327" s="467" t="str">
        <f t="array" ref="C327">IFERROR(IF(INDEX('Disaggregation Records'!$E$95:$E$183,MATCH(LEFT(Z327,255),LEFT('Disaggregation Records'!$D$95:$D$183,255),0))=0,"",INDEX('Disaggregation Records'!$E$95:$E$183,MATCH(LEFT(Z327,255),LEFT('Disaggregation Records'!$D$95:$D$183,255),0))),"")</f>
        <v/>
      </c>
      <c r="D327" s="467" t="str">
        <f t="array" ref="D327">IFERROR(IF(INDEX('Disaggregation Records'!$F$95:$F$183,MATCH(LEFT(Z327,255),LEFT('Disaggregation Records'!$D$95:$D$183,255),0))=0,"",INDEX('Disaggregation Records'!$F$95:$F$183,MATCH(LEFT(Z327,255),LEFT('Disaggregation Records'!$D$95:$D$183,255),0))),"")</f>
        <v/>
      </c>
      <c r="E327" s="386" t="str">
        <f t="array" ref="E327">IFERROR(IF(INDEX('Disaggregation Data'!$K$315:$K$536,MATCH(LEFT(X327,255),LEFT('Disaggregation Data'!$J$315:$J$536,255),0))=0,"",INDEX('Disaggregation Data'!$K$315:$K$536,MATCH(LEFT(X327,255),LEFT('Disaggregation Data'!J$315:$J$536,255),0))),"")</f>
        <v/>
      </c>
      <c r="F327" s="387" t="str">
        <f t="array" ref="F327">IFERROR(IF(INDEX('Disaggregation Data'!$L$315:$L$536,MATCH(LEFT(X327,255),LEFT('Disaggregation Data'!$J$315:$J$536,255),0))=0,"",INDEX('Disaggregation Data'!$L$315:$L$536,MATCH(LEFT(X327,255),LEFT('Disaggregation Data'!J$315:$J$536,255),0))),"")</f>
        <v/>
      </c>
      <c r="G327" s="442" t="str">
        <f t="array" ref="G327">IFERROR(IF(INDEX('Disaggregation Data'!$M$315:$M$536,MATCH(LEFT(X327,255),LEFT('Disaggregation Data'!$J$315:$J$536,255),0))=0,(E327/F327)*100,INDEX('Disaggregation Data'!$M$315:$M$536,MATCH(LEFT(X327,255),LEFT('Disaggregation Data'!J$315:$J$536,255),0))),"")</f>
        <v/>
      </c>
      <c r="H327" s="390" t="str">
        <f t="array" ref="H327">IFERROR(IF(INDEX('Disaggregation Data'!$N$315:$N$536,MATCH(LEFT(X327,255),LEFT('Disaggregation Data'!$J$315:$J$536,255),0))=0,"",INDEX('Disaggregation Data'!$N$315:$N$536,MATCH(LEFT(X327,255),LEFT('Disaggregation Data'!J$315:$J$536,255),0))),"")</f>
        <v/>
      </c>
      <c r="I327" s="471"/>
      <c r="J327" s="471"/>
      <c r="K327" s="471"/>
      <c r="L327" s="471"/>
      <c r="M327" s="471"/>
      <c r="N327" s="471"/>
      <c r="O327" s="471"/>
      <c r="P327" s="471"/>
      <c r="Q327" s="471"/>
      <c r="R327" s="471"/>
      <c r="S327" s="471"/>
      <c r="T327" s="471"/>
      <c r="U327" s="390" t="str">
        <f t="array" ref="U327">IFERROR(IF(INDEX('Disaggregation Data'!$O$315:$O$536,MATCH(LEFT(X327,255),LEFT('Disaggregation Data'!$J$315:$J$536,255),0))=0,"",INDEX('Disaggregation Data'!$O$315:$O$536,MATCH(LEFT(X327,255),LEFT('Disaggregation Data'!J$315:$J$536,255),0))),"")</f>
        <v/>
      </c>
      <c r="V327" s="402" t="str">
        <f t="array" ref="V327">IFERROR(IF(INDEX('Disaggregation Data'!$P$315:$P$536,MATCH(LEFT(X327,255),LEFT('Disaggregation Data'!$J$315:$J$536,255),0))=0,"",INDEX('Disaggregation Data'!$P$315:$P$536,MATCH(LEFT(X327,255),LEFT('Disaggregation Data'!J$315:$J$536,255),0))),"")</f>
        <v/>
      </c>
      <c r="W327" s="472"/>
      <c r="X327" s="472" t="str">
        <f t="shared" ref="X327:X390" si="24">IF(B327&lt;&gt;"",B327&amp;C327&amp;D327,"")</f>
        <v/>
      </c>
      <c r="Y327" s="472">
        <f t="shared" ref="Y327:Y390" si="25">IF(B327=B326,Y326+1,0)</f>
        <v>1</v>
      </c>
      <c r="Z327" s="472" t="str">
        <f t="shared" ref="Z327:Z390" si="26">IF(B327&lt;&gt;"",B327&amp;"-"&amp;Y327,"")</f>
        <v/>
      </c>
      <c r="AA327" s="472" t="b">
        <f t="shared" ref="AA327:AA390" si="27">IFERROR(IF(B327&lt;&gt;"",TRUE,FALSE),"")</f>
        <v>0</v>
      </c>
      <c r="AB327" s="472" t="s">
        <v>1793</v>
      </c>
      <c r="AC327" s="472" t="str">
        <f t="array" ref="AC327">IFERROR(IF(INDEX('Disaggregation Records'!$G$95:$G$183,MATCH(LEFT(Z327,255),LEFT('Disaggregation Records'!$D$95:$D$183,255),0))=0,"",INDEX('Disaggregation Records'!$G$95:$G$183,MATCH(LEFT(Z327,255),LEFT('Disaggregation Records'!$D$95:$D$183,255),0))),"")</f>
        <v/>
      </c>
      <c r="AD327" s="472" t="s">
        <v>745</v>
      </c>
      <c r="AE327" s="219"/>
      <c r="AF327" s="135"/>
      <c r="AG327" s="135"/>
    </row>
    <row r="328" spans="1:33" ht="37.5" customHeight="1" x14ac:dyDescent="0.3">
      <c r="A328" s="367">
        <v>1</v>
      </c>
      <c r="B328" s="384" t="str">
        <f>IFERROR(VLOOKUP(A328,'Coverage Indicators - Section D'!$A$10:$Y$34,25,FALSE),"")</f>
        <v/>
      </c>
      <c r="C328" s="467" t="str">
        <f t="array" ref="C328">IFERROR(IF(INDEX('Disaggregation Records'!$E$95:$E$183,MATCH(LEFT(Z328,255),LEFT('Disaggregation Records'!$D$95:$D$183,255),0))=0,"",INDEX('Disaggregation Records'!$E$95:$E$183,MATCH(LEFT(Z328,255),LEFT('Disaggregation Records'!$D$95:$D$183,255),0))),"")</f>
        <v/>
      </c>
      <c r="D328" s="467" t="str">
        <f t="array" ref="D328">IFERROR(IF(INDEX('Disaggregation Records'!$F$95:$F$183,MATCH(LEFT(Z328,255),LEFT('Disaggregation Records'!$D$95:$D$183,255),0))=0,"",INDEX('Disaggregation Records'!$F$95:$F$183,MATCH(LEFT(Z328,255),LEFT('Disaggregation Records'!$D$95:$D$183,255),0))),"")</f>
        <v/>
      </c>
      <c r="E328" s="386" t="str">
        <f t="array" ref="E328">IFERROR(IF(INDEX('Disaggregation Data'!$K$315:$K$536,MATCH(LEFT(X328,255),LEFT('Disaggregation Data'!$J$315:$J$536,255),0))=0,"",INDEX('Disaggregation Data'!$K$315:$K$536,MATCH(LEFT(X328,255),LEFT('Disaggregation Data'!J$315:$J$536,255),0))),"")</f>
        <v/>
      </c>
      <c r="F328" s="387" t="str">
        <f t="array" ref="F328">IFERROR(IF(INDEX('Disaggregation Data'!$L$315:$L$536,MATCH(LEFT(X328,255),LEFT('Disaggregation Data'!$J$315:$J$536,255),0))=0,"",INDEX('Disaggregation Data'!$L$315:$L$536,MATCH(LEFT(X328,255),LEFT('Disaggregation Data'!J$315:$J$536,255),0))),"")</f>
        <v/>
      </c>
      <c r="G328" s="442" t="str">
        <f t="array" ref="G328">IFERROR(IF(INDEX('Disaggregation Data'!$M$315:$M$536,MATCH(LEFT(X328,255),LEFT('Disaggregation Data'!$J$315:$J$536,255),0))=0,(E328/F328)*100,INDEX('Disaggregation Data'!$M$315:$M$536,MATCH(LEFT(X328,255),LEFT('Disaggregation Data'!J$315:$J$536,255),0))),"")</f>
        <v/>
      </c>
      <c r="H328" s="390" t="str">
        <f t="array" ref="H328">IFERROR(IF(INDEX('Disaggregation Data'!$N$315:$N$536,MATCH(LEFT(X328,255),LEFT('Disaggregation Data'!$J$315:$J$536,255),0))=0,"",INDEX('Disaggregation Data'!$N$315:$N$536,MATCH(LEFT(X328,255),LEFT('Disaggregation Data'!J$315:$J$536,255),0))),"")</f>
        <v/>
      </c>
      <c r="I328" s="471"/>
      <c r="J328" s="471"/>
      <c r="K328" s="471"/>
      <c r="L328" s="471"/>
      <c r="M328" s="471"/>
      <c r="N328" s="471"/>
      <c r="O328" s="471"/>
      <c r="P328" s="471"/>
      <c r="Q328" s="471"/>
      <c r="R328" s="471"/>
      <c r="S328" s="471"/>
      <c r="T328" s="471"/>
      <c r="U328" s="390" t="str">
        <f t="array" ref="U328">IFERROR(IF(INDEX('Disaggregation Data'!$O$315:$O$536,MATCH(LEFT(X328,255),LEFT('Disaggregation Data'!$J$315:$J$536,255),0))=0,"",INDEX('Disaggregation Data'!$O$315:$O$536,MATCH(LEFT(X328,255),LEFT('Disaggregation Data'!J$315:$J$536,255),0))),"")</f>
        <v/>
      </c>
      <c r="V328" s="402" t="str">
        <f t="array" ref="V328">IFERROR(IF(INDEX('Disaggregation Data'!$P$315:$P$536,MATCH(LEFT(X328,255),LEFT('Disaggregation Data'!$J$315:$J$536,255),0))=0,"",INDEX('Disaggregation Data'!$P$315:$P$536,MATCH(LEFT(X328,255),LEFT('Disaggregation Data'!J$315:$J$536,255),0))),"")</f>
        <v/>
      </c>
      <c r="W328" s="472"/>
      <c r="X328" s="472" t="str">
        <f t="shared" si="24"/>
        <v/>
      </c>
      <c r="Y328" s="472">
        <f t="shared" si="25"/>
        <v>2</v>
      </c>
      <c r="Z328" s="472" t="str">
        <f t="shared" si="26"/>
        <v/>
      </c>
      <c r="AA328" s="472" t="b">
        <f t="shared" si="27"/>
        <v>0</v>
      </c>
      <c r="AB328" s="472" t="s">
        <v>1794</v>
      </c>
      <c r="AC328" s="472" t="str">
        <f t="array" ref="AC328">IFERROR(IF(INDEX('Disaggregation Records'!$G$95:$G$183,MATCH(LEFT(Z328,255),LEFT('Disaggregation Records'!$D$95:$D$183,255),0))=0,"",INDEX('Disaggregation Records'!$G$95:$G$183,MATCH(LEFT(Z328,255),LEFT('Disaggregation Records'!$D$95:$D$183,255),0))),"")</f>
        <v/>
      </c>
      <c r="AD328" s="472" t="s">
        <v>745</v>
      </c>
      <c r="AE328" s="219"/>
      <c r="AF328" s="135"/>
      <c r="AG328" s="135"/>
    </row>
    <row r="329" spans="1:33" ht="37.5" customHeight="1" x14ac:dyDescent="0.3">
      <c r="A329" s="367">
        <v>1</v>
      </c>
      <c r="B329" s="384" t="str">
        <f>IFERROR(VLOOKUP(A329,'Coverage Indicators - Section D'!$A$10:$Y$34,25,FALSE),"")</f>
        <v/>
      </c>
      <c r="C329" s="467" t="str">
        <f t="array" ref="C329">IFERROR(IF(INDEX('Disaggregation Records'!$E$95:$E$183,MATCH(LEFT(Z329,255),LEFT('Disaggregation Records'!$D$95:$D$183,255),0))=0,"",INDEX('Disaggregation Records'!$E$95:$E$183,MATCH(LEFT(Z329,255),LEFT('Disaggregation Records'!$D$95:$D$183,255),0))),"")</f>
        <v/>
      </c>
      <c r="D329" s="467" t="str">
        <f t="array" ref="D329">IFERROR(IF(INDEX('Disaggregation Records'!$F$95:$F$183,MATCH(LEFT(Z329,255),LEFT('Disaggregation Records'!$D$95:$D$183,255),0))=0,"",INDEX('Disaggregation Records'!$F$95:$F$183,MATCH(LEFT(Z329,255),LEFT('Disaggregation Records'!$D$95:$D$183,255),0))),"")</f>
        <v/>
      </c>
      <c r="E329" s="386" t="str">
        <f t="array" ref="E329">IFERROR(IF(INDEX('Disaggregation Data'!$K$315:$K$536,MATCH(LEFT(X329,255),LEFT('Disaggregation Data'!$J$315:$J$536,255),0))=0,"",INDEX('Disaggregation Data'!$K$315:$K$536,MATCH(LEFT(X329,255),LEFT('Disaggregation Data'!J$315:$J$536,255),0))),"")</f>
        <v/>
      </c>
      <c r="F329" s="387" t="str">
        <f t="array" ref="F329">IFERROR(IF(INDEX('Disaggregation Data'!$L$315:$L$536,MATCH(LEFT(X329,255),LEFT('Disaggregation Data'!$J$315:$J$536,255),0))=0,"",INDEX('Disaggregation Data'!$L$315:$L$536,MATCH(LEFT(X329,255),LEFT('Disaggregation Data'!J$315:$J$536,255),0))),"")</f>
        <v/>
      </c>
      <c r="G329" s="442" t="str">
        <f t="array" ref="G329">IFERROR(IF(INDEX('Disaggregation Data'!$M$315:$M$536,MATCH(LEFT(X329,255),LEFT('Disaggregation Data'!$J$315:$J$536,255),0))=0,(E329/F329)*100,INDEX('Disaggregation Data'!$M$315:$M$536,MATCH(LEFT(X329,255),LEFT('Disaggregation Data'!J$315:$J$536,255),0))),"")</f>
        <v/>
      </c>
      <c r="H329" s="390" t="str">
        <f t="array" ref="H329">IFERROR(IF(INDEX('Disaggregation Data'!$N$315:$N$536,MATCH(LEFT(X329,255),LEFT('Disaggregation Data'!$J$315:$J$536,255),0))=0,"",INDEX('Disaggregation Data'!$N$315:$N$536,MATCH(LEFT(X329,255),LEFT('Disaggregation Data'!J$315:$J$536,255),0))),"")</f>
        <v/>
      </c>
      <c r="I329" s="471"/>
      <c r="J329" s="471"/>
      <c r="K329" s="471"/>
      <c r="L329" s="471"/>
      <c r="M329" s="471"/>
      <c r="N329" s="471"/>
      <c r="O329" s="471"/>
      <c r="P329" s="471"/>
      <c r="Q329" s="471"/>
      <c r="R329" s="471"/>
      <c r="S329" s="471"/>
      <c r="T329" s="471"/>
      <c r="U329" s="390" t="str">
        <f t="array" ref="U329">IFERROR(IF(INDEX('Disaggregation Data'!$O$315:$O$536,MATCH(LEFT(X329,255),LEFT('Disaggregation Data'!$J$315:$J$536,255),0))=0,"",INDEX('Disaggregation Data'!$O$315:$O$536,MATCH(LEFT(X329,255),LEFT('Disaggregation Data'!J$315:$J$536,255),0))),"")</f>
        <v/>
      </c>
      <c r="V329" s="402" t="str">
        <f t="array" ref="V329">IFERROR(IF(INDEX('Disaggregation Data'!$P$315:$P$536,MATCH(LEFT(X329,255),LEFT('Disaggregation Data'!$J$315:$J$536,255),0))=0,"",INDEX('Disaggregation Data'!$P$315:$P$536,MATCH(LEFT(X329,255),LEFT('Disaggregation Data'!J$315:$J$536,255),0))),"")</f>
        <v/>
      </c>
      <c r="W329" s="472"/>
      <c r="X329" s="472" t="str">
        <f t="shared" si="24"/>
        <v/>
      </c>
      <c r="Y329" s="472">
        <f t="shared" si="25"/>
        <v>3</v>
      </c>
      <c r="Z329" s="472" t="str">
        <f t="shared" si="26"/>
        <v/>
      </c>
      <c r="AA329" s="472" t="b">
        <f t="shared" si="27"/>
        <v>0</v>
      </c>
      <c r="AB329" s="472" t="s">
        <v>1795</v>
      </c>
      <c r="AC329" s="472" t="str">
        <f t="array" ref="AC329">IFERROR(IF(INDEX('Disaggregation Records'!$G$95:$G$183,MATCH(LEFT(Z329,255),LEFT('Disaggregation Records'!$D$95:$D$183,255),0))=0,"",INDEX('Disaggregation Records'!$G$95:$G$183,MATCH(LEFT(Z329,255),LEFT('Disaggregation Records'!$D$95:$D$183,255),0))),"")</f>
        <v/>
      </c>
      <c r="AD329" s="472" t="s">
        <v>745</v>
      </c>
      <c r="AE329" s="219"/>
      <c r="AF329" s="135"/>
      <c r="AG329" s="135"/>
    </row>
    <row r="330" spans="1:33" ht="37.5" customHeight="1" x14ac:dyDescent="0.3">
      <c r="A330" s="367">
        <v>1</v>
      </c>
      <c r="B330" s="384" t="str">
        <f>IFERROR(VLOOKUP(A330,'Coverage Indicators - Section D'!$A$10:$Y$34,25,FALSE),"")</f>
        <v/>
      </c>
      <c r="C330" s="467" t="str">
        <f t="array" ref="C330">IFERROR(IF(INDEX('Disaggregation Records'!$E$95:$E$183,MATCH(LEFT(Z330,255),LEFT('Disaggregation Records'!$D$95:$D$183,255),0))=0,"",INDEX('Disaggregation Records'!$E$95:$E$183,MATCH(LEFT(Z330,255),LEFT('Disaggregation Records'!$D$95:$D$183,255),0))),"")</f>
        <v/>
      </c>
      <c r="D330" s="467" t="str">
        <f t="array" ref="D330">IFERROR(IF(INDEX('Disaggregation Records'!$F$95:$F$183,MATCH(LEFT(Z330,255),LEFT('Disaggregation Records'!$D$95:$D$183,255),0))=0,"",INDEX('Disaggregation Records'!$F$95:$F$183,MATCH(LEFT(Z330,255),LEFT('Disaggregation Records'!$D$95:$D$183,255),0))),"")</f>
        <v/>
      </c>
      <c r="E330" s="386" t="str">
        <f t="array" ref="E330">IFERROR(IF(INDEX('Disaggregation Data'!$K$315:$K$536,MATCH(LEFT(X330,255),LEFT('Disaggregation Data'!$J$315:$J$536,255),0))=0,"",INDEX('Disaggregation Data'!$K$315:$K$536,MATCH(LEFT(X330,255),LEFT('Disaggregation Data'!J$315:$J$536,255),0))),"")</f>
        <v/>
      </c>
      <c r="F330" s="387" t="str">
        <f t="array" ref="F330">IFERROR(IF(INDEX('Disaggregation Data'!$L$315:$L$536,MATCH(LEFT(X330,255),LEFT('Disaggregation Data'!$J$315:$J$536,255),0))=0,"",INDEX('Disaggregation Data'!$L$315:$L$536,MATCH(LEFT(X330,255),LEFT('Disaggregation Data'!J$315:$J$536,255),0))),"")</f>
        <v/>
      </c>
      <c r="G330" s="442" t="str">
        <f t="array" ref="G330">IFERROR(IF(INDEX('Disaggregation Data'!$M$315:$M$536,MATCH(LEFT(X330,255),LEFT('Disaggregation Data'!$J$315:$J$536,255),0))=0,(E330/F330)*100,INDEX('Disaggregation Data'!$M$315:$M$536,MATCH(LEFT(X330,255),LEFT('Disaggregation Data'!J$315:$J$536,255),0))),"")</f>
        <v/>
      </c>
      <c r="H330" s="390" t="str">
        <f t="array" ref="H330">IFERROR(IF(INDEX('Disaggregation Data'!$N$315:$N$536,MATCH(LEFT(X330,255),LEFT('Disaggregation Data'!$J$315:$J$536,255),0))=0,"",INDEX('Disaggregation Data'!$N$315:$N$536,MATCH(LEFT(X330,255),LEFT('Disaggregation Data'!J$315:$J$536,255),0))),"")</f>
        <v/>
      </c>
      <c r="I330" s="471"/>
      <c r="J330" s="471"/>
      <c r="K330" s="471"/>
      <c r="L330" s="471"/>
      <c r="M330" s="471"/>
      <c r="N330" s="471"/>
      <c r="O330" s="471"/>
      <c r="P330" s="471"/>
      <c r="Q330" s="471"/>
      <c r="R330" s="471"/>
      <c r="S330" s="471"/>
      <c r="T330" s="471"/>
      <c r="U330" s="390" t="str">
        <f t="array" ref="U330">IFERROR(IF(INDEX('Disaggregation Data'!$O$315:$O$536,MATCH(LEFT(X330,255),LEFT('Disaggregation Data'!$J$315:$J$536,255),0))=0,"",INDEX('Disaggregation Data'!$O$315:$O$536,MATCH(LEFT(X330,255),LEFT('Disaggregation Data'!J$315:$J$536,255),0))),"")</f>
        <v/>
      </c>
      <c r="V330" s="402" t="str">
        <f t="array" ref="V330">IFERROR(IF(INDEX('Disaggregation Data'!$P$315:$P$536,MATCH(LEFT(X330,255),LEFT('Disaggregation Data'!$J$315:$J$536,255),0))=0,"",INDEX('Disaggregation Data'!$P$315:$P$536,MATCH(LEFT(X330,255),LEFT('Disaggregation Data'!J$315:$J$536,255),0))),"")</f>
        <v/>
      </c>
      <c r="W330" s="472"/>
      <c r="X330" s="472" t="str">
        <f t="shared" si="24"/>
        <v/>
      </c>
      <c r="Y330" s="472">
        <f t="shared" si="25"/>
        <v>4</v>
      </c>
      <c r="Z330" s="472" t="str">
        <f t="shared" si="26"/>
        <v/>
      </c>
      <c r="AA330" s="472" t="b">
        <f t="shared" si="27"/>
        <v>0</v>
      </c>
      <c r="AB330" s="472" t="s">
        <v>1796</v>
      </c>
      <c r="AC330" s="472" t="str">
        <f t="array" ref="AC330">IFERROR(IF(INDEX('Disaggregation Records'!$G$95:$G$183,MATCH(LEFT(Z330,255),LEFT('Disaggregation Records'!$D$95:$D$183,255),0))=0,"",INDEX('Disaggregation Records'!$G$95:$G$183,MATCH(LEFT(Z330,255),LEFT('Disaggregation Records'!$D$95:$D$183,255),0))),"")</f>
        <v/>
      </c>
      <c r="AD330" s="472" t="s">
        <v>745</v>
      </c>
      <c r="AE330" s="219"/>
      <c r="AF330" s="135"/>
      <c r="AG330" s="135"/>
    </row>
    <row r="331" spans="1:33" ht="37.5" customHeight="1" x14ac:dyDescent="0.3">
      <c r="A331" s="367">
        <v>1</v>
      </c>
      <c r="B331" s="384" t="str">
        <f>IFERROR(VLOOKUP(A331,'Coverage Indicators - Section D'!$A$10:$Y$34,25,FALSE),"")</f>
        <v/>
      </c>
      <c r="C331" s="467" t="str">
        <f t="array" ref="C331">IFERROR(IF(INDEX('Disaggregation Records'!$E$95:$E$183,MATCH(LEFT(Z331,255),LEFT('Disaggregation Records'!$D$95:$D$183,255),0))=0,"",INDEX('Disaggregation Records'!$E$95:$E$183,MATCH(LEFT(Z331,255),LEFT('Disaggregation Records'!$D$95:$D$183,255),0))),"")</f>
        <v/>
      </c>
      <c r="D331" s="467" t="str">
        <f t="array" ref="D331">IFERROR(IF(INDEX('Disaggregation Records'!$F$95:$F$183,MATCH(LEFT(Z331,255),LEFT('Disaggregation Records'!$D$95:$D$183,255),0))=0,"",INDEX('Disaggregation Records'!$F$95:$F$183,MATCH(LEFT(Z331,255),LEFT('Disaggregation Records'!$D$95:$D$183,255),0))),"")</f>
        <v/>
      </c>
      <c r="E331" s="386" t="str">
        <f t="array" ref="E331">IFERROR(IF(INDEX('Disaggregation Data'!$K$315:$K$536,MATCH(LEFT(X331,255),LEFT('Disaggregation Data'!$J$315:$J$536,255),0))=0,"",INDEX('Disaggregation Data'!$K$315:$K$536,MATCH(LEFT(X331,255),LEFT('Disaggregation Data'!J$315:$J$536,255),0))),"")</f>
        <v/>
      </c>
      <c r="F331" s="387" t="str">
        <f t="array" ref="F331">IFERROR(IF(INDEX('Disaggregation Data'!$L$315:$L$536,MATCH(LEFT(X331,255),LEFT('Disaggregation Data'!$J$315:$J$536,255),0))=0,"",INDEX('Disaggregation Data'!$L$315:$L$536,MATCH(LEFT(X331,255),LEFT('Disaggregation Data'!J$315:$J$536,255),0))),"")</f>
        <v/>
      </c>
      <c r="G331" s="442" t="str">
        <f t="array" ref="G331">IFERROR(IF(INDEX('Disaggregation Data'!$M$315:$M$536,MATCH(LEFT(X331,255),LEFT('Disaggregation Data'!$J$315:$J$536,255),0))=0,(E331/F331)*100,INDEX('Disaggregation Data'!$M$315:$M$536,MATCH(LEFT(X331,255),LEFT('Disaggregation Data'!J$315:$J$536,255),0))),"")</f>
        <v/>
      </c>
      <c r="H331" s="390" t="str">
        <f t="array" ref="H331">IFERROR(IF(INDEX('Disaggregation Data'!$N$315:$N$536,MATCH(LEFT(X331,255),LEFT('Disaggregation Data'!$J$315:$J$536,255),0))=0,"",INDEX('Disaggregation Data'!$N$315:$N$536,MATCH(LEFT(X331,255),LEFT('Disaggregation Data'!J$315:$J$536,255),0))),"")</f>
        <v/>
      </c>
      <c r="I331" s="471"/>
      <c r="J331" s="471"/>
      <c r="K331" s="471"/>
      <c r="L331" s="471"/>
      <c r="M331" s="471"/>
      <c r="N331" s="471"/>
      <c r="O331" s="471"/>
      <c r="P331" s="471"/>
      <c r="Q331" s="471"/>
      <c r="R331" s="471"/>
      <c r="S331" s="471"/>
      <c r="T331" s="471"/>
      <c r="U331" s="390" t="str">
        <f t="array" ref="U331">IFERROR(IF(INDEX('Disaggregation Data'!$O$315:$O$536,MATCH(LEFT(X331,255),LEFT('Disaggregation Data'!$J$315:$J$536,255),0))=0,"",INDEX('Disaggregation Data'!$O$315:$O$536,MATCH(LEFT(X331,255),LEFT('Disaggregation Data'!J$315:$J$536,255),0))),"")</f>
        <v/>
      </c>
      <c r="V331" s="402" t="str">
        <f t="array" ref="V331">IFERROR(IF(INDEX('Disaggregation Data'!$P$315:$P$536,MATCH(LEFT(X331,255),LEFT('Disaggregation Data'!$J$315:$J$536,255),0))=0,"",INDEX('Disaggregation Data'!$P$315:$P$536,MATCH(LEFT(X331,255),LEFT('Disaggregation Data'!J$315:$J$536,255),0))),"")</f>
        <v/>
      </c>
      <c r="W331" s="472"/>
      <c r="X331" s="472" t="str">
        <f t="shared" si="24"/>
        <v/>
      </c>
      <c r="Y331" s="472">
        <f t="shared" si="25"/>
        <v>5</v>
      </c>
      <c r="Z331" s="472" t="str">
        <f t="shared" si="26"/>
        <v/>
      </c>
      <c r="AA331" s="472" t="b">
        <f t="shared" si="27"/>
        <v>0</v>
      </c>
      <c r="AB331" s="472" t="s">
        <v>1797</v>
      </c>
      <c r="AC331" s="472" t="str">
        <f t="array" ref="AC331">IFERROR(IF(INDEX('Disaggregation Records'!$G$95:$G$183,MATCH(LEFT(Z331,255),LEFT('Disaggregation Records'!$D$95:$D$183,255),0))=0,"",INDEX('Disaggregation Records'!$G$95:$G$183,MATCH(LEFT(Z331,255),LEFT('Disaggregation Records'!$D$95:$D$183,255),0))),"")</f>
        <v/>
      </c>
      <c r="AD331" s="472" t="s">
        <v>745</v>
      </c>
      <c r="AE331" s="219"/>
      <c r="AF331" s="135"/>
      <c r="AG331" s="135"/>
    </row>
    <row r="332" spans="1:33" ht="37.5" customHeight="1" x14ac:dyDescent="0.3">
      <c r="A332" s="367">
        <v>1</v>
      </c>
      <c r="B332" s="384" t="str">
        <f>IFERROR(VLOOKUP(A332,'Coverage Indicators - Section D'!$A$10:$Y$34,25,FALSE),"")</f>
        <v/>
      </c>
      <c r="C332" s="467" t="str">
        <f t="array" ref="C332">IFERROR(IF(INDEX('Disaggregation Records'!$E$95:$E$183,MATCH(LEFT(Z332,255),LEFT('Disaggregation Records'!$D$95:$D$183,255),0))=0,"",INDEX('Disaggregation Records'!$E$95:$E$183,MATCH(LEFT(Z332,255),LEFT('Disaggregation Records'!$D$95:$D$183,255),0))),"")</f>
        <v/>
      </c>
      <c r="D332" s="467" t="str">
        <f t="array" ref="D332">IFERROR(IF(INDEX('Disaggregation Records'!$F$95:$F$183,MATCH(LEFT(Z332,255),LEFT('Disaggregation Records'!$D$95:$D$183,255),0))=0,"",INDEX('Disaggregation Records'!$F$95:$F$183,MATCH(LEFT(Z332,255),LEFT('Disaggregation Records'!$D$95:$D$183,255),0))),"")</f>
        <v/>
      </c>
      <c r="E332" s="386" t="str">
        <f t="array" ref="E332">IFERROR(IF(INDEX('Disaggregation Data'!$K$315:$K$536,MATCH(LEFT(X332,255),LEFT('Disaggregation Data'!$J$315:$J$536,255),0))=0,"",INDEX('Disaggregation Data'!$K$315:$K$536,MATCH(LEFT(X332,255),LEFT('Disaggregation Data'!J$315:$J$536,255),0))),"")</f>
        <v/>
      </c>
      <c r="F332" s="387" t="str">
        <f t="array" ref="F332">IFERROR(IF(INDEX('Disaggregation Data'!$L$315:$L$536,MATCH(LEFT(X332,255),LEFT('Disaggregation Data'!$J$315:$J$536,255),0))=0,"",INDEX('Disaggregation Data'!$L$315:$L$536,MATCH(LEFT(X332,255),LEFT('Disaggregation Data'!J$315:$J$536,255),0))),"")</f>
        <v/>
      </c>
      <c r="G332" s="442" t="str">
        <f t="array" ref="G332">IFERROR(IF(INDEX('Disaggregation Data'!$M$315:$M$536,MATCH(LEFT(X332,255),LEFT('Disaggregation Data'!$J$315:$J$536,255),0))=0,(E332/F332)*100,INDEX('Disaggregation Data'!$M$315:$M$536,MATCH(LEFT(X332,255),LEFT('Disaggregation Data'!J$315:$J$536,255),0))),"")</f>
        <v/>
      </c>
      <c r="H332" s="390" t="str">
        <f t="array" ref="H332">IFERROR(IF(INDEX('Disaggregation Data'!$N$315:$N$536,MATCH(LEFT(X332,255),LEFT('Disaggregation Data'!$J$315:$J$536,255),0))=0,"",INDEX('Disaggregation Data'!$N$315:$N$536,MATCH(LEFT(X332,255),LEFT('Disaggregation Data'!J$315:$J$536,255),0))),"")</f>
        <v/>
      </c>
      <c r="I332" s="471"/>
      <c r="J332" s="471"/>
      <c r="K332" s="471"/>
      <c r="L332" s="471"/>
      <c r="M332" s="471"/>
      <c r="N332" s="471"/>
      <c r="O332" s="471"/>
      <c r="P332" s="471"/>
      <c r="Q332" s="471"/>
      <c r="R332" s="471"/>
      <c r="S332" s="471"/>
      <c r="T332" s="471"/>
      <c r="U332" s="390" t="str">
        <f t="array" ref="U332">IFERROR(IF(INDEX('Disaggregation Data'!$O$315:$O$536,MATCH(LEFT(X332,255),LEFT('Disaggregation Data'!$J$315:$J$536,255),0))=0,"",INDEX('Disaggregation Data'!$O$315:$O$536,MATCH(LEFT(X332,255),LEFT('Disaggregation Data'!J$315:$J$536,255),0))),"")</f>
        <v/>
      </c>
      <c r="V332" s="402" t="str">
        <f t="array" ref="V332">IFERROR(IF(INDEX('Disaggregation Data'!$P$315:$P$536,MATCH(LEFT(X332,255),LEFT('Disaggregation Data'!$J$315:$J$536,255),0))=0,"",INDEX('Disaggregation Data'!$P$315:$P$536,MATCH(LEFT(X332,255),LEFT('Disaggregation Data'!J$315:$J$536,255),0))),"")</f>
        <v/>
      </c>
      <c r="W332" s="472"/>
      <c r="X332" s="472" t="str">
        <f t="shared" si="24"/>
        <v/>
      </c>
      <c r="Y332" s="472">
        <f t="shared" si="25"/>
        <v>6</v>
      </c>
      <c r="Z332" s="472" t="str">
        <f t="shared" si="26"/>
        <v/>
      </c>
      <c r="AA332" s="472" t="b">
        <f t="shared" si="27"/>
        <v>0</v>
      </c>
      <c r="AB332" s="472" t="s">
        <v>1798</v>
      </c>
      <c r="AC332" s="472" t="str">
        <f t="array" ref="AC332">IFERROR(IF(INDEX('Disaggregation Records'!$G$95:$G$183,MATCH(LEFT(Z332,255),LEFT('Disaggregation Records'!$D$95:$D$183,255),0))=0,"",INDEX('Disaggregation Records'!$G$95:$G$183,MATCH(LEFT(Z332,255),LEFT('Disaggregation Records'!$D$95:$D$183,255),0))),"")</f>
        <v/>
      </c>
      <c r="AD332" s="472" t="s">
        <v>745</v>
      </c>
      <c r="AE332" s="219"/>
      <c r="AF332" s="135"/>
      <c r="AG332" s="135"/>
    </row>
    <row r="333" spans="1:33" ht="37.5" customHeight="1" x14ac:dyDescent="0.3">
      <c r="A333" s="367">
        <v>1</v>
      </c>
      <c r="B333" s="384" t="str">
        <f>IFERROR(VLOOKUP(A333,'Coverage Indicators - Section D'!$A$10:$Y$34,25,FALSE),"")</f>
        <v/>
      </c>
      <c r="C333" s="467" t="str">
        <f t="array" ref="C333">IFERROR(IF(INDEX('Disaggregation Records'!$E$95:$E$183,MATCH(LEFT(Z333,255),LEFT('Disaggregation Records'!$D$95:$D$183,255),0))=0,"",INDEX('Disaggregation Records'!$E$95:$E$183,MATCH(LEFT(Z333,255),LEFT('Disaggregation Records'!$D$95:$D$183,255),0))),"")</f>
        <v/>
      </c>
      <c r="D333" s="467" t="str">
        <f t="array" ref="D333">IFERROR(IF(INDEX('Disaggregation Records'!$F$95:$F$183,MATCH(LEFT(Z333,255),LEFT('Disaggregation Records'!$D$95:$D$183,255),0))=0,"",INDEX('Disaggregation Records'!$F$95:$F$183,MATCH(LEFT(Z333,255),LEFT('Disaggregation Records'!$D$95:$D$183,255),0))),"")</f>
        <v/>
      </c>
      <c r="E333" s="386" t="str">
        <f t="array" ref="E333">IFERROR(IF(INDEX('Disaggregation Data'!$K$315:$K$536,MATCH(LEFT(X333,255),LEFT('Disaggregation Data'!$J$315:$J$536,255),0))=0,"",INDEX('Disaggregation Data'!$K$315:$K$536,MATCH(LEFT(X333,255),LEFT('Disaggregation Data'!J$315:$J$536,255),0))),"")</f>
        <v/>
      </c>
      <c r="F333" s="387" t="str">
        <f t="array" ref="F333">IFERROR(IF(INDEX('Disaggregation Data'!$L$315:$L$536,MATCH(LEFT(X333,255),LEFT('Disaggregation Data'!$J$315:$J$536,255),0))=0,"",INDEX('Disaggregation Data'!$L$315:$L$536,MATCH(LEFT(X333,255),LEFT('Disaggregation Data'!J$315:$J$536,255),0))),"")</f>
        <v/>
      </c>
      <c r="G333" s="442" t="str">
        <f t="array" ref="G333">IFERROR(IF(INDEX('Disaggregation Data'!$M$315:$M$536,MATCH(LEFT(X333,255),LEFT('Disaggregation Data'!$J$315:$J$536,255),0))=0,(E333/F333)*100,INDEX('Disaggregation Data'!$M$315:$M$536,MATCH(LEFT(X333,255),LEFT('Disaggregation Data'!J$315:$J$536,255),0))),"")</f>
        <v/>
      </c>
      <c r="H333" s="390" t="str">
        <f t="array" ref="H333">IFERROR(IF(INDEX('Disaggregation Data'!$N$315:$N$536,MATCH(LEFT(X333,255),LEFT('Disaggregation Data'!$J$315:$J$536,255),0))=0,"",INDEX('Disaggregation Data'!$N$315:$N$536,MATCH(LEFT(X333,255),LEFT('Disaggregation Data'!J$315:$J$536,255),0))),"")</f>
        <v/>
      </c>
      <c r="I333" s="471"/>
      <c r="J333" s="471"/>
      <c r="K333" s="471"/>
      <c r="L333" s="471"/>
      <c r="M333" s="471"/>
      <c r="N333" s="471"/>
      <c r="O333" s="471"/>
      <c r="P333" s="471"/>
      <c r="Q333" s="471"/>
      <c r="R333" s="471"/>
      <c r="S333" s="471"/>
      <c r="T333" s="471"/>
      <c r="U333" s="390" t="str">
        <f t="array" ref="U333">IFERROR(IF(INDEX('Disaggregation Data'!$O$315:$O$536,MATCH(LEFT(X333,255),LEFT('Disaggregation Data'!$J$315:$J$536,255),0))=0,"",INDEX('Disaggregation Data'!$O$315:$O$536,MATCH(LEFT(X333,255),LEFT('Disaggregation Data'!J$315:$J$536,255),0))),"")</f>
        <v/>
      </c>
      <c r="V333" s="402" t="str">
        <f t="array" ref="V333">IFERROR(IF(INDEX('Disaggregation Data'!$P$315:$P$536,MATCH(LEFT(X333,255),LEFT('Disaggregation Data'!$J$315:$J$536,255),0))=0,"",INDEX('Disaggregation Data'!$P$315:$P$536,MATCH(LEFT(X333,255),LEFT('Disaggregation Data'!J$315:$J$536,255),0))),"")</f>
        <v/>
      </c>
      <c r="W333" s="472"/>
      <c r="X333" s="472" t="str">
        <f t="shared" si="24"/>
        <v/>
      </c>
      <c r="Y333" s="472">
        <f t="shared" si="25"/>
        <v>7</v>
      </c>
      <c r="Z333" s="472" t="str">
        <f t="shared" si="26"/>
        <v/>
      </c>
      <c r="AA333" s="472" t="b">
        <f t="shared" si="27"/>
        <v>0</v>
      </c>
      <c r="AB333" s="472" t="s">
        <v>1799</v>
      </c>
      <c r="AC333" s="472" t="str">
        <f t="array" ref="AC333">IFERROR(IF(INDEX('Disaggregation Records'!$G$95:$G$183,MATCH(LEFT(Z333,255),LEFT('Disaggregation Records'!$D$95:$D$183,255),0))=0,"",INDEX('Disaggregation Records'!$G$95:$G$183,MATCH(LEFT(Z333,255),LEFT('Disaggregation Records'!$D$95:$D$183,255),0))),"")</f>
        <v/>
      </c>
      <c r="AD333" s="472" t="s">
        <v>745</v>
      </c>
      <c r="AE333" s="219"/>
      <c r="AF333" s="135"/>
      <c r="AG333" s="135"/>
    </row>
    <row r="334" spans="1:33" ht="37.5" customHeight="1" x14ac:dyDescent="0.3">
      <c r="A334" s="367">
        <v>1</v>
      </c>
      <c r="B334" s="384" t="str">
        <f>IFERROR(VLOOKUP(A334,'Coverage Indicators - Section D'!$A$10:$Y$34,25,FALSE),"")</f>
        <v/>
      </c>
      <c r="C334" s="467" t="str">
        <f t="array" ref="C334">IFERROR(IF(INDEX('Disaggregation Records'!$E$95:$E$183,MATCH(LEFT(Z334,255),LEFT('Disaggregation Records'!$D$95:$D$183,255),0))=0,"",INDEX('Disaggregation Records'!$E$95:$E$183,MATCH(LEFT(Z334,255),LEFT('Disaggregation Records'!$D$95:$D$183,255),0))),"")</f>
        <v/>
      </c>
      <c r="D334" s="467" t="str">
        <f t="array" ref="D334">IFERROR(IF(INDEX('Disaggregation Records'!$F$95:$F$183,MATCH(LEFT(Z334,255),LEFT('Disaggregation Records'!$D$95:$D$183,255),0))=0,"",INDEX('Disaggregation Records'!$F$95:$F$183,MATCH(LEFT(Z334,255),LEFT('Disaggregation Records'!$D$95:$D$183,255),0))),"")</f>
        <v/>
      </c>
      <c r="E334" s="386" t="str">
        <f t="array" ref="E334">IFERROR(IF(INDEX('Disaggregation Data'!$K$315:$K$536,MATCH(LEFT(X334,255),LEFT('Disaggregation Data'!$J$315:$J$536,255),0))=0,"",INDEX('Disaggregation Data'!$K$315:$K$536,MATCH(LEFT(X334,255),LEFT('Disaggregation Data'!J$315:$J$536,255),0))),"")</f>
        <v/>
      </c>
      <c r="F334" s="387" t="str">
        <f t="array" ref="F334">IFERROR(IF(INDEX('Disaggregation Data'!$L$315:$L$536,MATCH(LEFT(X334,255),LEFT('Disaggregation Data'!$J$315:$J$536,255),0))=0,"",INDEX('Disaggregation Data'!$L$315:$L$536,MATCH(LEFT(X334,255),LEFT('Disaggregation Data'!J$315:$J$536,255),0))),"")</f>
        <v/>
      </c>
      <c r="G334" s="442" t="str">
        <f t="array" ref="G334">IFERROR(IF(INDEX('Disaggregation Data'!$M$315:$M$536,MATCH(LEFT(X334,255),LEFT('Disaggregation Data'!$J$315:$J$536,255),0))=0,(E334/F334)*100,INDEX('Disaggregation Data'!$M$315:$M$536,MATCH(LEFT(X334,255),LEFT('Disaggregation Data'!J$315:$J$536,255),0))),"")</f>
        <v/>
      </c>
      <c r="H334" s="390" t="str">
        <f t="array" ref="H334">IFERROR(IF(INDEX('Disaggregation Data'!$N$315:$N$536,MATCH(LEFT(X334,255),LEFT('Disaggregation Data'!$J$315:$J$536,255),0))=0,"",INDEX('Disaggregation Data'!$N$315:$N$536,MATCH(LEFT(X334,255),LEFT('Disaggregation Data'!J$315:$J$536,255),0))),"")</f>
        <v/>
      </c>
      <c r="I334" s="471"/>
      <c r="J334" s="471"/>
      <c r="K334" s="471"/>
      <c r="L334" s="471"/>
      <c r="M334" s="471"/>
      <c r="N334" s="471"/>
      <c r="O334" s="471"/>
      <c r="P334" s="471"/>
      <c r="Q334" s="471"/>
      <c r="R334" s="471"/>
      <c r="S334" s="471"/>
      <c r="T334" s="471"/>
      <c r="U334" s="390" t="str">
        <f t="array" ref="U334">IFERROR(IF(INDEX('Disaggregation Data'!$O$315:$O$536,MATCH(LEFT(X334,255),LEFT('Disaggregation Data'!$J$315:$J$536,255),0))=0,"",INDEX('Disaggregation Data'!$O$315:$O$536,MATCH(LEFT(X334,255),LEFT('Disaggregation Data'!J$315:$J$536,255),0))),"")</f>
        <v/>
      </c>
      <c r="V334" s="402" t="str">
        <f t="array" ref="V334">IFERROR(IF(INDEX('Disaggregation Data'!$P$315:$P$536,MATCH(LEFT(X334,255),LEFT('Disaggregation Data'!$J$315:$J$536,255),0))=0,"",INDEX('Disaggregation Data'!$P$315:$P$536,MATCH(LEFT(X334,255),LEFT('Disaggregation Data'!J$315:$J$536,255),0))),"")</f>
        <v/>
      </c>
      <c r="W334" s="472"/>
      <c r="X334" s="472" t="str">
        <f t="shared" si="24"/>
        <v/>
      </c>
      <c r="Y334" s="472">
        <f t="shared" si="25"/>
        <v>8</v>
      </c>
      <c r="Z334" s="472" t="str">
        <f t="shared" si="26"/>
        <v/>
      </c>
      <c r="AA334" s="472" t="b">
        <f t="shared" si="27"/>
        <v>0</v>
      </c>
      <c r="AB334" s="472" t="s">
        <v>1800</v>
      </c>
      <c r="AC334" s="472" t="str">
        <f t="array" ref="AC334">IFERROR(IF(INDEX('Disaggregation Records'!$G$95:$G$183,MATCH(LEFT(Z334,255),LEFT('Disaggregation Records'!$D$95:$D$183,255),0))=0,"",INDEX('Disaggregation Records'!$G$95:$G$183,MATCH(LEFT(Z334,255),LEFT('Disaggregation Records'!$D$95:$D$183,255),0))),"")</f>
        <v/>
      </c>
      <c r="AD334" s="472" t="s">
        <v>745</v>
      </c>
      <c r="AE334" s="219"/>
      <c r="AF334" s="135"/>
      <c r="AG334" s="135"/>
    </row>
    <row r="335" spans="1:33" ht="37.5" customHeight="1" x14ac:dyDescent="0.3">
      <c r="A335" s="367">
        <v>1</v>
      </c>
      <c r="B335" s="384" t="str">
        <f>IFERROR(VLOOKUP(A335,'Coverage Indicators - Section D'!$A$10:$Y$34,25,FALSE),"")</f>
        <v/>
      </c>
      <c r="C335" s="467" t="str">
        <f t="array" ref="C335">IFERROR(IF(INDEX('Disaggregation Records'!$E$95:$E$183,MATCH(LEFT(Z335,255),LEFT('Disaggregation Records'!$D$95:$D$183,255),0))=0,"",INDEX('Disaggregation Records'!$E$95:$E$183,MATCH(LEFT(Z335,255),LEFT('Disaggregation Records'!$D$95:$D$183,255),0))),"")</f>
        <v/>
      </c>
      <c r="D335" s="467" t="str">
        <f t="array" ref="D335">IFERROR(IF(INDEX('Disaggregation Records'!$F$95:$F$183,MATCH(LEFT(Z335,255),LEFT('Disaggregation Records'!$D$95:$D$183,255),0))=0,"",INDEX('Disaggregation Records'!$F$95:$F$183,MATCH(LEFT(Z335,255),LEFT('Disaggregation Records'!$D$95:$D$183,255),0))),"")</f>
        <v/>
      </c>
      <c r="E335" s="386" t="str">
        <f t="array" ref="E335">IFERROR(IF(INDEX('Disaggregation Data'!$K$315:$K$536,MATCH(LEFT(X335,255),LEFT('Disaggregation Data'!$J$315:$J$536,255),0))=0,"",INDEX('Disaggregation Data'!$K$315:$K$536,MATCH(LEFT(X335,255),LEFT('Disaggregation Data'!J$315:$J$536,255),0))),"")</f>
        <v/>
      </c>
      <c r="F335" s="387" t="str">
        <f t="array" ref="F335">IFERROR(IF(INDEX('Disaggregation Data'!$L$315:$L$536,MATCH(LEFT(X335,255),LEFT('Disaggregation Data'!$J$315:$J$536,255),0))=0,"",INDEX('Disaggregation Data'!$L$315:$L$536,MATCH(LEFT(X335,255),LEFT('Disaggregation Data'!J$315:$J$536,255),0))),"")</f>
        <v/>
      </c>
      <c r="G335" s="442" t="str">
        <f t="array" ref="G335">IFERROR(IF(INDEX('Disaggregation Data'!$M$315:$M$536,MATCH(LEFT(X335,255),LEFT('Disaggregation Data'!$J$315:$J$536,255),0))=0,(E335/F335)*100,INDEX('Disaggregation Data'!$M$315:$M$536,MATCH(LEFT(X335,255),LEFT('Disaggregation Data'!J$315:$J$536,255),0))),"")</f>
        <v/>
      </c>
      <c r="H335" s="390" t="str">
        <f t="array" ref="H335">IFERROR(IF(INDEX('Disaggregation Data'!$N$315:$N$536,MATCH(LEFT(X335,255),LEFT('Disaggregation Data'!$J$315:$J$536,255),0))=0,"",INDEX('Disaggregation Data'!$N$315:$N$536,MATCH(LEFT(X335,255),LEFT('Disaggregation Data'!J$315:$J$536,255),0))),"")</f>
        <v/>
      </c>
      <c r="I335" s="471"/>
      <c r="J335" s="471"/>
      <c r="K335" s="471"/>
      <c r="L335" s="471"/>
      <c r="M335" s="471"/>
      <c r="N335" s="471"/>
      <c r="O335" s="471"/>
      <c r="P335" s="471"/>
      <c r="Q335" s="471"/>
      <c r="R335" s="471"/>
      <c r="S335" s="471"/>
      <c r="T335" s="471"/>
      <c r="U335" s="390" t="str">
        <f t="array" ref="U335">IFERROR(IF(INDEX('Disaggregation Data'!$O$315:$O$536,MATCH(LEFT(X335,255),LEFT('Disaggregation Data'!$J$315:$J$536,255),0))=0,"",INDEX('Disaggregation Data'!$O$315:$O$536,MATCH(LEFT(X335,255),LEFT('Disaggregation Data'!J$315:$J$536,255),0))),"")</f>
        <v/>
      </c>
      <c r="V335" s="402" t="str">
        <f t="array" ref="V335">IFERROR(IF(INDEX('Disaggregation Data'!$P$315:$P$536,MATCH(LEFT(X335,255),LEFT('Disaggregation Data'!$J$315:$J$536,255),0))=0,"",INDEX('Disaggregation Data'!$P$315:$P$536,MATCH(LEFT(X335,255),LEFT('Disaggregation Data'!J$315:$J$536,255),0))),"")</f>
        <v/>
      </c>
      <c r="W335" s="472"/>
      <c r="X335" s="472" t="str">
        <f t="shared" si="24"/>
        <v/>
      </c>
      <c r="Y335" s="472">
        <f t="shared" si="25"/>
        <v>9</v>
      </c>
      <c r="Z335" s="472" t="str">
        <f t="shared" si="26"/>
        <v/>
      </c>
      <c r="AA335" s="472" t="b">
        <f t="shared" si="27"/>
        <v>0</v>
      </c>
      <c r="AB335" s="472" t="s">
        <v>1801</v>
      </c>
      <c r="AC335" s="472" t="str">
        <f t="array" ref="AC335">IFERROR(IF(INDEX('Disaggregation Records'!$G$95:$G$183,MATCH(LEFT(Z335,255),LEFT('Disaggregation Records'!$D$95:$D$183,255),0))=0,"",INDEX('Disaggregation Records'!$G$95:$G$183,MATCH(LEFT(Z335,255),LEFT('Disaggregation Records'!$D$95:$D$183,255),0))),"")</f>
        <v/>
      </c>
      <c r="AD335" s="472" t="s">
        <v>745</v>
      </c>
      <c r="AE335" s="219"/>
      <c r="AF335" s="135"/>
      <c r="AG335" s="135"/>
    </row>
    <row r="336" spans="1:33" ht="37.5" customHeight="1" x14ac:dyDescent="0.3">
      <c r="A336" s="367">
        <v>1</v>
      </c>
      <c r="B336" s="384" t="str">
        <f>IFERROR(VLOOKUP(A336,'Coverage Indicators - Section D'!$A$10:$Y$34,25,FALSE),"")</f>
        <v/>
      </c>
      <c r="C336" s="467" t="str">
        <f t="array" ref="C336">IFERROR(IF(INDEX('Disaggregation Records'!$E$95:$E$183,MATCH(LEFT(Z336,255),LEFT('Disaggregation Records'!$D$95:$D$183,255),0))=0,"",INDEX('Disaggregation Records'!$E$95:$E$183,MATCH(LEFT(Z336,255),LEFT('Disaggregation Records'!$D$95:$D$183,255),0))),"")</f>
        <v/>
      </c>
      <c r="D336" s="467" t="str">
        <f t="array" ref="D336">IFERROR(IF(INDEX('Disaggregation Records'!$F$95:$F$183,MATCH(LEFT(Z336,255),LEFT('Disaggregation Records'!$D$95:$D$183,255),0))=0,"",INDEX('Disaggregation Records'!$F$95:$F$183,MATCH(LEFT(Z336,255),LEFT('Disaggregation Records'!$D$95:$D$183,255),0))),"")</f>
        <v/>
      </c>
      <c r="E336" s="386" t="str">
        <f t="array" ref="E336">IFERROR(IF(INDEX('Disaggregation Data'!$K$315:$K$536,MATCH(LEFT(X336,255),LEFT('Disaggregation Data'!$J$315:$J$536,255),0))=0,"",INDEX('Disaggregation Data'!$K$315:$K$536,MATCH(LEFT(X336,255),LEFT('Disaggregation Data'!J$315:$J$536,255),0))),"")</f>
        <v/>
      </c>
      <c r="F336" s="387" t="str">
        <f t="array" ref="F336">IFERROR(IF(INDEX('Disaggregation Data'!$L$315:$L$536,MATCH(LEFT(X336,255),LEFT('Disaggregation Data'!$J$315:$J$536,255),0))=0,"",INDEX('Disaggregation Data'!$L$315:$L$536,MATCH(LEFT(X336,255),LEFT('Disaggregation Data'!J$315:$J$536,255),0))),"")</f>
        <v/>
      </c>
      <c r="G336" s="442" t="str">
        <f t="array" ref="G336">IFERROR(IF(INDEX('Disaggregation Data'!$M$315:$M$536,MATCH(LEFT(X336,255),LEFT('Disaggregation Data'!$J$315:$J$536,255),0))=0,(E336/F336)*100,INDEX('Disaggregation Data'!$M$315:$M$536,MATCH(LEFT(X336,255),LEFT('Disaggregation Data'!J$315:$J$536,255),0))),"")</f>
        <v/>
      </c>
      <c r="H336" s="390" t="str">
        <f t="array" ref="H336">IFERROR(IF(INDEX('Disaggregation Data'!$N$315:$N$536,MATCH(LEFT(X336,255),LEFT('Disaggregation Data'!$J$315:$J$536,255),0))=0,"",INDEX('Disaggregation Data'!$N$315:$N$536,MATCH(LEFT(X336,255),LEFT('Disaggregation Data'!J$315:$J$536,255),0))),"")</f>
        <v/>
      </c>
      <c r="I336" s="471"/>
      <c r="J336" s="471"/>
      <c r="K336" s="471"/>
      <c r="L336" s="471"/>
      <c r="M336" s="471"/>
      <c r="N336" s="471"/>
      <c r="O336" s="471"/>
      <c r="P336" s="471"/>
      <c r="Q336" s="471"/>
      <c r="R336" s="471"/>
      <c r="S336" s="471"/>
      <c r="T336" s="471"/>
      <c r="U336" s="390" t="str">
        <f t="array" ref="U336">IFERROR(IF(INDEX('Disaggregation Data'!$O$315:$O$536,MATCH(LEFT(X336,255),LEFT('Disaggregation Data'!$J$315:$J$536,255),0))=0,"",INDEX('Disaggregation Data'!$O$315:$O$536,MATCH(LEFT(X336,255),LEFT('Disaggregation Data'!J$315:$J$536,255),0))),"")</f>
        <v/>
      </c>
      <c r="V336" s="402" t="str">
        <f t="array" ref="V336">IFERROR(IF(INDEX('Disaggregation Data'!$P$315:$P$536,MATCH(LEFT(X336,255),LEFT('Disaggregation Data'!$J$315:$J$536,255),0))=0,"",INDEX('Disaggregation Data'!$P$315:$P$536,MATCH(LEFT(X336,255),LEFT('Disaggregation Data'!J$315:$J$536,255),0))),"")</f>
        <v/>
      </c>
      <c r="W336" s="472"/>
      <c r="X336" s="472" t="str">
        <f t="shared" si="24"/>
        <v/>
      </c>
      <c r="Y336" s="472">
        <f t="shared" si="25"/>
        <v>10</v>
      </c>
      <c r="Z336" s="472" t="str">
        <f t="shared" si="26"/>
        <v/>
      </c>
      <c r="AA336" s="472" t="b">
        <f t="shared" si="27"/>
        <v>0</v>
      </c>
      <c r="AB336" s="472" t="s">
        <v>1802</v>
      </c>
      <c r="AC336" s="472" t="str">
        <f t="array" ref="AC336">IFERROR(IF(INDEX('Disaggregation Records'!$G$95:$G$183,MATCH(LEFT(Z336,255),LEFT('Disaggregation Records'!$D$95:$D$183,255),0))=0,"",INDEX('Disaggregation Records'!$G$95:$G$183,MATCH(LEFT(Z336,255),LEFT('Disaggregation Records'!$D$95:$D$183,255),0))),"")</f>
        <v/>
      </c>
      <c r="AD336" s="472" t="s">
        <v>745</v>
      </c>
      <c r="AE336" s="219"/>
      <c r="AF336" s="135"/>
      <c r="AG336" s="135"/>
    </row>
    <row r="337" spans="1:33" ht="37.5" customHeight="1" x14ac:dyDescent="0.3">
      <c r="A337" s="367">
        <v>2</v>
      </c>
      <c r="B337" s="384" t="str">
        <f>IFERROR(VLOOKUP(A337,'Coverage Indicators - Section D'!$A$10:$Y$34,25,FALSE),"")</f>
        <v>VC-3(M): Number of long-lasting insecticidal nets distributed to targeted risk groups through continuous distribution</v>
      </c>
      <c r="C337" s="467" t="str">
        <f t="array" ref="C337">IFERROR(IF(INDEX('Disaggregation Records'!$E$95:$E$183,MATCH(LEFT(Z337,255),LEFT('Disaggregation Records'!$D$95:$D$183,255),0))=0,"",INDEX('Disaggregation Records'!$E$95:$E$183,MATCH(LEFT(Z337,255),LEFT('Disaggregation Records'!$D$95:$D$183,255),0))),"")</f>
        <v>Target / Risk population group</v>
      </c>
      <c r="D337" s="467" t="str">
        <f t="array" ref="D337">IFERROR(IF(INDEX('Disaggregation Records'!$F$95:$F$183,MATCH(LEFT(Z337,255),LEFT('Disaggregation Records'!$D$95:$D$183,255),0))=0,"",INDEX('Disaggregation Records'!$F$95:$F$183,MATCH(LEFT(Z337,255),LEFT('Disaggregation Records'!$D$95:$D$183,255),0))),"")</f>
        <v>Pregnant women</v>
      </c>
      <c r="E337" s="386">
        <v>389769</v>
      </c>
      <c r="F337" s="387" t="str">
        <f t="array" ref="F337">IFERROR(IF(INDEX('Disaggregation Data'!$L$315:$L$536,MATCH(LEFT(X337,255),LEFT('Disaggregation Data'!$J$315:$J$536,255),0))=0,"",INDEX('Disaggregation Data'!$L$315:$L$536,MATCH(LEFT(X337,255),LEFT('Disaggregation Data'!J$315:$J$536,255),0))),"")</f>
        <v/>
      </c>
      <c r="G337" s="442" t="str">
        <f t="array" ref="G337">IFERROR(IF(INDEX('Disaggregation Data'!$M$315:$M$536,MATCH(LEFT(X337,255),LEFT('Disaggregation Data'!$J$315:$J$536,255),0))=0,(E337/F337)*100,INDEX('Disaggregation Data'!$M$315:$M$536,MATCH(LEFT(X337,255),LEFT('Disaggregation Data'!J$315:$J$536,255),0))),"")</f>
        <v/>
      </c>
      <c r="H337" s="390" t="str">
        <f t="array" ref="H337">IFERROR(IF(INDEX('Disaggregation Data'!$N$315:$N$536,MATCH(LEFT(X337,255),LEFT('Disaggregation Data'!$J$315:$J$536,255),0))=0,"",INDEX('Disaggregation Data'!$N$315:$N$536,MATCH(LEFT(X337,255),LEFT('Disaggregation Data'!J$315:$J$536,255),0))),"")</f>
        <v>2016</v>
      </c>
      <c r="I337" s="471"/>
      <c r="J337" s="471"/>
      <c r="K337" s="471"/>
      <c r="L337" s="471"/>
      <c r="M337" s="471"/>
      <c r="N337" s="471"/>
      <c r="O337" s="471"/>
      <c r="P337" s="471"/>
      <c r="Q337" s="471"/>
      <c r="R337" s="471"/>
      <c r="S337" s="471"/>
      <c r="T337" s="471"/>
      <c r="U337" s="390" t="str">
        <f t="array" ref="U337">IFERROR(IF(INDEX('Disaggregation Data'!$O$315:$O$536,MATCH(LEFT(X337,255),LEFT('Disaggregation Data'!$J$315:$J$536,255),0))=0,"",INDEX('Disaggregation Data'!$O$315:$O$536,MATCH(LEFT(X337,255),LEFT('Disaggregation Data'!J$315:$J$536,255),0))),"")</f>
        <v>HMIS</v>
      </c>
      <c r="V337" s="402" t="str">
        <f t="array" ref="V337">IFERROR(IF(INDEX('Disaggregation Data'!$P$315:$P$536,MATCH(LEFT(X337,255),LEFT('Disaggregation Data'!$J$315:$J$536,255),0))=0,"",INDEX('Disaggregation Data'!$P$315:$P$536,MATCH(LEFT(X337,255),LEFT('Disaggregation Data'!J$315:$J$536,255),0))),"")</f>
        <v/>
      </c>
      <c r="W337" s="472"/>
      <c r="X337" s="472" t="str">
        <f t="shared" si="24"/>
        <v>VC-3(M): Number of long-lasting insecticidal nets distributed to targeted risk groups through continuous distributionTarget / Risk population groupPregnant women</v>
      </c>
      <c r="Y337" s="472">
        <f t="shared" si="25"/>
        <v>0</v>
      </c>
      <c r="Z337" s="472" t="str">
        <f t="shared" si="26"/>
        <v>VC-3(M): Number of long-lasting insecticidal nets distributed to targeted risk groups through continuous distribution-0</v>
      </c>
      <c r="AA337" s="472" t="b">
        <f t="shared" si="27"/>
        <v>1</v>
      </c>
      <c r="AB337" s="472" t="s">
        <v>1804</v>
      </c>
      <c r="AC337" s="472" t="str">
        <f t="array" ref="AC337">IFERROR(IF(INDEX('Disaggregation Records'!$G$95:$G$183,MATCH(LEFT(Z337,255),LEFT('Disaggregation Records'!$D$95:$D$183,255),0))=0,"",INDEX('Disaggregation Records'!$G$95:$G$183,MATCH(LEFT(Z337,255),LEFT('Disaggregation Records'!$D$95:$D$183,255),0))),"")</f>
        <v>a1L36000000zoNMEAY</v>
      </c>
      <c r="AD337" s="472" t="s">
        <v>748</v>
      </c>
      <c r="AE337" s="219"/>
      <c r="AF337" s="135"/>
      <c r="AG337" s="135"/>
    </row>
    <row r="338" spans="1:33" ht="37.5" customHeight="1" x14ac:dyDescent="0.3">
      <c r="A338" s="367">
        <v>2</v>
      </c>
      <c r="B338" s="384" t="str">
        <f>IFERROR(VLOOKUP(A338,'Coverage Indicators - Section D'!$A$10:$Y$34,25,FALSE),"")</f>
        <v>VC-3(M): Number of long-lasting insecticidal nets distributed to targeted risk groups through continuous distribution</v>
      </c>
      <c r="C338" s="467" t="str">
        <f t="array" ref="C338">IFERROR(IF(INDEX('Disaggregation Records'!$E$95:$E$183,MATCH(LEFT(Z338,255),LEFT('Disaggregation Records'!$D$95:$D$183,255),0))=0,"",INDEX('Disaggregation Records'!$E$95:$E$183,MATCH(LEFT(Z338,255),LEFT('Disaggregation Records'!$D$95:$D$183,255),0))),"")</f>
        <v>Target / Risk population group</v>
      </c>
      <c r="D338" s="467" t="str">
        <f t="array" ref="D338">IFERROR(IF(INDEX('Disaggregation Records'!$F$95:$F$183,MATCH(LEFT(Z338,255),LEFT('Disaggregation Records'!$D$95:$D$183,255),0))=0,"",INDEX('Disaggregation Records'!$F$95:$F$183,MATCH(LEFT(Z338,255),LEFT('Disaggregation Records'!$D$95:$D$183,255),0))),"")</f>
        <v>Children 0-5</v>
      </c>
      <c r="E338" s="386">
        <v>441435</v>
      </c>
      <c r="F338" s="387" t="str">
        <f t="array" ref="F338">IFERROR(IF(INDEX('Disaggregation Data'!$L$315:$L$536,MATCH(LEFT(X338,255),LEFT('Disaggregation Data'!$J$315:$J$536,255),0))=0,"",INDEX('Disaggregation Data'!$L$315:$L$536,MATCH(LEFT(X338,255),LEFT('Disaggregation Data'!J$315:$J$536,255),0))),"")</f>
        <v/>
      </c>
      <c r="G338" s="442" t="str">
        <f t="array" ref="G338">IFERROR(IF(INDEX('Disaggregation Data'!$M$315:$M$536,MATCH(LEFT(X338,255),LEFT('Disaggregation Data'!$J$315:$J$536,255),0))=0,(E338/F338)*100,INDEX('Disaggregation Data'!$M$315:$M$536,MATCH(LEFT(X338,255),LEFT('Disaggregation Data'!J$315:$J$536,255),0))),"")</f>
        <v/>
      </c>
      <c r="H338" s="390" t="str">
        <f t="array" ref="H338">IFERROR(IF(INDEX('Disaggregation Data'!$N$315:$N$536,MATCH(LEFT(X338,255),LEFT('Disaggregation Data'!$J$315:$J$536,255),0))=0,"",INDEX('Disaggregation Data'!$N$315:$N$536,MATCH(LEFT(X338,255),LEFT('Disaggregation Data'!J$315:$J$536,255),0))),"")</f>
        <v>2016</v>
      </c>
      <c r="I338" s="471"/>
      <c r="J338" s="471"/>
      <c r="K338" s="471"/>
      <c r="L338" s="471"/>
      <c r="M338" s="471"/>
      <c r="N338" s="471"/>
      <c r="O338" s="471"/>
      <c r="P338" s="471"/>
      <c r="Q338" s="471"/>
      <c r="R338" s="471"/>
      <c r="S338" s="471"/>
      <c r="T338" s="471"/>
      <c r="U338" s="390" t="str">
        <f t="array" ref="U338">IFERROR(IF(INDEX('Disaggregation Data'!$O$315:$O$536,MATCH(LEFT(X338,255),LEFT('Disaggregation Data'!$J$315:$J$536,255),0))=0,"",INDEX('Disaggregation Data'!$O$315:$O$536,MATCH(LEFT(X338,255),LEFT('Disaggregation Data'!J$315:$J$536,255),0))),"")</f>
        <v>HMIS</v>
      </c>
      <c r="V338" s="402" t="str">
        <f t="array" ref="V338">IFERROR(IF(INDEX('Disaggregation Data'!$P$315:$P$536,MATCH(LEFT(X338,255),LEFT('Disaggregation Data'!$J$315:$J$536,255),0))=0,"",INDEX('Disaggregation Data'!$P$315:$P$536,MATCH(LEFT(X338,255),LEFT('Disaggregation Data'!J$315:$J$536,255),0))),"")</f>
        <v/>
      </c>
      <c r="W338" s="472"/>
      <c r="X338" s="472" t="str">
        <f t="shared" si="24"/>
        <v>VC-3(M): Number of long-lasting insecticidal nets distributed to targeted risk groups through continuous distributionTarget / Risk population groupChildren 0-5</v>
      </c>
      <c r="Y338" s="472">
        <f t="shared" si="25"/>
        <v>1</v>
      </c>
      <c r="Z338" s="472" t="str">
        <f t="shared" si="26"/>
        <v>VC-3(M): Number of long-lasting insecticidal nets distributed to targeted risk groups through continuous distribution-1</v>
      </c>
      <c r="AA338" s="472" t="b">
        <f t="shared" si="27"/>
        <v>1</v>
      </c>
      <c r="AB338" s="472" t="s">
        <v>1805</v>
      </c>
      <c r="AC338" s="472" t="str">
        <f t="array" ref="AC338">IFERROR(IF(INDEX('Disaggregation Records'!$G$95:$G$183,MATCH(LEFT(Z338,255),LEFT('Disaggregation Records'!$D$95:$D$183,255),0))=0,"",INDEX('Disaggregation Records'!$G$95:$G$183,MATCH(LEFT(Z338,255),LEFT('Disaggregation Records'!$D$95:$D$183,255),0))),"")</f>
        <v>a1L36000000zoNNEAY</v>
      </c>
      <c r="AD338" s="472" t="s">
        <v>748</v>
      </c>
      <c r="AE338" s="219"/>
      <c r="AF338" s="135"/>
      <c r="AG338" s="135"/>
    </row>
    <row r="339" spans="1:33" ht="37.5" customHeight="1" x14ac:dyDescent="0.3">
      <c r="A339" s="367">
        <v>2</v>
      </c>
      <c r="B339" s="384" t="str">
        <f>IFERROR(VLOOKUP(A339,'Coverage Indicators - Section D'!$A$10:$Y$34,25,FALSE),"")</f>
        <v>VC-3(M): Number of long-lasting insecticidal nets distributed to targeted risk groups through continuous distribution</v>
      </c>
      <c r="C339" s="467" t="str">
        <f t="array" ref="C339">IFERROR(IF(INDEX('Disaggregation Records'!$E$95:$E$183,MATCH(LEFT(Z339,255),LEFT('Disaggregation Records'!$D$95:$D$183,255),0))=0,"",INDEX('Disaggregation Records'!$E$95:$E$183,MATCH(LEFT(Z339,255),LEFT('Disaggregation Records'!$D$95:$D$183,255),0))),"")</f>
        <v>Target / Risk population group</v>
      </c>
      <c r="D339" s="467" t="str">
        <f t="array" ref="D339">IFERROR(IF(INDEX('Disaggregation Records'!$F$95:$F$183,MATCH(LEFT(Z339,255),LEFT('Disaggregation Records'!$D$95:$D$183,255),0))=0,"",INDEX('Disaggregation Records'!$F$95:$F$183,MATCH(LEFT(Z339,255),LEFT('Disaggregation Records'!$D$95:$D$183,255),0))),"")</f>
        <v>Migrants/ refugees/ IDPs</v>
      </c>
      <c r="E339" s="386" t="str">
        <f t="array" ref="E339">IFERROR(IF(INDEX('Disaggregation Data'!$K$315:$K$536,MATCH(LEFT(X339,255),LEFT('Disaggregation Data'!$J$315:$J$536,255),0))=0,"",INDEX('Disaggregation Data'!$K$315:$K$536,MATCH(LEFT(X339,255),LEFT('Disaggregation Data'!J$315:$J$536,255),0))),"")</f>
        <v/>
      </c>
      <c r="F339" s="387" t="str">
        <f t="array" ref="F339">IFERROR(IF(INDEX('Disaggregation Data'!$L$315:$L$536,MATCH(LEFT(X339,255),LEFT('Disaggregation Data'!$J$315:$J$536,255),0))=0,"",INDEX('Disaggregation Data'!$L$315:$L$536,MATCH(LEFT(X339,255),LEFT('Disaggregation Data'!J$315:$J$536,255),0))),"")</f>
        <v/>
      </c>
      <c r="G339" s="442" t="str">
        <f t="array" ref="G339">IFERROR(IF(INDEX('Disaggregation Data'!$M$315:$M$536,MATCH(LEFT(X339,255),LEFT('Disaggregation Data'!$J$315:$J$536,255),0))=0,(E339/F339)*100,INDEX('Disaggregation Data'!$M$315:$M$536,MATCH(LEFT(X339,255),LEFT('Disaggregation Data'!J$315:$J$536,255),0))),"")</f>
        <v/>
      </c>
      <c r="H339" s="390" t="str">
        <f t="array" ref="H339">IFERROR(IF(INDEX('Disaggregation Data'!$N$315:$N$536,MATCH(LEFT(X339,255),LEFT('Disaggregation Data'!$J$315:$J$536,255),0))=0,"",INDEX('Disaggregation Data'!$N$315:$N$536,MATCH(LEFT(X339,255),LEFT('Disaggregation Data'!J$315:$J$536,255),0))),"")</f>
        <v/>
      </c>
      <c r="I339" s="471"/>
      <c r="J339" s="471"/>
      <c r="K339" s="471"/>
      <c r="L339" s="471"/>
      <c r="M339" s="471"/>
      <c r="N339" s="471"/>
      <c r="O339" s="471"/>
      <c r="P339" s="471"/>
      <c r="Q339" s="471"/>
      <c r="R339" s="471"/>
      <c r="S339" s="471"/>
      <c r="T339" s="471"/>
      <c r="U339" s="390" t="str">
        <f t="array" ref="U339">IFERROR(IF(INDEX('Disaggregation Data'!$O$315:$O$536,MATCH(LEFT(X339,255),LEFT('Disaggregation Data'!$J$315:$J$536,255),0))=0,"",INDEX('Disaggregation Data'!$O$315:$O$536,MATCH(LEFT(X339,255),LEFT('Disaggregation Data'!J$315:$J$536,255),0))),"")</f>
        <v/>
      </c>
      <c r="V339" s="402" t="str">
        <f t="array" ref="V339">IFERROR(IF(INDEX('Disaggregation Data'!$P$315:$P$536,MATCH(LEFT(X339,255),LEFT('Disaggregation Data'!$J$315:$J$536,255),0))=0,"",INDEX('Disaggregation Data'!$P$315:$P$536,MATCH(LEFT(X339,255),LEFT('Disaggregation Data'!J$315:$J$536,255),0))),"")</f>
        <v>Not applicable</v>
      </c>
      <c r="W339" s="472"/>
      <c r="X339" s="472" t="str">
        <f t="shared" si="24"/>
        <v>VC-3(M): Number of long-lasting insecticidal nets distributed to targeted risk groups through continuous distributionTarget / Risk population groupMigrants/ refugees/ IDPs</v>
      </c>
      <c r="Y339" s="472">
        <f t="shared" si="25"/>
        <v>2</v>
      </c>
      <c r="Z339" s="472" t="str">
        <f t="shared" si="26"/>
        <v>VC-3(M): Number of long-lasting insecticidal nets distributed to targeted risk groups through continuous distribution-2</v>
      </c>
      <c r="AA339" s="472" t="b">
        <f t="shared" si="27"/>
        <v>1</v>
      </c>
      <c r="AB339" s="472" t="s">
        <v>1806</v>
      </c>
      <c r="AC339" s="472" t="str">
        <f t="array" ref="AC339">IFERROR(IF(INDEX('Disaggregation Records'!$G$95:$G$183,MATCH(LEFT(Z339,255),LEFT('Disaggregation Records'!$D$95:$D$183,255),0))=0,"",INDEX('Disaggregation Records'!$G$95:$G$183,MATCH(LEFT(Z339,255),LEFT('Disaggregation Records'!$D$95:$D$183,255),0))),"")</f>
        <v>a1L36000000zoNOEAY</v>
      </c>
      <c r="AD339" s="472" t="s">
        <v>748</v>
      </c>
      <c r="AE339" s="219"/>
      <c r="AF339" s="135"/>
      <c r="AG339" s="135"/>
    </row>
    <row r="340" spans="1:33" ht="37.5" customHeight="1" x14ac:dyDescent="0.3">
      <c r="A340" s="367">
        <v>2</v>
      </c>
      <c r="B340" s="384" t="str">
        <f>IFERROR(VLOOKUP(A340,'Coverage Indicators - Section D'!$A$10:$Y$34,25,FALSE),"")</f>
        <v>VC-3(M): Number of long-lasting insecticidal nets distributed to targeted risk groups through continuous distribution</v>
      </c>
      <c r="C340" s="467" t="str">
        <f t="array" ref="C340">IFERROR(IF(INDEX('Disaggregation Records'!$E$95:$E$183,MATCH(LEFT(Z340,255),LEFT('Disaggregation Records'!$D$95:$D$183,255),0))=0,"",INDEX('Disaggregation Records'!$E$95:$E$183,MATCH(LEFT(Z340,255),LEFT('Disaggregation Records'!$D$95:$D$183,255),0))),"")</f>
        <v>Target / Risk population group</v>
      </c>
      <c r="D340" s="467" t="str">
        <f t="array" ref="D340">IFERROR(IF(INDEX('Disaggregation Records'!$F$95:$F$183,MATCH(LEFT(Z340,255),LEFT('Disaggregation Records'!$D$95:$D$183,255),0))=0,"",INDEX('Disaggregation Records'!$F$95:$F$183,MATCH(LEFT(Z340,255),LEFT('Disaggregation Records'!$D$95:$D$183,255),0))),"")</f>
        <v>Other population group</v>
      </c>
      <c r="E340" s="386" t="str">
        <f t="array" ref="E340">IFERROR(IF(INDEX('Disaggregation Data'!$K$315:$K$536,MATCH(LEFT(X340,255),LEFT('Disaggregation Data'!$J$315:$J$536,255),0))=0,"",INDEX('Disaggregation Data'!$K$315:$K$536,MATCH(LEFT(X340,255),LEFT('Disaggregation Data'!J$315:$J$536,255),0))),"")</f>
        <v/>
      </c>
      <c r="F340" s="387" t="str">
        <f t="array" ref="F340">IFERROR(IF(INDEX('Disaggregation Data'!$L$315:$L$536,MATCH(LEFT(X340,255),LEFT('Disaggregation Data'!$J$315:$J$536,255),0))=0,"",INDEX('Disaggregation Data'!$L$315:$L$536,MATCH(LEFT(X340,255),LEFT('Disaggregation Data'!J$315:$J$536,255),0))),"")</f>
        <v/>
      </c>
      <c r="G340" s="442" t="str">
        <f t="array" ref="G340">IFERROR(IF(INDEX('Disaggregation Data'!$M$315:$M$536,MATCH(LEFT(X340,255),LEFT('Disaggregation Data'!$J$315:$J$536,255),0))=0,(E340/F340)*100,INDEX('Disaggregation Data'!$M$315:$M$536,MATCH(LEFT(X340,255),LEFT('Disaggregation Data'!J$315:$J$536,255),0))),"")</f>
        <v/>
      </c>
      <c r="H340" s="390" t="str">
        <f t="array" ref="H340">IFERROR(IF(INDEX('Disaggregation Data'!$N$315:$N$536,MATCH(LEFT(X340,255),LEFT('Disaggregation Data'!$J$315:$J$536,255),0))=0,"",INDEX('Disaggregation Data'!$N$315:$N$536,MATCH(LEFT(X340,255),LEFT('Disaggregation Data'!J$315:$J$536,255),0))),"")</f>
        <v/>
      </c>
      <c r="I340" s="471"/>
      <c r="J340" s="471"/>
      <c r="K340" s="471"/>
      <c r="L340" s="471"/>
      <c r="M340" s="471"/>
      <c r="N340" s="471"/>
      <c r="O340" s="471"/>
      <c r="P340" s="471"/>
      <c r="Q340" s="471"/>
      <c r="R340" s="471"/>
      <c r="S340" s="471"/>
      <c r="T340" s="471"/>
      <c r="U340" s="390" t="str">
        <f t="array" ref="U340">IFERROR(IF(INDEX('Disaggregation Data'!$O$315:$O$536,MATCH(LEFT(X340,255),LEFT('Disaggregation Data'!$J$315:$J$536,255),0))=0,"",INDEX('Disaggregation Data'!$O$315:$O$536,MATCH(LEFT(X340,255),LEFT('Disaggregation Data'!J$315:$J$536,255),0))),"")</f>
        <v/>
      </c>
      <c r="V340" s="402" t="str">
        <f t="array" ref="V340">IFERROR(IF(INDEX('Disaggregation Data'!$P$315:$P$536,MATCH(LEFT(X340,255),LEFT('Disaggregation Data'!$J$315:$J$536,255),0))=0,"",INDEX('Disaggregation Data'!$P$315:$P$536,MATCH(LEFT(X340,255),LEFT('Disaggregation Data'!J$315:$J$536,255),0))),"")</f>
        <v>Not applicable</v>
      </c>
      <c r="W340" s="472"/>
      <c r="X340" s="472" t="str">
        <f t="shared" si="24"/>
        <v>VC-3(M): Number of long-lasting insecticidal nets distributed to targeted risk groups through continuous distributionTarget / Risk population groupOther population group</v>
      </c>
      <c r="Y340" s="472">
        <f t="shared" si="25"/>
        <v>3</v>
      </c>
      <c r="Z340" s="472" t="str">
        <f t="shared" si="26"/>
        <v>VC-3(M): Number of long-lasting insecticidal nets distributed to targeted risk groups through continuous distribution-3</v>
      </c>
      <c r="AA340" s="472" t="b">
        <f t="shared" si="27"/>
        <v>1</v>
      </c>
      <c r="AB340" s="472" t="s">
        <v>1807</v>
      </c>
      <c r="AC340" s="472" t="str">
        <f t="array" ref="AC340">IFERROR(IF(INDEX('Disaggregation Records'!$G$95:$G$183,MATCH(LEFT(Z340,255),LEFT('Disaggregation Records'!$D$95:$D$183,255),0))=0,"",INDEX('Disaggregation Records'!$G$95:$G$183,MATCH(LEFT(Z340,255),LEFT('Disaggregation Records'!$D$95:$D$183,255),0))),"")</f>
        <v>a1L36000000zoNQEAY</v>
      </c>
      <c r="AD340" s="472" t="s">
        <v>748</v>
      </c>
      <c r="AE340" s="219"/>
      <c r="AF340" s="135"/>
      <c r="AG340" s="135"/>
    </row>
    <row r="341" spans="1:33" ht="37.5" customHeight="1" x14ac:dyDescent="0.3">
      <c r="A341" s="367">
        <v>2</v>
      </c>
      <c r="B341" s="384" t="str">
        <f>IFERROR(VLOOKUP(A341,'Coverage Indicators - Section D'!$A$10:$Y$34,25,FALSE),"")</f>
        <v>VC-3(M): Number of long-lasting insecticidal nets distributed to targeted risk groups through continuous distribution</v>
      </c>
      <c r="C341" s="467" t="str">
        <f t="array" ref="C341">IFERROR(IF(INDEX('Disaggregation Records'!$E$95:$E$183,MATCH(LEFT(Z341,255),LEFT('Disaggregation Records'!$D$95:$D$183,255),0))=0,"",INDEX('Disaggregation Records'!$E$95:$E$183,MATCH(LEFT(Z341,255),LEFT('Disaggregation Records'!$D$95:$D$183,255),0))),"")</f>
        <v>Target / Risk population group</v>
      </c>
      <c r="D341" s="467" t="str">
        <f t="array" ref="D341">IFERROR(IF(INDEX('Disaggregation Records'!$F$95:$F$183,MATCH(LEFT(Z341,255),LEFT('Disaggregation Records'!$D$95:$D$183,255),0))=0,"",INDEX('Disaggregation Records'!$F$95:$F$183,MATCH(LEFT(Z341,255),LEFT('Disaggregation Records'!$D$95:$D$183,255),0))),"")</f>
        <v>School children</v>
      </c>
      <c r="E341" s="386">
        <f t="array" ref="E341">IFERROR(IF(INDEX('Disaggregation Data'!$K$315:$K$536,MATCH(LEFT(X341,255),LEFT('Disaggregation Data'!$J$315:$J$536,255),0))=0,"",INDEX('Disaggregation Data'!$K$315:$K$536,MATCH(LEFT(X341,255),LEFT('Disaggregation Data'!J$315:$J$536,255),0))),"")</f>
        <v>936357</v>
      </c>
      <c r="F341" s="387" t="str">
        <f t="array" ref="F341">IFERROR(IF(INDEX('Disaggregation Data'!$L$315:$L$536,MATCH(LEFT(X341,255),LEFT('Disaggregation Data'!$J$315:$J$536,255),0))=0,"",INDEX('Disaggregation Data'!$L$315:$L$536,MATCH(LEFT(X341,255),LEFT('Disaggregation Data'!J$315:$J$536,255),0))),"")</f>
        <v/>
      </c>
      <c r="G341" s="442" t="str">
        <f t="array" ref="G341">IFERROR(IF(INDEX('Disaggregation Data'!$M$315:$M$536,MATCH(LEFT(X341,255),LEFT('Disaggregation Data'!$J$315:$J$536,255),0))=0,(E341/F341)*100,INDEX('Disaggregation Data'!$M$315:$M$536,MATCH(LEFT(X341,255),LEFT('Disaggregation Data'!J$315:$J$536,255),0))),"")</f>
        <v/>
      </c>
      <c r="H341" s="390" t="str">
        <f t="array" ref="H341">IFERROR(IF(INDEX('Disaggregation Data'!$N$315:$N$536,MATCH(LEFT(X341,255),LEFT('Disaggregation Data'!$J$315:$J$536,255),0))=0,"",INDEX('Disaggregation Data'!$N$315:$N$536,MATCH(LEFT(X341,255),LEFT('Disaggregation Data'!J$315:$J$536,255),0))),"")</f>
        <v>2016</v>
      </c>
      <c r="I341" s="471"/>
      <c r="J341" s="471"/>
      <c r="K341" s="471"/>
      <c r="L341" s="471"/>
      <c r="M341" s="471"/>
      <c r="N341" s="471"/>
      <c r="O341" s="471"/>
      <c r="P341" s="471"/>
      <c r="Q341" s="471"/>
      <c r="R341" s="471"/>
      <c r="S341" s="471"/>
      <c r="T341" s="471"/>
      <c r="U341" s="390" t="str">
        <f t="array" ref="U341">IFERROR(IF(INDEX('Disaggregation Data'!$O$315:$O$536,MATCH(LEFT(X341,255),LEFT('Disaggregation Data'!$J$315:$J$536,255),0))=0,"",INDEX('Disaggregation Data'!$O$315:$O$536,MATCH(LEFT(X341,255),LEFT('Disaggregation Data'!J$315:$J$536,255),0))),"")</f>
        <v>Administrative Records</v>
      </c>
      <c r="V341" s="402" t="str">
        <f t="array" ref="V341">IFERROR(IF(INDEX('Disaggregation Data'!$P$315:$P$536,MATCH(LEFT(X341,255),LEFT('Disaggregation Data'!$J$315:$J$536,255),0))=0,"",INDEX('Disaggregation Data'!$P$315:$P$536,MATCH(LEFT(X341,255),LEFT('Disaggregation Data'!J$315:$J$536,255),0))),"")</f>
        <v>School Distribution</v>
      </c>
      <c r="W341" s="472"/>
      <c r="X341" s="472" t="str">
        <f t="shared" si="24"/>
        <v>VC-3(M): Number of long-lasting insecticidal nets distributed to targeted risk groups through continuous distributionTarget / Risk population groupSchool children</v>
      </c>
      <c r="Y341" s="472">
        <f t="shared" si="25"/>
        <v>4</v>
      </c>
      <c r="Z341" s="472" t="str">
        <f t="shared" si="26"/>
        <v>VC-3(M): Number of long-lasting insecticidal nets distributed to targeted risk groups through continuous distribution-4</v>
      </c>
      <c r="AA341" s="472" t="b">
        <f t="shared" si="27"/>
        <v>1</v>
      </c>
      <c r="AB341" s="472" t="s">
        <v>1809</v>
      </c>
      <c r="AC341" s="472" t="str">
        <f t="array" ref="AC341">IFERROR(IF(INDEX('Disaggregation Records'!$G$95:$G$183,MATCH(LEFT(Z341,255),LEFT('Disaggregation Records'!$D$95:$D$183,255),0))=0,"",INDEX('Disaggregation Records'!$G$95:$G$183,MATCH(LEFT(Z341,255),LEFT('Disaggregation Records'!$D$95:$D$183,255),0))),"")</f>
        <v>a1L36000002Nzk2EAC</v>
      </c>
      <c r="AD341" s="472" t="s">
        <v>748</v>
      </c>
      <c r="AE341" s="219"/>
      <c r="AF341" s="135"/>
      <c r="AG341" s="135"/>
    </row>
    <row r="342" spans="1:33" ht="37.5" customHeight="1" x14ac:dyDescent="0.3">
      <c r="A342" s="367">
        <v>2</v>
      </c>
      <c r="B342" s="384" t="str">
        <f>IFERROR(VLOOKUP(A342,'Coverage Indicators - Section D'!$A$10:$Y$34,25,FALSE),"")</f>
        <v>VC-3(M): Number of long-lasting insecticidal nets distributed to targeted risk groups through continuous distribution</v>
      </c>
      <c r="C342" s="467" t="str">
        <f t="array" ref="C342">IFERROR(IF(INDEX('Disaggregation Records'!$E$95:$E$183,MATCH(LEFT(Z342,255),LEFT('Disaggregation Records'!$D$95:$D$183,255),0))=0,"",INDEX('Disaggregation Records'!$E$95:$E$183,MATCH(LEFT(Z342,255),LEFT('Disaggregation Records'!$D$95:$D$183,255),0))),"")</f>
        <v/>
      </c>
      <c r="D342" s="467" t="str">
        <f t="array" ref="D342">IFERROR(IF(INDEX('Disaggregation Records'!$F$95:$F$183,MATCH(LEFT(Z342,255),LEFT('Disaggregation Records'!$D$95:$D$183,255),0))=0,"",INDEX('Disaggregation Records'!$F$95:$F$183,MATCH(LEFT(Z342,255),LEFT('Disaggregation Records'!$D$95:$D$183,255),0))),"")</f>
        <v/>
      </c>
      <c r="E342" s="386" t="str">
        <f t="array" ref="E342">IFERROR(IF(INDEX('Disaggregation Data'!$K$315:$K$536,MATCH(LEFT(X342,255),LEFT('Disaggregation Data'!$J$315:$J$536,255),0))=0,"",INDEX('Disaggregation Data'!$K$315:$K$536,MATCH(LEFT(X342,255),LEFT('Disaggregation Data'!J$315:$J$536,255),0))),"")</f>
        <v/>
      </c>
      <c r="F342" s="387" t="str">
        <f t="array" ref="F342">IFERROR(IF(INDEX('Disaggregation Data'!$L$315:$L$536,MATCH(LEFT(X342,255),LEFT('Disaggregation Data'!$J$315:$J$536,255),0))=0,"",INDEX('Disaggregation Data'!$L$315:$L$536,MATCH(LEFT(X342,255),LEFT('Disaggregation Data'!J$315:$J$536,255),0))),"")</f>
        <v/>
      </c>
      <c r="G342" s="442" t="str">
        <f t="array" ref="G342">IFERROR(IF(INDEX('Disaggregation Data'!$M$315:$M$536,MATCH(LEFT(X342,255),LEFT('Disaggregation Data'!$J$315:$J$536,255),0))=0,(E342/F342)*100,INDEX('Disaggregation Data'!$M$315:$M$536,MATCH(LEFT(X342,255),LEFT('Disaggregation Data'!J$315:$J$536,255),0))),"")</f>
        <v/>
      </c>
      <c r="H342" s="390" t="str">
        <f t="array" ref="H342">IFERROR(IF(INDEX('Disaggregation Data'!$N$315:$N$536,MATCH(LEFT(X342,255),LEFT('Disaggregation Data'!$J$315:$J$536,255),0))=0,"",INDEX('Disaggregation Data'!$N$315:$N$536,MATCH(LEFT(X342,255),LEFT('Disaggregation Data'!J$315:$J$536,255),0))),"")</f>
        <v/>
      </c>
      <c r="I342" s="471"/>
      <c r="J342" s="471"/>
      <c r="K342" s="471"/>
      <c r="L342" s="471"/>
      <c r="M342" s="471"/>
      <c r="N342" s="471"/>
      <c r="O342" s="471"/>
      <c r="P342" s="471"/>
      <c r="Q342" s="471"/>
      <c r="R342" s="471"/>
      <c r="S342" s="471"/>
      <c r="T342" s="471"/>
      <c r="U342" s="390" t="str">
        <f t="array" ref="U342">IFERROR(IF(INDEX('Disaggregation Data'!$O$315:$O$536,MATCH(LEFT(X342,255),LEFT('Disaggregation Data'!$J$315:$J$536,255),0))=0,"",INDEX('Disaggregation Data'!$O$315:$O$536,MATCH(LEFT(X342,255),LEFT('Disaggregation Data'!J$315:$J$536,255),0))),"")</f>
        <v/>
      </c>
      <c r="V342" s="402" t="str">
        <f t="array" ref="V342">IFERROR(IF(INDEX('Disaggregation Data'!$P$315:$P$536,MATCH(LEFT(X342,255),LEFT('Disaggregation Data'!$J$315:$J$536,255),0))=0,"",INDEX('Disaggregation Data'!$P$315:$P$536,MATCH(LEFT(X342,255),LEFT('Disaggregation Data'!J$315:$J$536,255),0))),"")</f>
        <v/>
      </c>
      <c r="W342" s="472"/>
      <c r="X342" s="472" t="str">
        <f t="shared" si="24"/>
        <v>VC-3(M): Number of long-lasting insecticidal nets distributed to targeted risk groups through continuous distribution</v>
      </c>
      <c r="Y342" s="472">
        <f t="shared" si="25"/>
        <v>5</v>
      </c>
      <c r="Z342" s="472" t="str">
        <f t="shared" si="26"/>
        <v>VC-3(M): Number of long-lasting insecticidal nets distributed to targeted risk groups through continuous distribution-5</v>
      </c>
      <c r="AA342" s="472" t="b">
        <f t="shared" si="27"/>
        <v>1</v>
      </c>
      <c r="AB342" s="472" t="s">
        <v>1810</v>
      </c>
      <c r="AC342" s="472" t="str">
        <f t="array" ref="AC342">IFERROR(IF(INDEX('Disaggregation Records'!$G$95:$G$183,MATCH(LEFT(Z342,255),LEFT('Disaggregation Records'!$D$95:$D$183,255),0))=0,"",INDEX('Disaggregation Records'!$G$95:$G$183,MATCH(LEFT(Z342,255),LEFT('Disaggregation Records'!$D$95:$D$183,255),0))),"")</f>
        <v/>
      </c>
      <c r="AD342" s="472" t="s">
        <v>748</v>
      </c>
      <c r="AE342" s="219"/>
      <c r="AF342" s="135"/>
      <c r="AG342" s="135"/>
    </row>
    <row r="343" spans="1:33" ht="37.5" customHeight="1" x14ac:dyDescent="0.3">
      <c r="A343" s="367">
        <v>2</v>
      </c>
      <c r="B343" s="384" t="str">
        <f>IFERROR(VLOOKUP(A343,'Coverage Indicators - Section D'!$A$10:$Y$34,25,FALSE),"")</f>
        <v>VC-3(M): Number of long-lasting insecticidal nets distributed to targeted risk groups through continuous distribution</v>
      </c>
      <c r="C343" s="467" t="str">
        <f t="array" ref="C343">IFERROR(IF(INDEX('Disaggregation Records'!$E$95:$E$183,MATCH(LEFT(Z343,255),LEFT('Disaggregation Records'!$D$95:$D$183,255),0))=0,"",INDEX('Disaggregation Records'!$E$95:$E$183,MATCH(LEFT(Z343,255),LEFT('Disaggregation Records'!$D$95:$D$183,255),0))),"")</f>
        <v/>
      </c>
      <c r="D343" s="467" t="str">
        <f t="array" ref="D343">IFERROR(IF(INDEX('Disaggregation Records'!$F$95:$F$183,MATCH(LEFT(Z343,255),LEFT('Disaggregation Records'!$D$95:$D$183,255),0))=0,"",INDEX('Disaggregation Records'!$F$95:$F$183,MATCH(LEFT(Z343,255),LEFT('Disaggregation Records'!$D$95:$D$183,255),0))),"")</f>
        <v/>
      </c>
      <c r="E343" s="386" t="str">
        <f t="array" ref="E343">IFERROR(IF(INDEX('Disaggregation Data'!$K$315:$K$536,MATCH(LEFT(X343,255),LEFT('Disaggregation Data'!$J$315:$J$536,255),0))=0,"",INDEX('Disaggregation Data'!$K$315:$K$536,MATCH(LEFT(X343,255),LEFT('Disaggregation Data'!J$315:$J$536,255),0))),"")</f>
        <v/>
      </c>
      <c r="F343" s="387" t="str">
        <f t="array" ref="F343">IFERROR(IF(INDEX('Disaggregation Data'!$L$315:$L$536,MATCH(LEFT(X343,255),LEFT('Disaggregation Data'!$J$315:$J$536,255),0))=0,"",INDEX('Disaggregation Data'!$L$315:$L$536,MATCH(LEFT(X343,255),LEFT('Disaggregation Data'!J$315:$J$536,255),0))),"")</f>
        <v/>
      </c>
      <c r="G343" s="442" t="str">
        <f t="array" ref="G343">IFERROR(IF(INDEX('Disaggregation Data'!$M$315:$M$536,MATCH(LEFT(X343,255),LEFT('Disaggregation Data'!$J$315:$J$536,255),0))=0,(E343/F343)*100,INDEX('Disaggregation Data'!$M$315:$M$536,MATCH(LEFT(X343,255),LEFT('Disaggregation Data'!J$315:$J$536,255),0))),"")</f>
        <v/>
      </c>
      <c r="H343" s="390" t="str">
        <f t="array" ref="H343">IFERROR(IF(INDEX('Disaggregation Data'!$N$315:$N$536,MATCH(LEFT(X343,255),LEFT('Disaggregation Data'!$J$315:$J$536,255),0))=0,"",INDEX('Disaggregation Data'!$N$315:$N$536,MATCH(LEFT(X343,255),LEFT('Disaggregation Data'!J$315:$J$536,255),0))),"")</f>
        <v/>
      </c>
      <c r="I343" s="471"/>
      <c r="J343" s="471"/>
      <c r="K343" s="471"/>
      <c r="L343" s="471"/>
      <c r="M343" s="471"/>
      <c r="N343" s="471"/>
      <c r="O343" s="471"/>
      <c r="P343" s="471"/>
      <c r="Q343" s="471"/>
      <c r="R343" s="471"/>
      <c r="S343" s="471"/>
      <c r="T343" s="471"/>
      <c r="U343" s="390" t="str">
        <f t="array" ref="U343">IFERROR(IF(INDEX('Disaggregation Data'!$O$315:$O$536,MATCH(LEFT(X343,255),LEFT('Disaggregation Data'!$J$315:$J$536,255),0))=0,"",INDEX('Disaggregation Data'!$O$315:$O$536,MATCH(LEFT(X343,255),LEFT('Disaggregation Data'!J$315:$J$536,255),0))),"")</f>
        <v/>
      </c>
      <c r="V343" s="402" t="str">
        <f t="array" ref="V343">IFERROR(IF(INDEX('Disaggregation Data'!$P$315:$P$536,MATCH(LEFT(X343,255),LEFT('Disaggregation Data'!$J$315:$J$536,255),0))=0,"",INDEX('Disaggregation Data'!$P$315:$P$536,MATCH(LEFT(X343,255),LEFT('Disaggregation Data'!J$315:$J$536,255),0))),"")</f>
        <v/>
      </c>
      <c r="W343" s="472"/>
      <c r="X343" s="472" t="str">
        <f t="shared" si="24"/>
        <v>VC-3(M): Number of long-lasting insecticidal nets distributed to targeted risk groups through continuous distribution</v>
      </c>
      <c r="Y343" s="472">
        <f t="shared" si="25"/>
        <v>6</v>
      </c>
      <c r="Z343" s="472" t="str">
        <f t="shared" si="26"/>
        <v>VC-3(M): Number of long-lasting insecticidal nets distributed to targeted risk groups through continuous distribution-6</v>
      </c>
      <c r="AA343" s="472" t="b">
        <f t="shared" si="27"/>
        <v>1</v>
      </c>
      <c r="AB343" s="472" t="s">
        <v>1811</v>
      </c>
      <c r="AC343" s="472" t="str">
        <f t="array" ref="AC343">IFERROR(IF(INDEX('Disaggregation Records'!$G$95:$G$183,MATCH(LEFT(Z343,255),LEFT('Disaggregation Records'!$D$95:$D$183,255),0))=0,"",INDEX('Disaggregation Records'!$G$95:$G$183,MATCH(LEFT(Z343,255),LEFT('Disaggregation Records'!$D$95:$D$183,255),0))),"")</f>
        <v/>
      </c>
      <c r="AD343" s="472" t="s">
        <v>748</v>
      </c>
      <c r="AE343" s="219"/>
      <c r="AF343" s="135"/>
      <c r="AG343" s="135"/>
    </row>
    <row r="344" spans="1:33" ht="37.5" customHeight="1" x14ac:dyDescent="0.3">
      <c r="A344" s="367">
        <v>2</v>
      </c>
      <c r="B344" s="384" t="str">
        <f>IFERROR(VLOOKUP(A344,'Coverage Indicators - Section D'!$A$10:$Y$34,25,FALSE),"")</f>
        <v>VC-3(M): Number of long-lasting insecticidal nets distributed to targeted risk groups through continuous distribution</v>
      </c>
      <c r="C344" s="467" t="str">
        <f t="array" ref="C344">IFERROR(IF(INDEX('Disaggregation Records'!$E$95:$E$183,MATCH(LEFT(Z344,255),LEFT('Disaggregation Records'!$D$95:$D$183,255),0))=0,"",INDEX('Disaggregation Records'!$E$95:$E$183,MATCH(LEFT(Z344,255),LEFT('Disaggregation Records'!$D$95:$D$183,255),0))),"")</f>
        <v/>
      </c>
      <c r="D344" s="467" t="str">
        <f t="array" ref="D344">IFERROR(IF(INDEX('Disaggregation Records'!$F$95:$F$183,MATCH(LEFT(Z344,255),LEFT('Disaggregation Records'!$D$95:$D$183,255),0))=0,"",INDEX('Disaggregation Records'!$F$95:$F$183,MATCH(LEFT(Z344,255),LEFT('Disaggregation Records'!$D$95:$D$183,255),0))),"")</f>
        <v/>
      </c>
      <c r="E344" s="386" t="str">
        <f t="array" ref="E344">IFERROR(IF(INDEX('Disaggregation Data'!$K$315:$K$536,MATCH(LEFT(X344,255),LEFT('Disaggregation Data'!$J$315:$J$536,255),0))=0,"",INDEX('Disaggregation Data'!$K$315:$K$536,MATCH(LEFT(X344,255),LEFT('Disaggregation Data'!J$315:$J$536,255),0))),"")</f>
        <v/>
      </c>
      <c r="F344" s="387" t="str">
        <f t="array" ref="F344">IFERROR(IF(INDEX('Disaggregation Data'!$L$315:$L$536,MATCH(LEFT(X344,255),LEFT('Disaggregation Data'!$J$315:$J$536,255),0))=0,"",INDEX('Disaggregation Data'!$L$315:$L$536,MATCH(LEFT(X344,255),LEFT('Disaggregation Data'!J$315:$J$536,255),0))),"")</f>
        <v/>
      </c>
      <c r="G344" s="442" t="str">
        <f t="array" ref="G344">IFERROR(IF(INDEX('Disaggregation Data'!$M$315:$M$536,MATCH(LEFT(X344,255),LEFT('Disaggregation Data'!$J$315:$J$536,255),0))=0,(E344/F344)*100,INDEX('Disaggregation Data'!$M$315:$M$536,MATCH(LEFT(X344,255),LEFT('Disaggregation Data'!J$315:$J$536,255),0))),"")</f>
        <v/>
      </c>
      <c r="H344" s="390" t="str">
        <f t="array" ref="H344">IFERROR(IF(INDEX('Disaggregation Data'!$N$315:$N$536,MATCH(LEFT(X344,255),LEFT('Disaggregation Data'!$J$315:$J$536,255),0))=0,"",INDEX('Disaggregation Data'!$N$315:$N$536,MATCH(LEFT(X344,255),LEFT('Disaggregation Data'!J$315:$J$536,255),0))),"")</f>
        <v/>
      </c>
      <c r="I344" s="471"/>
      <c r="J344" s="471"/>
      <c r="K344" s="471"/>
      <c r="L344" s="471"/>
      <c r="M344" s="471"/>
      <c r="N344" s="471"/>
      <c r="O344" s="471"/>
      <c r="P344" s="471"/>
      <c r="Q344" s="471"/>
      <c r="R344" s="471"/>
      <c r="S344" s="471"/>
      <c r="T344" s="471"/>
      <c r="U344" s="390" t="str">
        <f t="array" ref="U344">IFERROR(IF(INDEX('Disaggregation Data'!$O$315:$O$536,MATCH(LEFT(X344,255),LEFT('Disaggregation Data'!$J$315:$J$536,255),0))=0,"",INDEX('Disaggregation Data'!$O$315:$O$536,MATCH(LEFT(X344,255),LEFT('Disaggregation Data'!J$315:$J$536,255),0))),"")</f>
        <v/>
      </c>
      <c r="V344" s="402" t="str">
        <f t="array" ref="V344">IFERROR(IF(INDEX('Disaggregation Data'!$P$315:$P$536,MATCH(LEFT(X344,255),LEFT('Disaggregation Data'!$J$315:$J$536,255),0))=0,"",INDEX('Disaggregation Data'!$P$315:$P$536,MATCH(LEFT(X344,255),LEFT('Disaggregation Data'!J$315:$J$536,255),0))),"")</f>
        <v/>
      </c>
      <c r="W344" s="472"/>
      <c r="X344" s="472" t="str">
        <f t="shared" si="24"/>
        <v>VC-3(M): Number of long-lasting insecticidal nets distributed to targeted risk groups through continuous distribution</v>
      </c>
      <c r="Y344" s="472">
        <f t="shared" si="25"/>
        <v>7</v>
      </c>
      <c r="Z344" s="472" t="str">
        <f t="shared" si="26"/>
        <v>VC-3(M): Number of long-lasting insecticidal nets distributed to targeted risk groups through continuous distribution-7</v>
      </c>
      <c r="AA344" s="472" t="b">
        <f t="shared" si="27"/>
        <v>1</v>
      </c>
      <c r="AB344" s="472" t="s">
        <v>1812</v>
      </c>
      <c r="AC344" s="472" t="str">
        <f t="array" ref="AC344">IFERROR(IF(INDEX('Disaggregation Records'!$G$95:$G$183,MATCH(LEFT(Z344,255),LEFT('Disaggregation Records'!$D$95:$D$183,255),0))=0,"",INDEX('Disaggregation Records'!$G$95:$G$183,MATCH(LEFT(Z344,255),LEFT('Disaggregation Records'!$D$95:$D$183,255),0))),"")</f>
        <v/>
      </c>
      <c r="AD344" s="472" t="s">
        <v>748</v>
      </c>
      <c r="AE344" s="219"/>
      <c r="AF344" s="135"/>
      <c r="AG344" s="135"/>
    </row>
    <row r="345" spans="1:33" ht="37.5" customHeight="1" x14ac:dyDescent="0.3">
      <c r="A345" s="367">
        <v>2</v>
      </c>
      <c r="B345" s="384" t="str">
        <f>IFERROR(VLOOKUP(A345,'Coverage Indicators - Section D'!$A$10:$Y$34,25,FALSE),"")</f>
        <v>VC-3(M): Number of long-lasting insecticidal nets distributed to targeted risk groups through continuous distribution</v>
      </c>
      <c r="C345" s="467" t="str">
        <f t="array" ref="C345">IFERROR(IF(INDEX('Disaggregation Records'!$E$95:$E$183,MATCH(LEFT(Z345,255),LEFT('Disaggregation Records'!$D$95:$D$183,255),0))=0,"",INDEX('Disaggregation Records'!$E$95:$E$183,MATCH(LEFT(Z345,255),LEFT('Disaggregation Records'!$D$95:$D$183,255),0))),"")</f>
        <v/>
      </c>
      <c r="D345" s="467" t="str">
        <f t="array" ref="D345">IFERROR(IF(INDEX('Disaggregation Records'!$F$95:$F$183,MATCH(LEFT(Z345,255),LEFT('Disaggregation Records'!$D$95:$D$183,255),0))=0,"",INDEX('Disaggregation Records'!$F$95:$F$183,MATCH(LEFT(Z345,255),LEFT('Disaggregation Records'!$D$95:$D$183,255),0))),"")</f>
        <v/>
      </c>
      <c r="E345" s="386" t="str">
        <f t="array" ref="E345">IFERROR(IF(INDEX('Disaggregation Data'!$K$315:$K$536,MATCH(LEFT(X345,255),LEFT('Disaggregation Data'!$J$315:$J$536,255),0))=0,"",INDEX('Disaggregation Data'!$K$315:$K$536,MATCH(LEFT(X345,255),LEFT('Disaggregation Data'!J$315:$J$536,255),0))),"")</f>
        <v/>
      </c>
      <c r="F345" s="387" t="str">
        <f t="array" ref="F345">IFERROR(IF(INDEX('Disaggregation Data'!$L$315:$L$536,MATCH(LEFT(X345,255),LEFT('Disaggregation Data'!$J$315:$J$536,255),0))=0,"",INDEX('Disaggregation Data'!$L$315:$L$536,MATCH(LEFT(X345,255),LEFT('Disaggregation Data'!J$315:$J$536,255),0))),"")</f>
        <v/>
      </c>
      <c r="G345" s="442" t="str">
        <f t="array" ref="G345">IFERROR(IF(INDEX('Disaggregation Data'!$M$315:$M$536,MATCH(LEFT(X345,255),LEFT('Disaggregation Data'!$J$315:$J$536,255),0))=0,(E345/F345)*100,INDEX('Disaggregation Data'!$M$315:$M$536,MATCH(LEFT(X345,255),LEFT('Disaggregation Data'!J$315:$J$536,255),0))),"")</f>
        <v/>
      </c>
      <c r="H345" s="390" t="str">
        <f t="array" ref="H345">IFERROR(IF(INDEX('Disaggregation Data'!$N$315:$N$536,MATCH(LEFT(X345,255),LEFT('Disaggregation Data'!$J$315:$J$536,255),0))=0,"",INDEX('Disaggregation Data'!$N$315:$N$536,MATCH(LEFT(X345,255),LEFT('Disaggregation Data'!J$315:$J$536,255),0))),"")</f>
        <v/>
      </c>
      <c r="I345" s="471"/>
      <c r="J345" s="471"/>
      <c r="K345" s="471"/>
      <c r="L345" s="471"/>
      <c r="M345" s="471"/>
      <c r="N345" s="471"/>
      <c r="O345" s="471"/>
      <c r="P345" s="471"/>
      <c r="Q345" s="471"/>
      <c r="R345" s="471"/>
      <c r="S345" s="471"/>
      <c r="T345" s="471"/>
      <c r="U345" s="390" t="str">
        <f t="array" ref="U345">IFERROR(IF(INDEX('Disaggregation Data'!$O$315:$O$536,MATCH(LEFT(X345,255),LEFT('Disaggregation Data'!$J$315:$J$536,255),0))=0,"",INDEX('Disaggregation Data'!$O$315:$O$536,MATCH(LEFT(X345,255),LEFT('Disaggregation Data'!J$315:$J$536,255),0))),"")</f>
        <v/>
      </c>
      <c r="V345" s="402" t="str">
        <f t="array" ref="V345">IFERROR(IF(INDEX('Disaggregation Data'!$P$315:$P$536,MATCH(LEFT(X345,255),LEFT('Disaggregation Data'!$J$315:$J$536,255),0))=0,"",INDEX('Disaggregation Data'!$P$315:$P$536,MATCH(LEFT(X345,255),LEFT('Disaggregation Data'!J$315:$J$536,255),0))),"")</f>
        <v/>
      </c>
      <c r="W345" s="472"/>
      <c r="X345" s="472" t="str">
        <f t="shared" si="24"/>
        <v>VC-3(M): Number of long-lasting insecticidal nets distributed to targeted risk groups through continuous distribution</v>
      </c>
      <c r="Y345" s="472">
        <f t="shared" si="25"/>
        <v>8</v>
      </c>
      <c r="Z345" s="472" t="str">
        <f t="shared" si="26"/>
        <v>VC-3(M): Number of long-lasting insecticidal nets distributed to targeted risk groups through continuous distribution-8</v>
      </c>
      <c r="AA345" s="472" t="b">
        <f t="shared" si="27"/>
        <v>1</v>
      </c>
      <c r="AB345" s="472" t="s">
        <v>1813</v>
      </c>
      <c r="AC345" s="472" t="str">
        <f t="array" ref="AC345">IFERROR(IF(INDEX('Disaggregation Records'!$G$95:$G$183,MATCH(LEFT(Z345,255),LEFT('Disaggregation Records'!$D$95:$D$183,255),0))=0,"",INDEX('Disaggregation Records'!$G$95:$G$183,MATCH(LEFT(Z345,255),LEFT('Disaggregation Records'!$D$95:$D$183,255),0))),"")</f>
        <v/>
      </c>
      <c r="AD345" s="472" t="s">
        <v>748</v>
      </c>
      <c r="AE345" s="219"/>
      <c r="AF345" s="135"/>
      <c r="AG345" s="135"/>
    </row>
    <row r="346" spans="1:33" ht="37.5" customHeight="1" x14ac:dyDescent="0.3">
      <c r="A346" s="367">
        <v>2</v>
      </c>
      <c r="B346" s="384" t="str">
        <f>IFERROR(VLOOKUP(A346,'Coverage Indicators - Section D'!$A$10:$Y$34,25,FALSE),"")</f>
        <v>VC-3(M): Number of long-lasting insecticidal nets distributed to targeted risk groups through continuous distribution</v>
      </c>
      <c r="C346" s="467" t="str">
        <f t="array" ref="C346">IFERROR(IF(INDEX('Disaggregation Records'!$E$95:$E$183,MATCH(LEFT(Z346,255),LEFT('Disaggregation Records'!$D$95:$D$183,255),0))=0,"",INDEX('Disaggregation Records'!$E$95:$E$183,MATCH(LEFT(Z346,255),LEFT('Disaggregation Records'!$D$95:$D$183,255),0))),"")</f>
        <v/>
      </c>
      <c r="D346" s="467" t="str">
        <f t="array" ref="D346">IFERROR(IF(INDEX('Disaggregation Records'!$F$95:$F$183,MATCH(LEFT(Z346,255),LEFT('Disaggregation Records'!$D$95:$D$183,255),0))=0,"",INDEX('Disaggregation Records'!$F$95:$F$183,MATCH(LEFT(Z346,255),LEFT('Disaggregation Records'!$D$95:$D$183,255),0))),"")</f>
        <v/>
      </c>
      <c r="E346" s="386" t="str">
        <f t="array" ref="E346">IFERROR(IF(INDEX('Disaggregation Data'!$K$315:$K$536,MATCH(LEFT(X346,255),LEFT('Disaggregation Data'!$J$315:$J$536,255),0))=0,"",INDEX('Disaggregation Data'!$K$315:$K$536,MATCH(LEFT(X346,255),LEFT('Disaggregation Data'!J$315:$J$536,255),0))),"")</f>
        <v/>
      </c>
      <c r="F346" s="387" t="str">
        <f t="array" ref="F346">IFERROR(IF(INDEX('Disaggregation Data'!$L$315:$L$536,MATCH(LEFT(X346,255),LEFT('Disaggregation Data'!$J$315:$J$536,255),0))=0,"",INDEX('Disaggregation Data'!$L$315:$L$536,MATCH(LEFT(X346,255),LEFT('Disaggregation Data'!J$315:$J$536,255),0))),"")</f>
        <v/>
      </c>
      <c r="G346" s="442" t="str">
        <f t="array" ref="G346">IFERROR(IF(INDEX('Disaggregation Data'!$M$315:$M$536,MATCH(LEFT(X346,255),LEFT('Disaggregation Data'!$J$315:$J$536,255),0))=0,(E346/F346)*100,INDEX('Disaggregation Data'!$M$315:$M$536,MATCH(LEFT(X346,255),LEFT('Disaggregation Data'!J$315:$J$536,255),0))),"")</f>
        <v/>
      </c>
      <c r="H346" s="390" t="str">
        <f t="array" ref="H346">IFERROR(IF(INDEX('Disaggregation Data'!$N$315:$N$536,MATCH(LEFT(X346,255),LEFT('Disaggregation Data'!$J$315:$J$536,255),0))=0,"",INDEX('Disaggregation Data'!$N$315:$N$536,MATCH(LEFT(X346,255),LEFT('Disaggregation Data'!J$315:$J$536,255),0))),"")</f>
        <v/>
      </c>
      <c r="I346" s="471"/>
      <c r="J346" s="471"/>
      <c r="K346" s="471"/>
      <c r="L346" s="471"/>
      <c r="M346" s="471"/>
      <c r="N346" s="471"/>
      <c r="O346" s="471"/>
      <c r="P346" s="471"/>
      <c r="Q346" s="471"/>
      <c r="R346" s="471"/>
      <c r="S346" s="471"/>
      <c r="T346" s="471"/>
      <c r="U346" s="390" t="str">
        <f t="array" ref="U346">IFERROR(IF(INDEX('Disaggregation Data'!$O$315:$O$536,MATCH(LEFT(X346,255),LEFT('Disaggregation Data'!$J$315:$J$536,255),0))=0,"",INDEX('Disaggregation Data'!$O$315:$O$536,MATCH(LEFT(X346,255),LEFT('Disaggregation Data'!J$315:$J$536,255),0))),"")</f>
        <v/>
      </c>
      <c r="V346" s="402" t="str">
        <f t="array" ref="V346">IFERROR(IF(INDEX('Disaggregation Data'!$P$315:$P$536,MATCH(LEFT(X346,255),LEFT('Disaggregation Data'!$J$315:$J$536,255),0))=0,"",INDEX('Disaggregation Data'!$P$315:$P$536,MATCH(LEFT(X346,255),LEFT('Disaggregation Data'!J$315:$J$536,255),0))),"")</f>
        <v/>
      </c>
      <c r="W346" s="472"/>
      <c r="X346" s="472" t="str">
        <f t="shared" si="24"/>
        <v>VC-3(M): Number of long-lasting insecticidal nets distributed to targeted risk groups through continuous distribution</v>
      </c>
      <c r="Y346" s="472">
        <f t="shared" si="25"/>
        <v>9</v>
      </c>
      <c r="Z346" s="472" t="str">
        <f t="shared" si="26"/>
        <v>VC-3(M): Number of long-lasting insecticidal nets distributed to targeted risk groups through continuous distribution-9</v>
      </c>
      <c r="AA346" s="472" t="b">
        <f t="shared" si="27"/>
        <v>1</v>
      </c>
      <c r="AB346" s="472" t="s">
        <v>1814</v>
      </c>
      <c r="AC346" s="472" t="str">
        <f t="array" ref="AC346">IFERROR(IF(INDEX('Disaggregation Records'!$G$95:$G$183,MATCH(LEFT(Z346,255),LEFT('Disaggregation Records'!$D$95:$D$183,255),0))=0,"",INDEX('Disaggregation Records'!$G$95:$G$183,MATCH(LEFT(Z346,255),LEFT('Disaggregation Records'!$D$95:$D$183,255),0))),"")</f>
        <v/>
      </c>
      <c r="AD346" s="472" t="s">
        <v>748</v>
      </c>
      <c r="AE346" s="219"/>
      <c r="AF346" s="135"/>
      <c r="AG346" s="135"/>
    </row>
    <row r="347" spans="1:33" ht="37.5" customHeight="1" x14ac:dyDescent="0.3">
      <c r="A347" s="367">
        <v>3</v>
      </c>
      <c r="B347" s="384" t="str">
        <f>IFERROR(VLOOKUP(A347,'Coverage Indicators - Section D'!$A$10:$Y$34,25,FALSE),"")</f>
        <v/>
      </c>
      <c r="C347" s="467" t="str">
        <f t="array" ref="C347">IFERROR(IF(INDEX('Disaggregation Records'!$E$95:$E$183,MATCH(LEFT(Z347,255),LEFT('Disaggregation Records'!$D$95:$D$183,255),0))=0,"",INDEX('Disaggregation Records'!$E$95:$E$183,MATCH(LEFT(Z347,255),LEFT('Disaggregation Records'!$D$95:$D$183,255),0))),"")</f>
        <v/>
      </c>
      <c r="D347" s="467" t="str">
        <f t="array" ref="D347">IFERROR(IF(INDEX('Disaggregation Records'!$F$95:$F$183,MATCH(LEFT(Z347,255),LEFT('Disaggregation Records'!$D$95:$D$183,255),0))=0,"",INDEX('Disaggregation Records'!$F$95:$F$183,MATCH(LEFT(Z347,255),LEFT('Disaggregation Records'!$D$95:$D$183,255),0))),"")</f>
        <v/>
      </c>
      <c r="E347" s="386" t="str">
        <f t="array" ref="E347">IFERROR(IF(INDEX('Disaggregation Data'!$K$315:$K$536,MATCH(LEFT(X347,255),LEFT('Disaggregation Data'!$J$315:$J$536,255),0))=0,"",INDEX('Disaggregation Data'!$K$315:$K$536,MATCH(LEFT(X347,255),LEFT('Disaggregation Data'!J$315:$J$536,255),0))),"")</f>
        <v/>
      </c>
      <c r="F347" s="387" t="str">
        <f t="array" ref="F347">IFERROR(IF(INDEX('Disaggregation Data'!$L$315:$L$536,MATCH(LEFT(X347,255),LEFT('Disaggregation Data'!$J$315:$J$536,255),0))=0,"",INDEX('Disaggregation Data'!$L$315:$L$536,MATCH(LEFT(X347,255),LEFT('Disaggregation Data'!J$315:$J$536,255),0))),"")</f>
        <v/>
      </c>
      <c r="G347" s="442" t="str">
        <f t="array" ref="G347">IFERROR(IF(INDEX('Disaggregation Data'!$M$315:$M$536,MATCH(LEFT(X347,255),LEFT('Disaggregation Data'!$J$315:$J$536,255),0))=0,(E347/F347)*100,INDEX('Disaggregation Data'!$M$315:$M$536,MATCH(LEFT(X347,255),LEFT('Disaggregation Data'!J$315:$J$536,255),0))),"")</f>
        <v/>
      </c>
      <c r="H347" s="390" t="str">
        <f t="array" ref="H347">IFERROR(IF(INDEX('Disaggregation Data'!$N$315:$N$536,MATCH(LEFT(X347,255),LEFT('Disaggregation Data'!$J$315:$J$536,255),0))=0,"",INDEX('Disaggregation Data'!$N$315:$N$536,MATCH(LEFT(X347,255),LEFT('Disaggregation Data'!J$315:$J$536,255),0))),"")</f>
        <v/>
      </c>
      <c r="I347" s="471"/>
      <c r="J347" s="471"/>
      <c r="K347" s="471"/>
      <c r="L347" s="471"/>
      <c r="M347" s="471"/>
      <c r="N347" s="471"/>
      <c r="O347" s="471"/>
      <c r="P347" s="471"/>
      <c r="Q347" s="471"/>
      <c r="R347" s="471"/>
      <c r="S347" s="471"/>
      <c r="T347" s="471"/>
      <c r="U347" s="390" t="str">
        <f t="array" ref="U347">IFERROR(IF(INDEX('Disaggregation Data'!$O$315:$O$536,MATCH(LEFT(X347,255),LEFT('Disaggregation Data'!$J$315:$J$536,255),0))=0,"",INDEX('Disaggregation Data'!$O$315:$O$536,MATCH(LEFT(X347,255),LEFT('Disaggregation Data'!J$315:$J$536,255),0))),"")</f>
        <v/>
      </c>
      <c r="V347" s="402" t="str">
        <f t="array" ref="V347">IFERROR(IF(INDEX('Disaggregation Data'!$P$315:$P$536,MATCH(LEFT(X347,255),LEFT('Disaggregation Data'!$J$315:$J$536,255),0))=0,"",INDEX('Disaggregation Data'!$P$315:$P$536,MATCH(LEFT(X347,255),LEFT('Disaggregation Data'!J$315:$J$536,255),0))),"")</f>
        <v/>
      </c>
      <c r="W347" s="472"/>
      <c r="X347" s="472" t="str">
        <f t="shared" si="24"/>
        <v/>
      </c>
      <c r="Y347" s="472">
        <f t="shared" si="25"/>
        <v>0</v>
      </c>
      <c r="Z347" s="472" t="str">
        <f t="shared" si="26"/>
        <v/>
      </c>
      <c r="AA347" s="472" t="b">
        <f t="shared" si="27"/>
        <v>0</v>
      </c>
      <c r="AB347" s="472" t="s">
        <v>1815</v>
      </c>
      <c r="AC347" s="472" t="str">
        <f t="array" ref="AC347">IFERROR(IF(INDEX('Disaggregation Records'!$G$95:$G$183,MATCH(LEFT(Z347,255),LEFT('Disaggregation Records'!$D$95:$D$183,255),0))=0,"",INDEX('Disaggregation Records'!$G$95:$G$183,MATCH(LEFT(Z347,255),LEFT('Disaggregation Records'!$D$95:$D$183,255),0))),"")</f>
        <v/>
      </c>
      <c r="AD347" s="472" t="s">
        <v>751</v>
      </c>
      <c r="AE347" s="219"/>
      <c r="AF347" s="135"/>
      <c r="AG347" s="135"/>
    </row>
    <row r="348" spans="1:33" ht="37.5" customHeight="1" x14ac:dyDescent="0.3">
      <c r="A348" s="367">
        <v>3</v>
      </c>
      <c r="B348" s="384" t="str">
        <f>IFERROR(VLOOKUP(A348,'Coverage Indicators - Section D'!$A$10:$Y$34,25,FALSE),"")</f>
        <v/>
      </c>
      <c r="C348" s="467" t="str">
        <f t="array" ref="C348">IFERROR(IF(INDEX('Disaggregation Records'!$E$95:$E$183,MATCH(LEFT(Z348,255),LEFT('Disaggregation Records'!$D$95:$D$183,255),0))=0,"",INDEX('Disaggregation Records'!$E$95:$E$183,MATCH(LEFT(Z348,255),LEFT('Disaggregation Records'!$D$95:$D$183,255),0))),"")</f>
        <v/>
      </c>
      <c r="D348" s="467" t="str">
        <f t="array" ref="D348">IFERROR(IF(INDEX('Disaggregation Records'!$F$95:$F$183,MATCH(LEFT(Z348,255),LEFT('Disaggregation Records'!$D$95:$D$183,255),0))=0,"",INDEX('Disaggregation Records'!$F$95:$F$183,MATCH(LEFT(Z348,255),LEFT('Disaggregation Records'!$D$95:$D$183,255),0))),"")</f>
        <v/>
      </c>
      <c r="E348" s="386" t="str">
        <f t="array" ref="E348">IFERROR(IF(INDEX('Disaggregation Data'!$K$315:$K$536,MATCH(LEFT(X348,255),LEFT('Disaggregation Data'!$J$315:$J$536,255),0))=0,"",INDEX('Disaggregation Data'!$K$315:$K$536,MATCH(LEFT(X348,255),LEFT('Disaggregation Data'!J$315:$J$536,255),0))),"")</f>
        <v/>
      </c>
      <c r="F348" s="387" t="str">
        <f t="array" ref="F348">IFERROR(IF(INDEX('Disaggregation Data'!$L$315:$L$536,MATCH(LEFT(X348,255),LEFT('Disaggregation Data'!$J$315:$J$536,255),0))=0,"",INDEX('Disaggregation Data'!$L$315:$L$536,MATCH(LEFT(X348,255),LEFT('Disaggregation Data'!J$315:$J$536,255),0))),"")</f>
        <v/>
      </c>
      <c r="G348" s="442" t="str">
        <f t="array" ref="G348">IFERROR(IF(INDEX('Disaggregation Data'!$M$315:$M$536,MATCH(LEFT(X348,255),LEFT('Disaggregation Data'!$J$315:$J$536,255),0))=0,(E348/F348)*100,INDEX('Disaggregation Data'!$M$315:$M$536,MATCH(LEFT(X348,255),LEFT('Disaggregation Data'!J$315:$J$536,255),0))),"")</f>
        <v/>
      </c>
      <c r="H348" s="390" t="str">
        <f t="array" ref="H348">IFERROR(IF(INDEX('Disaggregation Data'!$N$315:$N$536,MATCH(LEFT(X348,255),LEFT('Disaggregation Data'!$J$315:$J$536,255),0))=0,"",INDEX('Disaggregation Data'!$N$315:$N$536,MATCH(LEFT(X348,255),LEFT('Disaggregation Data'!J$315:$J$536,255),0))),"")</f>
        <v/>
      </c>
      <c r="I348" s="471"/>
      <c r="J348" s="471"/>
      <c r="K348" s="471"/>
      <c r="L348" s="471"/>
      <c r="M348" s="471"/>
      <c r="N348" s="471"/>
      <c r="O348" s="471"/>
      <c r="P348" s="471"/>
      <c r="Q348" s="471"/>
      <c r="R348" s="471"/>
      <c r="S348" s="471"/>
      <c r="T348" s="471"/>
      <c r="U348" s="390" t="str">
        <f t="array" ref="U348">IFERROR(IF(INDEX('Disaggregation Data'!$O$315:$O$536,MATCH(LEFT(X348,255),LEFT('Disaggregation Data'!$J$315:$J$536,255),0))=0,"",INDEX('Disaggregation Data'!$O$315:$O$536,MATCH(LEFT(X348,255),LEFT('Disaggregation Data'!J$315:$J$536,255),0))),"")</f>
        <v/>
      </c>
      <c r="V348" s="402" t="str">
        <f t="array" ref="V348">IFERROR(IF(INDEX('Disaggregation Data'!$P$315:$P$536,MATCH(LEFT(X348,255),LEFT('Disaggregation Data'!$J$315:$J$536,255),0))=0,"",INDEX('Disaggregation Data'!$P$315:$P$536,MATCH(LEFT(X348,255),LEFT('Disaggregation Data'!J$315:$J$536,255),0))),"")</f>
        <v/>
      </c>
      <c r="W348" s="472"/>
      <c r="X348" s="472" t="str">
        <f t="shared" si="24"/>
        <v/>
      </c>
      <c r="Y348" s="472">
        <f t="shared" si="25"/>
        <v>1</v>
      </c>
      <c r="Z348" s="472" t="str">
        <f t="shared" si="26"/>
        <v/>
      </c>
      <c r="AA348" s="472" t="b">
        <f t="shared" si="27"/>
        <v>0</v>
      </c>
      <c r="AB348" s="472" t="s">
        <v>1816</v>
      </c>
      <c r="AC348" s="472" t="str">
        <f t="array" ref="AC348">IFERROR(IF(INDEX('Disaggregation Records'!$G$95:$G$183,MATCH(LEFT(Z348,255),LEFT('Disaggregation Records'!$D$95:$D$183,255),0))=0,"",INDEX('Disaggregation Records'!$G$95:$G$183,MATCH(LEFT(Z348,255),LEFT('Disaggregation Records'!$D$95:$D$183,255),0))),"")</f>
        <v/>
      </c>
      <c r="AD348" s="472" t="s">
        <v>751</v>
      </c>
      <c r="AE348" s="219"/>
      <c r="AF348" s="135"/>
      <c r="AG348" s="135"/>
    </row>
    <row r="349" spans="1:33" ht="37.5" customHeight="1" x14ac:dyDescent="0.3">
      <c r="A349" s="367">
        <v>3</v>
      </c>
      <c r="B349" s="384" t="str">
        <f>IFERROR(VLOOKUP(A349,'Coverage Indicators - Section D'!$A$10:$Y$34,25,FALSE),"")</f>
        <v/>
      </c>
      <c r="C349" s="467" t="str">
        <f t="array" ref="C349">IFERROR(IF(INDEX('Disaggregation Records'!$E$95:$E$183,MATCH(LEFT(Z349,255),LEFT('Disaggregation Records'!$D$95:$D$183,255),0))=0,"",INDEX('Disaggregation Records'!$E$95:$E$183,MATCH(LEFT(Z349,255),LEFT('Disaggregation Records'!$D$95:$D$183,255),0))),"")</f>
        <v/>
      </c>
      <c r="D349" s="467" t="str">
        <f t="array" ref="D349">IFERROR(IF(INDEX('Disaggregation Records'!$F$95:$F$183,MATCH(LEFT(Z349,255),LEFT('Disaggregation Records'!$D$95:$D$183,255),0))=0,"",INDEX('Disaggregation Records'!$F$95:$F$183,MATCH(LEFT(Z349,255),LEFT('Disaggregation Records'!$D$95:$D$183,255),0))),"")</f>
        <v/>
      </c>
      <c r="E349" s="386" t="str">
        <f t="array" ref="E349">IFERROR(IF(INDEX('Disaggregation Data'!$K$315:$K$536,MATCH(LEFT(X349,255),LEFT('Disaggregation Data'!$J$315:$J$536,255),0))=0,"",INDEX('Disaggregation Data'!$K$315:$K$536,MATCH(LEFT(X349,255),LEFT('Disaggregation Data'!J$315:$J$536,255),0))),"")</f>
        <v/>
      </c>
      <c r="F349" s="387" t="str">
        <f t="array" ref="F349">IFERROR(IF(INDEX('Disaggregation Data'!$L$315:$L$536,MATCH(LEFT(X349,255),LEFT('Disaggregation Data'!$J$315:$J$536,255),0))=0,"",INDEX('Disaggregation Data'!$L$315:$L$536,MATCH(LEFT(X349,255),LEFT('Disaggregation Data'!J$315:$J$536,255),0))),"")</f>
        <v/>
      </c>
      <c r="G349" s="442" t="str">
        <f t="array" ref="G349">IFERROR(IF(INDEX('Disaggregation Data'!$M$315:$M$536,MATCH(LEFT(X349,255),LEFT('Disaggregation Data'!$J$315:$J$536,255),0))=0,(E349/F349)*100,INDEX('Disaggregation Data'!$M$315:$M$536,MATCH(LEFT(X349,255),LEFT('Disaggregation Data'!J$315:$J$536,255),0))),"")</f>
        <v/>
      </c>
      <c r="H349" s="390" t="str">
        <f t="array" ref="H349">IFERROR(IF(INDEX('Disaggregation Data'!$N$315:$N$536,MATCH(LEFT(X349,255),LEFT('Disaggregation Data'!$J$315:$J$536,255),0))=0,"",INDEX('Disaggregation Data'!$N$315:$N$536,MATCH(LEFT(X349,255),LEFT('Disaggregation Data'!J$315:$J$536,255),0))),"")</f>
        <v/>
      </c>
      <c r="I349" s="471"/>
      <c r="J349" s="471"/>
      <c r="K349" s="471"/>
      <c r="L349" s="471"/>
      <c r="M349" s="471"/>
      <c r="N349" s="471"/>
      <c r="O349" s="471"/>
      <c r="P349" s="471"/>
      <c r="Q349" s="471"/>
      <c r="R349" s="471"/>
      <c r="S349" s="471"/>
      <c r="T349" s="471"/>
      <c r="U349" s="390" t="str">
        <f t="array" ref="U349">IFERROR(IF(INDEX('Disaggregation Data'!$O$315:$O$536,MATCH(LEFT(X349,255),LEFT('Disaggregation Data'!$J$315:$J$536,255),0))=0,"",INDEX('Disaggregation Data'!$O$315:$O$536,MATCH(LEFT(X349,255),LEFT('Disaggregation Data'!J$315:$J$536,255),0))),"")</f>
        <v/>
      </c>
      <c r="V349" s="402" t="str">
        <f t="array" ref="V349">IFERROR(IF(INDEX('Disaggregation Data'!$P$315:$P$536,MATCH(LEFT(X349,255),LEFT('Disaggregation Data'!$J$315:$J$536,255),0))=0,"",INDEX('Disaggregation Data'!$P$315:$P$536,MATCH(LEFT(X349,255),LEFT('Disaggregation Data'!J$315:$J$536,255),0))),"")</f>
        <v/>
      </c>
      <c r="W349" s="472"/>
      <c r="X349" s="472" t="str">
        <f t="shared" si="24"/>
        <v/>
      </c>
      <c r="Y349" s="472">
        <f t="shared" si="25"/>
        <v>2</v>
      </c>
      <c r="Z349" s="472" t="str">
        <f t="shared" si="26"/>
        <v/>
      </c>
      <c r="AA349" s="472" t="b">
        <f t="shared" si="27"/>
        <v>0</v>
      </c>
      <c r="AB349" s="472" t="s">
        <v>1817</v>
      </c>
      <c r="AC349" s="472" t="str">
        <f t="array" ref="AC349">IFERROR(IF(INDEX('Disaggregation Records'!$G$95:$G$183,MATCH(LEFT(Z349,255),LEFT('Disaggregation Records'!$D$95:$D$183,255),0))=0,"",INDEX('Disaggregation Records'!$G$95:$G$183,MATCH(LEFT(Z349,255),LEFT('Disaggregation Records'!$D$95:$D$183,255),0))),"")</f>
        <v/>
      </c>
      <c r="AD349" s="472" t="s">
        <v>751</v>
      </c>
      <c r="AE349" s="219"/>
      <c r="AF349" s="135"/>
      <c r="AG349" s="135"/>
    </row>
    <row r="350" spans="1:33" ht="37.5" customHeight="1" x14ac:dyDescent="0.3">
      <c r="A350" s="367">
        <v>3</v>
      </c>
      <c r="B350" s="384" t="str">
        <f>IFERROR(VLOOKUP(A350,'Coverage Indicators - Section D'!$A$10:$Y$34,25,FALSE),"")</f>
        <v/>
      </c>
      <c r="C350" s="467" t="str">
        <f t="array" ref="C350">IFERROR(IF(INDEX('Disaggregation Records'!$E$95:$E$183,MATCH(LEFT(Z350,255),LEFT('Disaggregation Records'!$D$95:$D$183,255),0))=0,"",INDEX('Disaggregation Records'!$E$95:$E$183,MATCH(LEFT(Z350,255),LEFT('Disaggregation Records'!$D$95:$D$183,255),0))),"")</f>
        <v/>
      </c>
      <c r="D350" s="467" t="str">
        <f t="array" ref="D350">IFERROR(IF(INDEX('Disaggregation Records'!$F$95:$F$183,MATCH(LEFT(Z350,255),LEFT('Disaggregation Records'!$D$95:$D$183,255),0))=0,"",INDEX('Disaggregation Records'!$F$95:$F$183,MATCH(LEFT(Z350,255),LEFT('Disaggregation Records'!$D$95:$D$183,255),0))),"")</f>
        <v/>
      </c>
      <c r="E350" s="386" t="str">
        <f t="array" ref="E350">IFERROR(IF(INDEX('Disaggregation Data'!$K$315:$K$536,MATCH(LEFT(X350,255),LEFT('Disaggregation Data'!$J$315:$J$536,255),0))=0,"",INDEX('Disaggregation Data'!$K$315:$K$536,MATCH(LEFT(X350,255),LEFT('Disaggregation Data'!J$315:$J$536,255),0))),"")</f>
        <v/>
      </c>
      <c r="F350" s="387" t="str">
        <f t="array" ref="F350">IFERROR(IF(INDEX('Disaggregation Data'!$L$315:$L$536,MATCH(LEFT(X350,255),LEFT('Disaggregation Data'!$J$315:$J$536,255),0))=0,"",INDEX('Disaggregation Data'!$L$315:$L$536,MATCH(LEFT(X350,255),LEFT('Disaggregation Data'!J$315:$J$536,255),0))),"")</f>
        <v/>
      </c>
      <c r="G350" s="442" t="str">
        <f t="array" ref="G350">IFERROR(IF(INDEX('Disaggregation Data'!$M$315:$M$536,MATCH(LEFT(X350,255),LEFT('Disaggregation Data'!$J$315:$J$536,255),0))=0,(E350/F350)*100,INDEX('Disaggregation Data'!$M$315:$M$536,MATCH(LEFT(X350,255),LEFT('Disaggregation Data'!J$315:$J$536,255),0))),"")</f>
        <v/>
      </c>
      <c r="H350" s="390" t="str">
        <f t="array" ref="H350">IFERROR(IF(INDEX('Disaggregation Data'!$N$315:$N$536,MATCH(LEFT(X350,255),LEFT('Disaggregation Data'!$J$315:$J$536,255),0))=0,"",INDEX('Disaggregation Data'!$N$315:$N$536,MATCH(LEFT(X350,255),LEFT('Disaggregation Data'!J$315:$J$536,255),0))),"")</f>
        <v/>
      </c>
      <c r="I350" s="471"/>
      <c r="J350" s="471"/>
      <c r="K350" s="471"/>
      <c r="L350" s="471"/>
      <c r="M350" s="471"/>
      <c r="N350" s="471"/>
      <c r="O350" s="471"/>
      <c r="P350" s="471"/>
      <c r="Q350" s="471"/>
      <c r="R350" s="471"/>
      <c r="S350" s="471"/>
      <c r="T350" s="471"/>
      <c r="U350" s="390" t="str">
        <f t="array" ref="U350">IFERROR(IF(INDEX('Disaggregation Data'!$O$315:$O$536,MATCH(LEFT(X350,255),LEFT('Disaggregation Data'!$J$315:$J$536,255),0))=0,"",INDEX('Disaggregation Data'!$O$315:$O$536,MATCH(LEFT(X350,255),LEFT('Disaggregation Data'!J$315:$J$536,255),0))),"")</f>
        <v/>
      </c>
      <c r="V350" s="402" t="str">
        <f t="array" ref="V350">IFERROR(IF(INDEX('Disaggregation Data'!$P$315:$P$536,MATCH(LEFT(X350,255),LEFT('Disaggregation Data'!$J$315:$J$536,255),0))=0,"",INDEX('Disaggregation Data'!$P$315:$P$536,MATCH(LEFT(X350,255),LEFT('Disaggregation Data'!J$315:$J$536,255),0))),"")</f>
        <v/>
      </c>
      <c r="W350" s="472"/>
      <c r="X350" s="472" t="str">
        <f t="shared" si="24"/>
        <v/>
      </c>
      <c r="Y350" s="472">
        <f t="shared" si="25"/>
        <v>3</v>
      </c>
      <c r="Z350" s="472" t="str">
        <f t="shared" si="26"/>
        <v/>
      </c>
      <c r="AA350" s="472" t="b">
        <f t="shared" si="27"/>
        <v>0</v>
      </c>
      <c r="AB350" s="472" t="s">
        <v>1818</v>
      </c>
      <c r="AC350" s="472" t="str">
        <f t="array" ref="AC350">IFERROR(IF(INDEX('Disaggregation Records'!$G$95:$G$183,MATCH(LEFT(Z350,255),LEFT('Disaggregation Records'!$D$95:$D$183,255),0))=0,"",INDEX('Disaggregation Records'!$G$95:$G$183,MATCH(LEFT(Z350,255),LEFT('Disaggregation Records'!$D$95:$D$183,255),0))),"")</f>
        <v/>
      </c>
      <c r="AD350" s="472" t="s">
        <v>751</v>
      </c>
      <c r="AE350" s="219"/>
      <c r="AF350" s="135"/>
      <c r="AG350" s="135"/>
    </row>
    <row r="351" spans="1:33" ht="37.5" customHeight="1" x14ac:dyDescent="0.3">
      <c r="A351" s="367">
        <v>3</v>
      </c>
      <c r="B351" s="384" t="str">
        <f>IFERROR(VLOOKUP(A351,'Coverage Indicators - Section D'!$A$10:$Y$34,25,FALSE),"")</f>
        <v/>
      </c>
      <c r="C351" s="467" t="str">
        <f t="array" ref="C351">IFERROR(IF(INDEX('Disaggregation Records'!$E$95:$E$183,MATCH(LEFT(Z351,255),LEFT('Disaggregation Records'!$D$95:$D$183,255),0))=0,"",INDEX('Disaggregation Records'!$E$95:$E$183,MATCH(LEFT(Z351,255),LEFT('Disaggregation Records'!$D$95:$D$183,255),0))),"")</f>
        <v/>
      </c>
      <c r="D351" s="467" t="str">
        <f t="array" ref="D351">IFERROR(IF(INDEX('Disaggregation Records'!$F$95:$F$183,MATCH(LEFT(Z351,255),LEFT('Disaggregation Records'!$D$95:$D$183,255),0))=0,"",INDEX('Disaggregation Records'!$F$95:$F$183,MATCH(LEFT(Z351,255),LEFT('Disaggregation Records'!$D$95:$D$183,255),0))),"")</f>
        <v/>
      </c>
      <c r="E351" s="386" t="str">
        <f t="array" ref="E351">IFERROR(IF(INDEX('Disaggregation Data'!$K$315:$K$536,MATCH(LEFT(X351,255),LEFT('Disaggregation Data'!$J$315:$J$536,255),0))=0,"",INDEX('Disaggregation Data'!$K$315:$K$536,MATCH(LEFT(X351,255),LEFT('Disaggregation Data'!J$315:$J$536,255),0))),"")</f>
        <v/>
      </c>
      <c r="F351" s="387" t="str">
        <f t="array" ref="F351">IFERROR(IF(INDEX('Disaggregation Data'!$L$315:$L$536,MATCH(LEFT(X351,255),LEFT('Disaggregation Data'!$J$315:$J$536,255),0))=0,"",INDEX('Disaggregation Data'!$L$315:$L$536,MATCH(LEFT(X351,255),LEFT('Disaggregation Data'!J$315:$J$536,255),0))),"")</f>
        <v/>
      </c>
      <c r="G351" s="442" t="str">
        <f t="array" ref="G351">IFERROR(IF(INDEX('Disaggregation Data'!$M$315:$M$536,MATCH(LEFT(X351,255),LEFT('Disaggregation Data'!$J$315:$J$536,255),0))=0,(E351/F351)*100,INDEX('Disaggregation Data'!$M$315:$M$536,MATCH(LEFT(X351,255),LEFT('Disaggregation Data'!J$315:$J$536,255),0))),"")</f>
        <v/>
      </c>
      <c r="H351" s="390" t="str">
        <f t="array" ref="H351">IFERROR(IF(INDEX('Disaggregation Data'!$N$315:$N$536,MATCH(LEFT(X351,255),LEFT('Disaggregation Data'!$J$315:$J$536,255),0))=0,"",INDEX('Disaggregation Data'!$N$315:$N$536,MATCH(LEFT(X351,255),LEFT('Disaggregation Data'!J$315:$J$536,255),0))),"")</f>
        <v/>
      </c>
      <c r="I351" s="471"/>
      <c r="J351" s="471"/>
      <c r="K351" s="471"/>
      <c r="L351" s="471"/>
      <c r="M351" s="471"/>
      <c r="N351" s="471"/>
      <c r="O351" s="471"/>
      <c r="P351" s="471"/>
      <c r="Q351" s="471"/>
      <c r="R351" s="471"/>
      <c r="S351" s="471"/>
      <c r="T351" s="471"/>
      <c r="U351" s="390" t="str">
        <f t="array" ref="U351">IFERROR(IF(INDEX('Disaggregation Data'!$O$315:$O$536,MATCH(LEFT(X351,255),LEFT('Disaggregation Data'!$J$315:$J$536,255),0))=0,"",INDEX('Disaggregation Data'!$O$315:$O$536,MATCH(LEFT(X351,255),LEFT('Disaggregation Data'!J$315:$J$536,255),0))),"")</f>
        <v/>
      </c>
      <c r="V351" s="402" t="str">
        <f t="array" ref="V351">IFERROR(IF(INDEX('Disaggregation Data'!$P$315:$P$536,MATCH(LEFT(X351,255),LEFT('Disaggregation Data'!$J$315:$J$536,255),0))=0,"",INDEX('Disaggregation Data'!$P$315:$P$536,MATCH(LEFT(X351,255),LEFT('Disaggregation Data'!J$315:$J$536,255),0))),"")</f>
        <v/>
      </c>
      <c r="W351" s="472"/>
      <c r="X351" s="472" t="str">
        <f t="shared" si="24"/>
        <v/>
      </c>
      <c r="Y351" s="472">
        <f t="shared" si="25"/>
        <v>4</v>
      </c>
      <c r="Z351" s="472" t="str">
        <f t="shared" si="26"/>
        <v/>
      </c>
      <c r="AA351" s="472" t="b">
        <f t="shared" si="27"/>
        <v>0</v>
      </c>
      <c r="AB351" s="472" t="s">
        <v>1819</v>
      </c>
      <c r="AC351" s="472" t="str">
        <f t="array" ref="AC351">IFERROR(IF(INDEX('Disaggregation Records'!$G$95:$G$183,MATCH(LEFT(Z351,255),LEFT('Disaggregation Records'!$D$95:$D$183,255),0))=0,"",INDEX('Disaggregation Records'!$G$95:$G$183,MATCH(LEFT(Z351,255),LEFT('Disaggregation Records'!$D$95:$D$183,255),0))),"")</f>
        <v/>
      </c>
      <c r="AD351" s="472" t="s">
        <v>751</v>
      </c>
      <c r="AE351" s="219"/>
      <c r="AF351" s="135"/>
      <c r="AG351" s="135"/>
    </row>
    <row r="352" spans="1:33" ht="37.5" customHeight="1" x14ac:dyDescent="0.3">
      <c r="A352" s="367">
        <v>3</v>
      </c>
      <c r="B352" s="384" t="str">
        <f>IFERROR(VLOOKUP(A352,'Coverage Indicators - Section D'!$A$10:$Y$34,25,FALSE),"")</f>
        <v/>
      </c>
      <c r="C352" s="467" t="str">
        <f t="array" ref="C352">IFERROR(IF(INDEX('Disaggregation Records'!$E$95:$E$183,MATCH(LEFT(Z352,255),LEFT('Disaggregation Records'!$D$95:$D$183,255),0))=0,"",INDEX('Disaggregation Records'!$E$95:$E$183,MATCH(LEFT(Z352,255),LEFT('Disaggregation Records'!$D$95:$D$183,255),0))),"")</f>
        <v/>
      </c>
      <c r="D352" s="467" t="str">
        <f t="array" ref="D352">IFERROR(IF(INDEX('Disaggregation Records'!$F$95:$F$183,MATCH(LEFT(Z352,255),LEFT('Disaggregation Records'!$D$95:$D$183,255),0))=0,"",INDEX('Disaggregation Records'!$F$95:$F$183,MATCH(LEFT(Z352,255),LEFT('Disaggregation Records'!$D$95:$D$183,255),0))),"")</f>
        <v/>
      </c>
      <c r="E352" s="386" t="str">
        <f t="array" ref="E352">IFERROR(IF(INDEX('Disaggregation Data'!$K$315:$K$536,MATCH(LEFT(X352,255),LEFT('Disaggregation Data'!$J$315:$J$536,255),0))=0,"",INDEX('Disaggregation Data'!$K$315:$K$536,MATCH(LEFT(X352,255),LEFT('Disaggregation Data'!J$315:$J$536,255),0))),"")</f>
        <v/>
      </c>
      <c r="F352" s="387" t="str">
        <f t="array" ref="F352">IFERROR(IF(INDEX('Disaggregation Data'!$L$315:$L$536,MATCH(LEFT(X352,255),LEFT('Disaggregation Data'!$J$315:$J$536,255),0))=0,"",INDEX('Disaggregation Data'!$L$315:$L$536,MATCH(LEFT(X352,255),LEFT('Disaggregation Data'!J$315:$J$536,255),0))),"")</f>
        <v/>
      </c>
      <c r="G352" s="442" t="str">
        <f t="array" ref="G352">IFERROR(IF(INDEX('Disaggregation Data'!$M$315:$M$536,MATCH(LEFT(X352,255),LEFT('Disaggregation Data'!$J$315:$J$536,255),0))=0,(E352/F352)*100,INDEX('Disaggregation Data'!$M$315:$M$536,MATCH(LEFT(X352,255),LEFT('Disaggregation Data'!J$315:$J$536,255),0))),"")</f>
        <v/>
      </c>
      <c r="H352" s="390" t="str">
        <f t="array" ref="H352">IFERROR(IF(INDEX('Disaggregation Data'!$N$315:$N$536,MATCH(LEFT(X352,255),LEFT('Disaggregation Data'!$J$315:$J$536,255),0))=0,"",INDEX('Disaggregation Data'!$N$315:$N$536,MATCH(LEFT(X352,255),LEFT('Disaggregation Data'!J$315:$J$536,255),0))),"")</f>
        <v/>
      </c>
      <c r="I352" s="471"/>
      <c r="J352" s="471"/>
      <c r="K352" s="471"/>
      <c r="L352" s="471"/>
      <c r="M352" s="471"/>
      <c r="N352" s="471"/>
      <c r="O352" s="471"/>
      <c r="P352" s="471"/>
      <c r="Q352" s="471"/>
      <c r="R352" s="471"/>
      <c r="S352" s="471"/>
      <c r="T352" s="471"/>
      <c r="U352" s="390" t="str">
        <f t="array" ref="U352">IFERROR(IF(INDEX('Disaggregation Data'!$O$315:$O$536,MATCH(LEFT(X352,255),LEFT('Disaggregation Data'!$J$315:$J$536,255),0))=0,"",INDEX('Disaggregation Data'!$O$315:$O$536,MATCH(LEFT(X352,255),LEFT('Disaggregation Data'!J$315:$J$536,255),0))),"")</f>
        <v/>
      </c>
      <c r="V352" s="402" t="str">
        <f t="array" ref="V352">IFERROR(IF(INDEX('Disaggregation Data'!$P$315:$P$536,MATCH(LEFT(X352,255),LEFT('Disaggregation Data'!$J$315:$J$536,255),0))=0,"",INDEX('Disaggregation Data'!$P$315:$P$536,MATCH(LEFT(X352,255),LEFT('Disaggregation Data'!J$315:$J$536,255),0))),"")</f>
        <v/>
      </c>
      <c r="W352" s="472"/>
      <c r="X352" s="472" t="str">
        <f t="shared" si="24"/>
        <v/>
      </c>
      <c r="Y352" s="472">
        <f t="shared" si="25"/>
        <v>5</v>
      </c>
      <c r="Z352" s="472" t="str">
        <f t="shared" si="26"/>
        <v/>
      </c>
      <c r="AA352" s="472" t="b">
        <f t="shared" si="27"/>
        <v>0</v>
      </c>
      <c r="AB352" s="472" t="s">
        <v>1820</v>
      </c>
      <c r="AC352" s="472" t="str">
        <f t="array" ref="AC352">IFERROR(IF(INDEX('Disaggregation Records'!$G$95:$G$183,MATCH(LEFT(Z352,255),LEFT('Disaggregation Records'!$D$95:$D$183,255),0))=0,"",INDEX('Disaggregation Records'!$G$95:$G$183,MATCH(LEFT(Z352,255),LEFT('Disaggregation Records'!$D$95:$D$183,255),0))),"")</f>
        <v/>
      </c>
      <c r="AD352" s="472" t="s">
        <v>751</v>
      </c>
      <c r="AE352" s="219"/>
      <c r="AF352" s="135"/>
      <c r="AG352" s="135"/>
    </row>
    <row r="353" spans="1:33" ht="37.5" customHeight="1" x14ac:dyDescent="0.3">
      <c r="A353" s="367">
        <v>3</v>
      </c>
      <c r="B353" s="384" t="str">
        <f>IFERROR(VLOOKUP(A353,'Coverage Indicators - Section D'!$A$10:$Y$34,25,FALSE),"")</f>
        <v/>
      </c>
      <c r="C353" s="467" t="str">
        <f t="array" ref="C353">IFERROR(IF(INDEX('Disaggregation Records'!$E$95:$E$183,MATCH(LEFT(Z353,255),LEFT('Disaggregation Records'!$D$95:$D$183,255),0))=0,"",INDEX('Disaggregation Records'!$E$95:$E$183,MATCH(LEFT(Z353,255),LEFT('Disaggregation Records'!$D$95:$D$183,255),0))),"")</f>
        <v/>
      </c>
      <c r="D353" s="467" t="str">
        <f t="array" ref="D353">IFERROR(IF(INDEX('Disaggregation Records'!$F$95:$F$183,MATCH(LEFT(Z353,255),LEFT('Disaggregation Records'!$D$95:$D$183,255),0))=0,"",INDEX('Disaggregation Records'!$F$95:$F$183,MATCH(LEFT(Z353,255),LEFT('Disaggregation Records'!$D$95:$D$183,255),0))),"")</f>
        <v/>
      </c>
      <c r="E353" s="386" t="str">
        <f t="array" ref="E353">IFERROR(IF(INDEX('Disaggregation Data'!$K$315:$K$536,MATCH(LEFT(X353,255),LEFT('Disaggregation Data'!$J$315:$J$536,255),0))=0,"",INDEX('Disaggregation Data'!$K$315:$K$536,MATCH(LEFT(X353,255),LEFT('Disaggregation Data'!J$315:$J$536,255),0))),"")</f>
        <v/>
      </c>
      <c r="F353" s="387" t="str">
        <f t="array" ref="F353">IFERROR(IF(INDEX('Disaggregation Data'!$L$315:$L$536,MATCH(LEFT(X353,255),LEFT('Disaggregation Data'!$J$315:$J$536,255),0))=0,"",INDEX('Disaggregation Data'!$L$315:$L$536,MATCH(LEFT(X353,255),LEFT('Disaggregation Data'!J$315:$J$536,255),0))),"")</f>
        <v/>
      </c>
      <c r="G353" s="442" t="str">
        <f t="array" ref="G353">IFERROR(IF(INDEX('Disaggregation Data'!$M$315:$M$536,MATCH(LEFT(X353,255),LEFT('Disaggregation Data'!$J$315:$J$536,255),0))=0,(E353/F353)*100,INDEX('Disaggregation Data'!$M$315:$M$536,MATCH(LEFT(X353,255),LEFT('Disaggregation Data'!J$315:$J$536,255),0))),"")</f>
        <v/>
      </c>
      <c r="H353" s="390" t="str">
        <f t="array" ref="H353">IFERROR(IF(INDEX('Disaggregation Data'!$N$315:$N$536,MATCH(LEFT(X353,255),LEFT('Disaggregation Data'!$J$315:$J$536,255),0))=0,"",INDEX('Disaggregation Data'!$N$315:$N$536,MATCH(LEFT(X353,255),LEFT('Disaggregation Data'!J$315:$J$536,255),0))),"")</f>
        <v/>
      </c>
      <c r="I353" s="471"/>
      <c r="J353" s="471"/>
      <c r="K353" s="471"/>
      <c r="L353" s="471"/>
      <c r="M353" s="471"/>
      <c r="N353" s="471"/>
      <c r="O353" s="471"/>
      <c r="P353" s="471"/>
      <c r="Q353" s="471"/>
      <c r="R353" s="471"/>
      <c r="S353" s="471"/>
      <c r="T353" s="471"/>
      <c r="U353" s="390" t="str">
        <f t="array" ref="U353">IFERROR(IF(INDEX('Disaggregation Data'!$O$315:$O$536,MATCH(LEFT(X353,255),LEFT('Disaggregation Data'!$J$315:$J$536,255),0))=0,"",INDEX('Disaggregation Data'!$O$315:$O$536,MATCH(LEFT(X353,255),LEFT('Disaggregation Data'!J$315:$J$536,255),0))),"")</f>
        <v/>
      </c>
      <c r="V353" s="402" t="str">
        <f t="array" ref="V353">IFERROR(IF(INDEX('Disaggregation Data'!$P$315:$P$536,MATCH(LEFT(X353,255),LEFT('Disaggregation Data'!$J$315:$J$536,255),0))=0,"",INDEX('Disaggregation Data'!$P$315:$P$536,MATCH(LEFT(X353,255),LEFT('Disaggregation Data'!J$315:$J$536,255),0))),"")</f>
        <v/>
      </c>
      <c r="W353" s="472"/>
      <c r="X353" s="472" t="str">
        <f t="shared" si="24"/>
        <v/>
      </c>
      <c r="Y353" s="472">
        <f t="shared" si="25"/>
        <v>6</v>
      </c>
      <c r="Z353" s="472" t="str">
        <f t="shared" si="26"/>
        <v/>
      </c>
      <c r="AA353" s="472" t="b">
        <f t="shared" si="27"/>
        <v>0</v>
      </c>
      <c r="AB353" s="472" t="s">
        <v>1821</v>
      </c>
      <c r="AC353" s="472" t="str">
        <f t="array" ref="AC353">IFERROR(IF(INDEX('Disaggregation Records'!$G$95:$G$183,MATCH(LEFT(Z353,255),LEFT('Disaggregation Records'!$D$95:$D$183,255),0))=0,"",INDEX('Disaggregation Records'!$G$95:$G$183,MATCH(LEFT(Z353,255),LEFT('Disaggregation Records'!$D$95:$D$183,255),0))),"")</f>
        <v/>
      </c>
      <c r="AD353" s="472" t="s">
        <v>751</v>
      </c>
      <c r="AE353" s="219"/>
      <c r="AF353" s="135"/>
      <c r="AG353" s="135"/>
    </row>
    <row r="354" spans="1:33" ht="37.5" customHeight="1" x14ac:dyDescent="0.3">
      <c r="A354" s="367">
        <v>3</v>
      </c>
      <c r="B354" s="384" t="str">
        <f>IFERROR(VLOOKUP(A354,'Coverage Indicators - Section D'!$A$10:$Y$34,25,FALSE),"")</f>
        <v/>
      </c>
      <c r="C354" s="467" t="str">
        <f t="array" ref="C354">IFERROR(IF(INDEX('Disaggregation Records'!$E$95:$E$183,MATCH(LEFT(Z354,255),LEFT('Disaggregation Records'!$D$95:$D$183,255),0))=0,"",INDEX('Disaggregation Records'!$E$95:$E$183,MATCH(LEFT(Z354,255),LEFT('Disaggregation Records'!$D$95:$D$183,255),0))),"")</f>
        <v/>
      </c>
      <c r="D354" s="467" t="str">
        <f t="array" ref="D354">IFERROR(IF(INDEX('Disaggregation Records'!$F$95:$F$183,MATCH(LEFT(Z354,255),LEFT('Disaggregation Records'!$D$95:$D$183,255),0))=0,"",INDEX('Disaggregation Records'!$F$95:$F$183,MATCH(LEFT(Z354,255),LEFT('Disaggregation Records'!$D$95:$D$183,255),0))),"")</f>
        <v/>
      </c>
      <c r="E354" s="386" t="str">
        <f t="array" ref="E354">IFERROR(IF(INDEX('Disaggregation Data'!$K$315:$K$536,MATCH(LEFT(X354,255),LEFT('Disaggregation Data'!$J$315:$J$536,255),0))=0,"",INDEX('Disaggregation Data'!$K$315:$K$536,MATCH(LEFT(X354,255),LEFT('Disaggregation Data'!J$315:$J$536,255),0))),"")</f>
        <v/>
      </c>
      <c r="F354" s="387" t="str">
        <f t="array" ref="F354">IFERROR(IF(INDEX('Disaggregation Data'!$L$315:$L$536,MATCH(LEFT(X354,255),LEFT('Disaggregation Data'!$J$315:$J$536,255),0))=0,"",INDEX('Disaggregation Data'!$L$315:$L$536,MATCH(LEFT(X354,255),LEFT('Disaggregation Data'!J$315:$J$536,255),0))),"")</f>
        <v/>
      </c>
      <c r="G354" s="442" t="str">
        <f t="array" ref="G354">IFERROR(IF(INDEX('Disaggregation Data'!$M$315:$M$536,MATCH(LEFT(X354,255),LEFT('Disaggregation Data'!$J$315:$J$536,255),0))=0,(E354/F354)*100,INDEX('Disaggregation Data'!$M$315:$M$536,MATCH(LEFT(X354,255),LEFT('Disaggregation Data'!J$315:$J$536,255),0))),"")</f>
        <v/>
      </c>
      <c r="H354" s="390" t="str">
        <f t="array" ref="H354">IFERROR(IF(INDEX('Disaggregation Data'!$N$315:$N$536,MATCH(LEFT(X354,255),LEFT('Disaggregation Data'!$J$315:$J$536,255),0))=0,"",INDEX('Disaggregation Data'!$N$315:$N$536,MATCH(LEFT(X354,255),LEFT('Disaggregation Data'!J$315:$J$536,255),0))),"")</f>
        <v/>
      </c>
      <c r="I354" s="471"/>
      <c r="J354" s="471"/>
      <c r="K354" s="471"/>
      <c r="L354" s="471"/>
      <c r="M354" s="471"/>
      <c r="N354" s="471"/>
      <c r="O354" s="471"/>
      <c r="P354" s="471"/>
      <c r="Q354" s="471"/>
      <c r="R354" s="471"/>
      <c r="S354" s="471"/>
      <c r="T354" s="471"/>
      <c r="U354" s="390" t="str">
        <f t="array" ref="U354">IFERROR(IF(INDEX('Disaggregation Data'!$O$315:$O$536,MATCH(LEFT(X354,255),LEFT('Disaggregation Data'!$J$315:$J$536,255),0))=0,"",INDEX('Disaggregation Data'!$O$315:$O$536,MATCH(LEFT(X354,255),LEFT('Disaggregation Data'!J$315:$J$536,255),0))),"")</f>
        <v/>
      </c>
      <c r="V354" s="402" t="str">
        <f t="array" ref="V354">IFERROR(IF(INDEX('Disaggregation Data'!$P$315:$P$536,MATCH(LEFT(X354,255),LEFT('Disaggregation Data'!$J$315:$J$536,255),0))=0,"",INDEX('Disaggregation Data'!$P$315:$P$536,MATCH(LEFT(X354,255),LEFT('Disaggregation Data'!J$315:$J$536,255),0))),"")</f>
        <v/>
      </c>
      <c r="W354" s="472"/>
      <c r="X354" s="472" t="str">
        <f t="shared" si="24"/>
        <v/>
      </c>
      <c r="Y354" s="472">
        <f t="shared" si="25"/>
        <v>7</v>
      </c>
      <c r="Z354" s="472" t="str">
        <f t="shared" si="26"/>
        <v/>
      </c>
      <c r="AA354" s="472" t="b">
        <f t="shared" si="27"/>
        <v>0</v>
      </c>
      <c r="AB354" s="472" t="s">
        <v>1822</v>
      </c>
      <c r="AC354" s="472" t="str">
        <f t="array" ref="AC354">IFERROR(IF(INDEX('Disaggregation Records'!$G$95:$G$183,MATCH(LEFT(Z354,255),LEFT('Disaggregation Records'!$D$95:$D$183,255),0))=0,"",INDEX('Disaggregation Records'!$G$95:$G$183,MATCH(LEFT(Z354,255),LEFT('Disaggregation Records'!$D$95:$D$183,255),0))),"")</f>
        <v/>
      </c>
      <c r="AD354" s="472" t="s">
        <v>751</v>
      </c>
      <c r="AE354" s="219"/>
      <c r="AF354" s="135"/>
      <c r="AG354" s="135"/>
    </row>
    <row r="355" spans="1:33" ht="37.5" customHeight="1" x14ac:dyDescent="0.3">
      <c r="A355" s="367">
        <v>3</v>
      </c>
      <c r="B355" s="384" t="str">
        <f>IFERROR(VLOOKUP(A355,'Coverage Indicators - Section D'!$A$10:$Y$34,25,FALSE),"")</f>
        <v/>
      </c>
      <c r="C355" s="467" t="str">
        <f t="array" ref="C355">IFERROR(IF(INDEX('Disaggregation Records'!$E$95:$E$183,MATCH(LEFT(Z355,255),LEFT('Disaggregation Records'!$D$95:$D$183,255),0))=0,"",INDEX('Disaggregation Records'!$E$95:$E$183,MATCH(LEFT(Z355,255),LEFT('Disaggregation Records'!$D$95:$D$183,255),0))),"")</f>
        <v/>
      </c>
      <c r="D355" s="467" t="str">
        <f t="array" ref="D355">IFERROR(IF(INDEX('Disaggregation Records'!$F$95:$F$183,MATCH(LEFT(Z355,255),LEFT('Disaggregation Records'!$D$95:$D$183,255),0))=0,"",INDEX('Disaggregation Records'!$F$95:$F$183,MATCH(LEFT(Z355,255),LEFT('Disaggregation Records'!$D$95:$D$183,255),0))),"")</f>
        <v/>
      </c>
      <c r="E355" s="386" t="str">
        <f t="array" ref="E355">IFERROR(IF(INDEX('Disaggregation Data'!$K$315:$K$536,MATCH(LEFT(X355,255),LEFT('Disaggregation Data'!$J$315:$J$536,255),0))=0,"",INDEX('Disaggregation Data'!$K$315:$K$536,MATCH(LEFT(X355,255),LEFT('Disaggregation Data'!J$315:$J$536,255),0))),"")</f>
        <v/>
      </c>
      <c r="F355" s="387" t="str">
        <f t="array" ref="F355">IFERROR(IF(INDEX('Disaggregation Data'!$L$315:$L$536,MATCH(LEFT(X355,255),LEFT('Disaggregation Data'!$J$315:$J$536,255),0))=0,"",INDEX('Disaggregation Data'!$L$315:$L$536,MATCH(LEFT(X355,255),LEFT('Disaggregation Data'!J$315:$J$536,255),0))),"")</f>
        <v/>
      </c>
      <c r="G355" s="442" t="str">
        <f t="array" ref="G355">IFERROR(IF(INDEX('Disaggregation Data'!$M$315:$M$536,MATCH(LEFT(X355,255),LEFT('Disaggregation Data'!$J$315:$J$536,255),0))=0,(E355/F355)*100,INDEX('Disaggregation Data'!$M$315:$M$536,MATCH(LEFT(X355,255),LEFT('Disaggregation Data'!J$315:$J$536,255),0))),"")</f>
        <v/>
      </c>
      <c r="H355" s="390" t="str">
        <f t="array" ref="H355">IFERROR(IF(INDEX('Disaggregation Data'!$N$315:$N$536,MATCH(LEFT(X355,255),LEFT('Disaggregation Data'!$J$315:$J$536,255),0))=0,"",INDEX('Disaggregation Data'!$N$315:$N$536,MATCH(LEFT(X355,255),LEFT('Disaggregation Data'!J$315:$J$536,255),0))),"")</f>
        <v/>
      </c>
      <c r="I355" s="471"/>
      <c r="J355" s="471"/>
      <c r="K355" s="471"/>
      <c r="L355" s="471"/>
      <c r="M355" s="471"/>
      <c r="N355" s="471"/>
      <c r="O355" s="471"/>
      <c r="P355" s="471"/>
      <c r="Q355" s="471"/>
      <c r="R355" s="471"/>
      <c r="S355" s="471"/>
      <c r="T355" s="471"/>
      <c r="U355" s="390" t="str">
        <f t="array" ref="U355">IFERROR(IF(INDEX('Disaggregation Data'!$O$315:$O$536,MATCH(LEFT(X355,255),LEFT('Disaggregation Data'!$J$315:$J$536,255),0))=0,"",INDEX('Disaggregation Data'!$O$315:$O$536,MATCH(LEFT(X355,255),LEFT('Disaggregation Data'!J$315:$J$536,255),0))),"")</f>
        <v/>
      </c>
      <c r="V355" s="402" t="str">
        <f t="array" ref="V355">IFERROR(IF(INDEX('Disaggregation Data'!$P$315:$P$536,MATCH(LEFT(X355,255),LEFT('Disaggregation Data'!$J$315:$J$536,255),0))=0,"",INDEX('Disaggregation Data'!$P$315:$P$536,MATCH(LEFT(X355,255),LEFT('Disaggregation Data'!J$315:$J$536,255),0))),"")</f>
        <v/>
      </c>
      <c r="W355" s="472"/>
      <c r="X355" s="472" t="str">
        <f t="shared" si="24"/>
        <v/>
      </c>
      <c r="Y355" s="472">
        <f t="shared" si="25"/>
        <v>8</v>
      </c>
      <c r="Z355" s="472" t="str">
        <f t="shared" si="26"/>
        <v/>
      </c>
      <c r="AA355" s="472" t="b">
        <f t="shared" si="27"/>
        <v>0</v>
      </c>
      <c r="AB355" s="472" t="s">
        <v>1823</v>
      </c>
      <c r="AC355" s="472" t="str">
        <f t="array" ref="AC355">IFERROR(IF(INDEX('Disaggregation Records'!$G$95:$G$183,MATCH(LEFT(Z355,255),LEFT('Disaggregation Records'!$D$95:$D$183,255),0))=0,"",INDEX('Disaggregation Records'!$G$95:$G$183,MATCH(LEFT(Z355,255),LEFT('Disaggregation Records'!$D$95:$D$183,255),0))),"")</f>
        <v/>
      </c>
      <c r="AD355" s="472" t="s">
        <v>751</v>
      </c>
      <c r="AE355" s="219"/>
      <c r="AF355" s="135"/>
      <c r="AG355" s="135"/>
    </row>
    <row r="356" spans="1:33" ht="37.5" customHeight="1" x14ac:dyDescent="0.3">
      <c r="A356" s="367">
        <v>3</v>
      </c>
      <c r="B356" s="384" t="str">
        <f>IFERROR(VLOOKUP(A356,'Coverage Indicators - Section D'!$A$10:$Y$34,25,FALSE),"")</f>
        <v/>
      </c>
      <c r="C356" s="467" t="str">
        <f t="array" ref="C356">IFERROR(IF(INDEX('Disaggregation Records'!$E$95:$E$183,MATCH(LEFT(Z356,255),LEFT('Disaggregation Records'!$D$95:$D$183,255),0))=0,"",INDEX('Disaggregation Records'!$E$95:$E$183,MATCH(LEFT(Z356,255),LEFT('Disaggregation Records'!$D$95:$D$183,255),0))),"")</f>
        <v/>
      </c>
      <c r="D356" s="467" t="str">
        <f t="array" ref="D356">IFERROR(IF(INDEX('Disaggregation Records'!$F$95:$F$183,MATCH(LEFT(Z356,255),LEFT('Disaggregation Records'!$D$95:$D$183,255),0))=0,"",INDEX('Disaggregation Records'!$F$95:$F$183,MATCH(LEFT(Z356,255),LEFT('Disaggregation Records'!$D$95:$D$183,255),0))),"")</f>
        <v/>
      </c>
      <c r="E356" s="386" t="str">
        <f t="array" ref="E356">IFERROR(IF(INDEX('Disaggregation Data'!$K$315:$K$536,MATCH(LEFT(X356,255),LEFT('Disaggregation Data'!$J$315:$J$536,255),0))=0,"",INDEX('Disaggregation Data'!$K$315:$K$536,MATCH(LEFT(X356,255),LEFT('Disaggregation Data'!J$315:$J$536,255),0))),"")</f>
        <v/>
      </c>
      <c r="F356" s="387" t="str">
        <f t="array" ref="F356">IFERROR(IF(INDEX('Disaggregation Data'!$L$315:$L$536,MATCH(LEFT(X356,255),LEFT('Disaggregation Data'!$J$315:$J$536,255),0))=0,"",INDEX('Disaggregation Data'!$L$315:$L$536,MATCH(LEFT(X356,255),LEFT('Disaggregation Data'!J$315:$J$536,255),0))),"")</f>
        <v/>
      </c>
      <c r="G356" s="442" t="str">
        <f t="array" ref="G356">IFERROR(IF(INDEX('Disaggregation Data'!$M$315:$M$536,MATCH(LEFT(X356,255),LEFT('Disaggregation Data'!$J$315:$J$536,255),0))=0,(E356/F356)*100,INDEX('Disaggregation Data'!$M$315:$M$536,MATCH(LEFT(X356,255),LEFT('Disaggregation Data'!J$315:$J$536,255),0))),"")</f>
        <v/>
      </c>
      <c r="H356" s="390" t="str">
        <f t="array" ref="H356">IFERROR(IF(INDEX('Disaggregation Data'!$N$315:$N$536,MATCH(LEFT(X356,255),LEFT('Disaggregation Data'!$J$315:$J$536,255),0))=0,"",INDEX('Disaggregation Data'!$N$315:$N$536,MATCH(LEFT(X356,255),LEFT('Disaggregation Data'!J$315:$J$536,255),0))),"")</f>
        <v/>
      </c>
      <c r="I356" s="471"/>
      <c r="J356" s="471"/>
      <c r="K356" s="471"/>
      <c r="L356" s="471"/>
      <c r="M356" s="471"/>
      <c r="N356" s="471"/>
      <c r="O356" s="471"/>
      <c r="P356" s="471"/>
      <c r="Q356" s="471"/>
      <c r="R356" s="471"/>
      <c r="S356" s="471"/>
      <c r="T356" s="471"/>
      <c r="U356" s="390" t="str">
        <f t="array" ref="U356">IFERROR(IF(INDEX('Disaggregation Data'!$O$315:$O$536,MATCH(LEFT(X356,255),LEFT('Disaggregation Data'!$J$315:$J$536,255),0))=0,"",INDEX('Disaggregation Data'!$O$315:$O$536,MATCH(LEFT(X356,255),LEFT('Disaggregation Data'!J$315:$J$536,255),0))),"")</f>
        <v/>
      </c>
      <c r="V356" s="402" t="str">
        <f t="array" ref="V356">IFERROR(IF(INDEX('Disaggregation Data'!$P$315:$P$536,MATCH(LEFT(X356,255),LEFT('Disaggregation Data'!$J$315:$J$536,255),0))=0,"",INDEX('Disaggregation Data'!$P$315:$P$536,MATCH(LEFT(X356,255),LEFT('Disaggregation Data'!J$315:$J$536,255),0))),"")</f>
        <v/>
      </c>
      <c r="W356" s="472"/>
      <c r="X356" s="472" t="str">
        <f t="shared" si="24"/>
        <v/>
      </c>
      <c r="Y356" s="472">
        <f t="shared" si="25"/>
        <v>9</v>
      </c>
      <c r="Z356" s="472" t="str">
        <f t="shared" si="26"/>
        <v/>
      </c>
      <c r="AA356" s="472" t="b">
        <f t="shared" si="27"/>
        <v>0</v>
      </c>
      <c r="AB356" s="472" t="s">
        <v>1824</v>
      </c>
      <c r="AC356" s="472" t="str">
        <f t="array" ref="AC356">IFERROR(IF(INDEX('Disaggregation Records'!$G$95:$G$183,MATCH(LEFT(Z356,255),LEFT('Disaggregation Records'!$D$95:$D$183,255),0))=0,"",INDEX('Disaggregation Records'!$G$95:$G$183,MATCH(LEFT(Z356,255),LEFT('Disaggregation Records'!$D$95:$D$183,255),0))),"")</f>
        <v/>
      </c>
      <c r="AD356" s="472" t="s">
        <v>751</v>
      </c>
      <c r="AE356" s="219"/>
      <c r="AF356" s="135"/>
      <c r="AG356" s="135"/>
    </row>
    <row r="357" spans="1:33" ht="37.5" customHeight="1" x14ac:dyDescent="0.3">
      <c r="A357" s="367">
        <v>4</v>
      </c>
      <c r="B357" s="384" t="str">
        <f>IFERROR(VLOOKUP(A357,'Coverage Indicators - Section D'!$A$10:$Y$34,25,FALSE),"")</f>
        <v>CM-1a(M): Proportion of suspected malaria cases that receive a parasitological test at public sector health facilities</v>
      </c>
      <c r="C357" s="467" t="str">
        <f t="array" ref="C357">IFERROR(IF(INDEX('Disaggregation Records'!$E$95:$E$183,MATCH(LEFT(Z357,255),LEFT('Disaggregation Records'!$D$95:$D$183,255),0))=0,"",INDEX('Disaggregation Records'!$E$95:$E$183,MATCH(LEFT(Z357,255),LEFT('Disaggregation Records'!$D$95:$D$183,255),0))),"")</f>
        <v>Age</v>
      </c>
      <c r="D357" s="467" t="str">
        <f t="array" ref="D357">IFERROR(IF(INDEX('Disaggregation Records'!$F$95:$F$183,MATCH(LEFT(Z357,255),LEFT('Disaggregation Records'!$D$95:$D$183,255),0))=0,"",INDEX('Disaggregation Records'!$F$95:$F$183,MATCH(LEFT(Z357,255),LEFT('Disaggregation Records'!$D$95:$D$183,255),0))),"")</f>
        <v>U5</v>
      </c>
      <c r="E357" s="386">
        <v>1828568</v>
      </c>
      <c r="F357" s="387">
        <v>2306895</v>
      </c>
      <c r="G357" s="388">
        <f>E357/F357*100</f>
        <v>79.265332839162596</v>
      </c>
      <c r="H357" s="390" t="str">
        <f t="array" ref="H357">IFERROR(IF(INDEX('Disaggregation Data'!$N$315:$N$536,MATCH(LEFT(X357,255),LEFT('Disaggregation Data'!$J$315:$J$536,255),0))=0,"",INDEX('Disaggregation Data'!$N$315:$N$536,MATCH(LEFT(X357,255),LEFT('Disaggregation Data'!J$315:$J$536,255),0))),"")</f>
        <v>2016</v>
      </c>
      <c r="I357" s="471"/>
      <c r="J357" s="471"/>
      <c r="K357" s="471"/>
      <c r="L357" s="471"/>
      <c r="M357" s="471"/>
      <c r="N357" s="471"/>
      <c r="O357" s="471"/>
      <c r="P357" s="471"/>
      <c r="Q357" s="471"/>
      <c r="R357" s="471"/>
      <c r="S357" s="471"/>
      <c r="T357" s="471"/>
      <c r="U357" s="390" t="str">
        <f t="array" ref="U357">IFERROR(IF(INDEX('Disaggregation Data'!$O$315:$O$536,MATCH(LEFT(X357,255),LEFT('Disaggregation Data'!$J$315:$J$536,255),0))=0,"",INDEX('Disaggregation Data'!$O$315:$O$536,MATCH(LEFT(X357,255),LEFT('Disaggregation Data'!J$315:$J$536,255),0))),"")</f>
        <v>HMIS</v>
      </c>
      <c r="V357" s="402" t="s">
        <v>3337</v>
      </c>
      <c r="W357" s="472"/>
      <c r="X357" s="472" t="str">
        <f t="shared" si="24"/>
        <v>CM-1a(M): Proportion of suspected malaria cases that receive a parasitological test at public sector health facilitiesAgeU5</v>
      </c>
      <c r="Y357" s="472">
        <f t="shared" si="25"/>
        <v>0</v>
      </c>
      <c r="Z357" s="472" t="str">
        <f t="shared" si="26"/>
        <v>CM-1a(M): Proportion of suspected malaria cases that receive a parasitological test at public sector health facilities-0</v>
      </c>
      <c r="AA357" s="472" t="b">
        <f t="shared" si="27"/>
        <v>1</v>
      </c>
      <c r="AB357" s="472" t="s">
        <v>1825</v>
      </c>
      <c r="AC357" s="472" t="str">
        <f t="array" ref="AC357">IFERROR(IF(INDEX('Disaggregation Records'!$G$95:$G$183,MATCH(LEFT(Z357,255),LEFT('Disaggregation Records'!$D$95:$D$183,255),0))=0,"",INDEX('Disaggregation Records'!$G$95:$G$183,MATCH(LEFT(Z357,255),LEFT('Disaggregation Records'!$D$95:$D$183,255),0))),"")</f>
        <v>a1L36000000zoNWEAY</v>
      </c>
      <c r="AD357" s="472" t="s">
        <v>755</v>
      </c>
      <c r="AE357" s="219"/>
      <c r="AF357" s="135"/>
      <c r="AG357" s="135"/>
    </row>
    <row r="358" spans="1:33" ht="37.5" customHeight="1" x14ac:dyDescent="0.3">
      <c r="A358" s="367">
        <v>4</v>
      </c>
      <c r="B358" s="384" t="str">
        <f>IFERROR(VLOOKUP(A358,'Coverage Indicators - Section D'!$A$10:$Y$34,25,FALSE),"")</f>
        <v>CM-1a(M): Proportion of suspected malaria cases that receive a parasitological test at public sector health facilities</v>
      </c>
      <c r="C358" s="467" t="str">
        <f t="array" ref="C358">IFERROR(IF(INDEX('Disaggregation Records'!$E$95:$E$183,MATCH(LEFT(Z358,255),LEFT('Disaggregation Records'!$D$95:$D$183,255),0))=0,"",INDEX('Disaggregation Records'!$E$95:$E$183,MATCH(LEFT(Z358,255),LEFT('Disaggregation Records'!$D$95:$D$183,255),0))),"")</f>
        <v>Age</v>
      </c>
      <c r="D358" s="467" t="str">
        <f t="array" ref="D358">IFERROR(IF(INDEX('Disaggregation Records'!$F$95:$F$183,MATCH(LEFT(Z358,255),LEFT('Disaggregation Records'!$D$95:$D$183,255),0))=0,"",INDEX('Disaggregation Records'!$F$95:$F$183,MATCH(LEFT(Z358,255),LEFT('Disaggregation Records'!$D$95:$D$183,255),0))),"")</f>
        <v>5+</v>
      </c>
      <c r="E358" s="386">
        <v>2252804</v>
      </c>
      <c r="F358" s="387">
        <v>2986731</v>
      </c>
      <c r="G358" s="388">
        <f t="shared" ref="G358:G360" si="28">E358/F358*100</f>
        <v>75.427080644356664</v>
      </c>
      <c r="H358" s="390" t="str">
        <f t="array" ref="H358">IFERROR(IF(INDEX('Disaggregation Data'!$N$315:$N$536,MATCH(LEFT(X358,255),LEFT('Disaggregation Data'!$J$315:$J$536,255),0))=0,"",INDEX('Disaggregation Data'!$N$315:$N$536,MATCH(LEFT(X358,255),LEFT('Disaggregation Data'!J$315:$J$536,255),0))),"")</f>
        <v>2016</v>
      </c>
      <c r="I358" s="471"/>
      <c r="J358" s="471"/>
      <c r="K358" s="471"/>
      <c r="L358" s="471"/>
      <c r="M358" s="471"/>
      <c r="N358" s="471"/>
      <c r="O358" s="471"/>
      <c r="P358" s="471"/>
      <c r="Q358" s="471"/>
      <c r="R358" s="471"/>
      <c r="S358" s="471"/>
      <c r="T358" s="471"/>
      <c r="U358" s="390" t="str">
        <f t="array" ref="U358">IFERROR(IF(INDEX('Disaggregation Data'!$O$315:$O$536,MATCH(LEFT(X358,255),LEFT('Disaggregation Data'!$J$315:$J$536,255),0))=0,"",INDEX('Disaggregation Data'!$O$315:$O$536,MATCH(LEFT(X358,255),LEFT('Disaggregation Data'!J$315:$J$536,255),0))),"")</f>
        <v>HMIS</v>
      </c>
      <c r="V358" s="402" t="s">
        <v>3342</v>
      </c>
      <c r="W358" s="472"/>
      <c r="X358" s="472" t="str">
        <f t="shared" si="24"/>
        <v>CM-1a(M): Proportion of suspected malaria cases that receive a parasitological test at public sector health facilitiesAge5+</v>
      </c>
      <c r="Y358" s="472">
        <f t="shared" si="25"/>
        <v>1</v>
      </c>
      <c r="Z358" s="472" t="str">
        <f t="shared" si="26"/>
        <v>CM-1a(M): Proportion of suspected malaria cases that receive a parasitological test at public sector health facilities-1</v>
      </c>
      <c r="AA358" s="472" t="b">
        <f t="shared" si="27"/>
        <v>1</v>
      </c>
      <c r="AB358" s="472" t="s">
        <v>1826</v>
      </c>
      <c r="AC358" s="472" t="str">
        <f t="array" ref="AC358">IFERROR(IF(INDEX('Disaggregation Records'!$G$95:$G$183,MATCH(LEFT(Z358,255),LEFT('Disaggregation Records'!$D$95:$D$183,255),0))=0,"",INDEX('Disaggregation Records'!$G$95:$G$183,MATCH(LEFT(Z358,255),LEFT('Disaggregation Records'!$D$95:$D$183,255),0))),"")</f>
        <v>a1L36000000zoNXEAY</v>
      </c>
      <c r="AD358" s="472" t="s">
        <v>755</v>
      </c>
      <c r="AE358" s="219"/>
      <c r="AF358" s="135"/>
      <c r="AG358" s="135"/>
    </row>
    <row r="359" spans="1:33" ht="37.5" customHeight="1" x14ac:dyDescent="0.3">
      <c r="A359" s="367">
        <v>4</v>
      </c>
      <c r="B359" s="384" t="str">
        <f>IFERROR(VLOOKUP(A359,'Coverage Indicators - Section D'!$A$10:$Y$34,25,FALSE),"")</f>
        <v>CM-1a(M): Proportion of suspected malaria cases that receive a parasitological test at public sector health facilities</v>
      </c>
      <c r="C359" s="467" t="str">
        <f t="array" ref="C359">IFERROR(IF(INDEX('Disaggregation Records'!$E$95:$E$183,MATCH(LEFT(Z359,255),LEFT('Disaggregation Records'!$D$95:$D$183,255),0))=0,"",INDEX('Disaggregation Records'!$E$95:$E$183,MATCH(LEFT(Z359,255),LEFT('Disaggregation Records'!$D$95:$D$183,255),0))),"")</f>
        <v>Type of testing</v>
      </c>
      <c r="D359" s="467" t="str">
        <f t="array" ref="D359">IFERROR(IF(INDEX('Disaggregation Records'!$F$95:$F$183,MATCH(LEFT(Z359,255),LEFT('Disaggregation Records'!$D$95:$D$183,255),0))=0,"",INDEX('Disaggregation Records'!$F$95:$F$183,MATCH(LEFT(Z359,255),LEFT('Disaggregation Records'!$D$95:$D$183,255),0))),"")</f>
        <v>Microscopy</v>
      </c>
      <c r="E359" s="386">
        <v>1477192.2999999998</v>
      </c>
      <c r="F359" s="387">
        <f>E357+E358</f>
        <v>4081372</v>
      </c>
      <c r="G359" s="388">
        <f t="shared" si="28"/>
        <v>36.193522668357595</v>
      </c>
      <c r="H359" s="390" t="str">
        <f t="array" ref="H359">IFERROR(IF(INDEX('Disaggregation Data'!$N$315:$N$536,MATCH(LEFT(X359,255),LEFT('Disaggregation Data'!$J$315:$J$536,255),0))=0,"",INDEX('Disaggregation Data'!$N$315:$N$536,MATCH(LEFT(X359,255),LEFT('Disaggregation Data'!J$315:$J$536,255),0))),"")</f>
        <v>2016</v>
      </c>
      <c r="I359" s="471"/>
      <c r="J359" s="471"/>
      <c r="K359" s="471"/>
      <c r="L359" s="471"/>
      <c r="M359" s="471"/>
      <c r="N359" s="471"/>
      <c r="O359" s="471"/>
      <c r="P359" s="471"/>
      <c r="Q359" s="471"/>
      <c r="R359" s="471"/>
      <c r="S359" s="471"/>
      <c r="T359" s="471"/>
      <c r="U359" s="390" t="str">
        <f t="array" ref="U359">IFERROR(IF(INDEX('Disaggregation Data'!$O$315:$O$536,MATCH(LEFT(X359,255),LEFT('Disaggregation Data'!$J$315:$J$536,255),0))=0,"",INDEX('Disaggregation Data'!$O$315:$O$536,MATCH(LEFT(X359,255),LEFT('Disaggregation Data'!J$315:$J$536,255),0))),"")</f>
        <v>HMIS</v>
      </c>
      <c r="V359" s="402" t="s">
        <v>3338</v>
      </c>
      <c r="W359" s="472"/>
      <c r="X359" s="472" t="str">
        <f t="shared" si="24"/>
        <v>CM-1a(M): Proportion of suspected malaria cases that receive a parasitological test at public sector health facilitiesType of testingMicroscopy</v>
      </c>
      <c r="Y359" s="472">
        <f t="shared" si="25"/>
        <v>2</v>
      </c>
      <c r="Z359" s="472" t="str">
        <f t="shared" si="26"/>
        <v>CM-1a(M): Proportion of suspected malaria cases that receive a parasitological test at public sector health facilities-2</v>
      </c>
      <c r="AA359" s="472" t="b">
        <f t="shared" si="27"/>
        <v>1</v>
      </c>
      <c r="AB359" s="472" t="s">
        <v>1827</v>
      </c>
      <c r="AC359" s="472" t="str">
        <f t="array" ref="AC359">IFERROR(IF(INDEX('Disaggregation Records'!$G$95:$G$183,MATCH(LEFT(Z359,255),LEFT('Disaggregation Records'!$D$95:$D$183,255),0))=0,"",INDEX('Disaggregation Records'!$G$95:$G$183,MATCH(LEFT(Z359,255),LEFT('Disaggregation Records'!$D$95:$D$183,255),0))),"")</f>
        <v>a1L36000000zoNYEAY</v>
      </c>
      <c r="AD359" s="472" t="s">
        <v>755</v>
      </c>
      <c r="AE359" s="219"/>
      <c r="AF359" s="135"/>
      <c r="AG359" s="135"/>
    </row>
    <row r="360" spans="1:33" ht="37.5" customHeight="1" x14ac:dyDescent="0.3">
      <c r="A360" s="367">
        <v>4</v>
      </c>
      <c r="B360" s="384" t="str">
        <f>IFERROR(VLOOKUP(A360,'Coverage Indicators - Section D'!$A$10:$Y$34,25,FALSE),"")</f>
        <v>CM-1a(M): Proportion of suspected malaria cases that receive a parasitological test at public sector health facilities</v>
      </c>
      <c r="C360" s="467" t="str">
        <f t="array" ref="C360">IFERROR(IF(INDEX('Disaggregation Records'!$E$95:$E$183,MATCH(LEFT(Z360,255),LEFT('Disaggregation Records'!$D$95:$D$183,255),0))=0,"",INDEX('Disaggregation Records'!$E$95:$E$183,MATCH(LEFT(Z360,255),LEFT('Disaggregation Records'!$D$95:$D$183,255),0))),"")</f>
        <v>Type of testing</v>
      </c>
      <c r="D360" s="467" t="str">
        <f t="array" ref="D360">IFERROR(IF(INDEX('Disaggregation Records'!$F$95:$F$183,MATCH(LEFT(Z360,255),LEFT('Disaggregation Records'!$D$95:$D$183,255),0))=0,"",INDEX('Disaggregation Records'!$F$95:$F$183,MATCH(LEFT(Z360,255),LEFT('Disaggregation Records'!$D$95:$D$183,255),0))),"")</f>
        <v>Rapid diagnostic test</v>
      </c>
      <c r="E360" s="386">
        <v>2604180</v>
      </c>
      <c r="F360" s="387">
        <f>E357+E358</f>
        <v>4081372</v>
      </c>
      <c r="G360" s="388">
        <f t="shared" si="28"/>
        <v>63.806484682111794</v>
      </c>
      <c r="H360" s="390" t="str">
        <f t="array" ref="H360">IFERROR(IF(INDEX('Disaggregation Data'!$N$315:$N$536,MATCH(LEFT(X360,255),LEFT('Disaggregation Data'!$J$315:$J$536,255),0))=0,"",INDEX('Disaggregation Data'!$N$315:$N$536,MATCH(LEFT(X360,255),LEFT('Disaggregation Data'!J$315:$J$536,255),0))),"")</f>
        <v>2016</v>
      </c>
      <c r="I360" s="471"/>
      <c r="J360" s="471"/>
      <c r="K360" s="471"/>
      <c r="L360" s="471"/>
      <c r="M360" s="471"/>
      <c r="N360" s="471"/>
      <c r="O360" s="471"/>
      <c r="P360" s="471"/>
      <c r="Q360" s="471"/>
      <c r="R360" s="471"/>
      <c r="S360" s="471"/>
      <c r="T360" s="471"/>
      <c r="U360" s="390" t="str">
        <f t="array" ref="U360">IFERROR(IF(INDEX('Disaggregation Data'!$O$315:$O$536,MATCH(LEFT(X360,255),LEFT('Disaggregation Data'!$J$315:$J$536,255),0))=0,"",INDEX('Disaggregation Data'!$O$315:$O$536,MATCH(LEFT(X360,255),LEFT('Disaggregation Data'!J$315:$J$536,255),0))),"")</f>
        <v>HMIS</v>
      </c>
      <c r="V360" s="402" t="s">
        <v>3339</v>
      </c>
      <c r="W360" s="472"/>
      <c r="X360" s="472" t="str">
        <f t="shared" si="24"/>
        <v>CM-1a(M): Proportion of suspected malaria cases that receive a parasitological test at public sector health facilitiesType of testingRapid diagnostic test</v>
      </c>
      <c r="Y360" s="472">
        <f t="shared" si="25"/>
        <v>3</v>
      </c>
      <c r="Z360" s="472" t="str">
        <f t="shared" si="26"/>
        <v>CM-1a(M): Proportion of suspected malaria cases that receive a parasitological test at public sector health facilities-3</v>
      </c>
      <c r="AA360" s="472" t="b">
        <f t="shared" si="27"/>
        <v>1</v>
      </c>
      <c r="AB360" s="472" t="s">
        <v>1828</v>
      </c>
      <c r="AC360" s="472" t="str">
        <f t="array" ref="AC360">IFERROR(IF(INDEX('Disaggregation Records'!$G$95:$G$183,MATCH(LEFT(Z360,255),LEFT('Disaggregation Records'!$D$95:$D$183,255),0))=0,"",INDEX('Disaggregation Records'!$G$95:$G$183,MATCH(LEFT(Z360,255),LEFT('Disaggregation Records'!$D$95:$D$183,255),0))),"")</f>
        <v>a1L36000000zoNZEAY</v>
      </c>
      <c r="AD360" s="472" t="s">
        <v>755</v>
      </c>
      <c r="AE360" s="219"/>
      <c r="AF360" s="135"/>
      <c r="AG360" s="135"/>
    </row>
    <row r="361" spans="1:33" ht="37.5" customHeight="1" x14ac:dyDescent="0.3">
      <c r="A361" s="367">
        <v>4</v>
      </c>
      <c r="B361" s="384" t="str">
        <f>IFERROR(VLOOKUP(A361,'Coverage Indicators - Section D'!$A$10:$Y$34,25,FALSE),"")</f>
        <v>CM-1a(M): Proportion of suspected malaria cases that receive a parasitological test at public sector health facilities</v>
      </c>
      <c r="C361" s="467" t="str">
        <f t="array" ref="C361">IFERROR(IF(INDEX('Disaggregation Records'!$E$95:$E$183,MATCH(LEFT(Z361,255),LEFT('Disaggregation Records'!$D$95:$D$183,255),0))=0,"",INDEX('Disaggregation Records'!$E$95:$E$183,MATCH(LEFT(Z361,255),LEFT('Disaggregation Records'!$D$95:$D$183,255),0))),"")</f>
        <v/>
      </c>
      <c r="D361" s="467" t="str">
        <f t="array" ref="D361">IFERROR(IF(INDEX('Disaggregation Records'!$F$95:$F$183,MATCH(LEFT(Z361,255),LEFT('Disaggregation Records'!$D$95:$D$183,255),0))=0,"",INDEX('Disaggregation Records'!$F$95:$F$183,MATCH(LEFT(Z361,255),LEFT('Disaggregation Records'!$D$95:$D$183,255),0))),"")</f>
        <v/>
      </c>
      <c r="E361" s="386" t="str">
        <f t="array" ref="E361">IFERROR(IF(INDEX('Disaggregation Data'!$K$315:$K$536,MATCH(LEFT(X361,255),LEFT('Disaggregation Data'!$J$315:$J$536,255),0))=0,"",INDEX('Disaggregation Data'!$K$315:$K$536,MATCH(LEFT(X361,255),LEFT('Disaggregation Data'!J$315:$J$536,255),0))),"")</f>
        <v/>
      </c>
      <c r="F361" s="387" t="str">
        <f t="array" ref="F361">IFERROR(IF(INDEX('Disaggregation Data'!$L$315:$L$536,MATCH(LEFT(X361,255),LEFT('Disaggregation Data'!$J$315:$J$536,255),0))=0,"",INDEX('Disaggregation Data'!$L$315:$L$536,MATCH(LEFT(X361,255),LEFT('Disaggregation Data'!J$315:$J$536,255),0))),"")</f>
        <v/>
      </c>
      <c r="G361" s="442" t="str">
        <f t="array" ref="G361">IFERROR(IF(INDEX('Disaggregation Data'!$M$315:$M$536,MATCH(LEFT(X361,255),LEFT('Disaggregation Data'!$J$315:$J$536,255),0))=0,(E361/F361)*100,INDEX('Disaggregation Data'!$M$315:$M$536,MATCH(LEFT(X361,255),LEFT('Disaggregation Data'!J$315:$J$536,255),0))),"")</f>
        <v/>
      </c>
      <c r="H361" s="390" t="str">
        <f t="array" ref="H361">IFERROR(IF(INDEX('Disaggregation Data'!$N$315:$N$536,MATCH(LEFT(X361,255),LEFT('Disaggregation Data'!$J$315:$J$536,255),0))=0,"",INDEX('Disaggregation Data'!$N$315:$N$536,MATCH(LEFT(X361,255),LEFT('Disaggregation Data'!J$315:$J$536,255),0))),"")</f>
        <v/>
      </c>
      <c r="I361" s="471"/>
      <c r="J361" s="471"/>
      <c r="K361" s="471"/>
      <c r="L361" s="471"/>
      <c r="M361" s="471"/>
      <c r="N361" s="471"/>
      <c r="O361" s="471"/>
      <c r="P361" s="471"/>
      <c r="Q361" s="471"/>
      <c r="R361" s="471"/>
      <c r="S361" s="471"/>
      <c r="T361" s="471"/>
      <c r="U361" s="390" t="str">
        <f t="array" ref="U361">IFERROR(IF(INDEX('Disaggregation Data'!$O$315:$O$536,MATCH(LEFT(X361,255),LEFT('Disaggregation Data'!$J$315:$J$536,255),0))=0,"",INDEX('Disaggregation Data'!$O$315:$O$536,MATCH(LEFT(X361,255),LEFT('Disaggregation Data'!J$315:$J$536,255),0))),"")</f>
        <v/>
      </c>
      <c r="V361" s="402" t="str">
        <f t="array" ref="V361">IFERROR(IF(INDEX('Disaggregation Data'!$P$315:$P$536,MATCH(LEFT(X361,255),LEFT('Disaggregation Data'!$J$315:$J$536,255),0))=0,"",INDEX('Disaggregation Data'!$P$315:$P$536,MATCH(LEFT(X361,255),LEFT('Disaggregation Data'!J$315:$J$536,255),0))),"")</f>
        <v/>
      </c>
      <c r="W361" s="472"/>
      <c r="X361" s="472" t="str">
        <f t="shared" si="24"/>
        <v>CM-1a(M): Proportion of suspected malaria cases that receive a parasitological test at public sector health facilities</v>
      </c>
      <c r="Y361" s="472">
        <f t="shared" si="25"/>
        <v>4</v>
      </c>
      <c r="Z361" s="472" t="str">
        <f t="shared" si="26"/>
        <v>CM-1a(M): Proportion of suspected malaria cases that receive a parasitological test at public sector health facilities-4</v>
      </c>
      <c r="AA361" s="472" t="b">
        <f t="shared" si="27"/>
        <v>1</v>
      </c>
      <c r="AB361" s="472" t="s">
        <v>1829</v>
      </c>
      <c r="AC361" s="472" t="str">
        <f t="array" ref="AC361">IFERROR(IF(INDEX('Disaggregation Records'!$G$95:$G$183,MATCH(LEFT(Z361,255),LEFT('Disaggregation Records'!$D$95:$D$183,255),0))=0,"",INDEX('Disaggregation Records'!$G$95:$G$183,MATCH(LEFT(Z361,255),LEFT('Disaggregation Records'!$D$95:$D$183,255),0))),"")</f>
        <v/>
      </c>
      <c r="AD361" s="472" t="s">
        <v>755</v>
      </c>
      <c r="AE361" s="219"/>
      <c r="AF361" s="135"/>
      <c r="AG361" s="135"/>
    </row>
    <row r="362" spans="1:33" ht="37.5" customHeight="1" x14ac:dyDescent="0.3">
      <c r="A362" s="367">
        <v>4</v>
      </c>
      <c r="B362" s="384" t="str">
        <f>IFERROR(VLOOKUP(A362,'Coverage Indicators - Section D'!$A$10:$Y$34,25,FALSE),"")</f>
        <v>CM-1a(M): Proportion of suspected malaria cases that receive a parasitological test at public sector health facilities</v>
      </c>
      <c r="C362" s="467" t="str">
        <f t="array" ref="C362">IFERROR(IF(INDEX('Disaggregation Records'!$E$95:$E$183,MATCH(LEFT(Z362,255),LEFT('Disaggregation Records'!$D$95:$D$183,255),0))=0,"",INDEX('Disaggregation Records'!$E$95:$E$183,MATCH(LEFT(Z362,255),LEFT('Disaggregation Records'!$D$95:$D$183,255),0))),"")</f>
        <v/>
      </c>
      <c r="D362" s="467" t="str">
        <f t="array" ref="D362">IFERROR(IF(INDEX('Disaggregation Records'!$F$95:$F$183,MATCH(LEFT(Z362,255),LEFT('Disaggregation Records'!$D$95:$D$183,255),0))=0,"",INDEX('Disaggregation Records'!$F$95:$F$183,MATCH(LEFT(Z362,255),LEFT('Disaggregation Records'!$D$95:$D$183,255),0))),"")</f>
        <v/>
      </c>
      <c r="E362" s="386" t="str">
        <f t="array" ref="E362">IFERROR(IF(INDEX('Disaggregation Data'!$K$315:$K$536,MATCH(LEFT(X362,255),LEFT('Disaggregation Data'!$J$315:$J$536,255),0))=0,"",INDEX('Disaggregation Data'!$K$315:$K$536,MATCH(LEFT(X362,255),LEFT('Disaggregation Data'!J$315:$J$536,255),0))),"")</f>
        <v/>
      </c>
      <c r="F362" s="387" t="str">
        <f t="array" ref="F362">IFERROR(IF(INDEX('Disaggregation Data'!$L$315:$L$536,MATCH(LEFT(X362,255),LEFT('Disaggregation Data'!$J$315:$J$536,255),0))=0,"",INDEX('Disaggregation Data'!$L$315:$L$536,MATCH(LEFT(X362,255),LEFT('Disaggregation Data'!J$315:$J$536,255),0))),"")</f>
        <v/>
      </c>
      <c r="G362" s="442" t="str">
        <f t="array" ref="G362">IFERROR(IF(INDEX('Disaggregation Data'!$M$315:$M$536,MATCH(LEFT(X362,255),LEFT('Disaggregation Data'!$J$315:$J$536,255),0))=0,(E362/F362)*100,INDEX('Disaggregation Data'!$M$315:$M$536,MATCH(LEFT(X362,255),LEFT('Disaggregation Data'!J$315:$J$536,255),0))),"")</f>
        <v/>
      </c>
      <c r="H362" s="390" t="str">
        <f t="array" ref="H362">IFERROR(IF(INDEX('Disaggregation Data'!$N$315:$N$536,MATCH(LEFT(X362,255),LEFT('Disaggregation Data'!$J$315:$J$536,255),0))=0,"",INDEX('Disaggregation Data'!$N$315:$N$536,MATCH(LEFT(X362,255),LEFT('Disaggregation Data'!J$315:$J$536,255),0))),"")</f>
        <v/>
      </c>
      <c r="I362" s="471"/>
      <c r="J362" s="471"/>
      <c r="K362" s="471"/>
      <c r="L362" s="471"/>
      <c r="M362" s="471"/>
      <c r="N362" s="471"/>
      <c r="O362" s="471"/>
      <c r="P362" s="471"/>
      <c r="Q362" s="471"/>
      <c r="R362" s="471"/>
      <c r="S362" s="471"/>
      <c r="T362" s="471"/>
      <c r="U362" s="390" t="str">
        <f t="array" ref="U362">IFERROR(IF(INDEX('Disaggregation Data'!$O$315:$O$536,MATCH(LEFT(X362,255),LEFT('Disaggregation Data'!$J$315:$J$536,255),0))=0,"",INDEX('Disaggregation Data'!$O$315:$O$536,MATCH(LEFT(X362,255),LEFT('Disaggregation Data'!J$315:$J$536,255),0))),"")</f>
        <v/>
      </c>
      <c r="V362" s="402" t="str">
        <f t="array" ref="V362">IFERROR(IF(INDEX('Disaggregation Data'!$P$315:$P$536,MATCH(LEFT(X362,255),LEFT('Disaggregation Data'!$J$315:$J$536,255),0))=0,"",INDEX('Disaggregation Data'!$P$315:$P$536,MATCH(LEFT(X362,255),LEFT('Disaggregation Data'!J$315:$J$536,255),0))),"")</f>
        <v/>
      </c>
      <c r="W362" s="472"/>
      <c r="X362" s="472" t="str">
        <f t="shared" si="24"/>
        <v>CM-1a(M): Proportion of suspected malaria cases that receive a parasitological test at public sector health facilities</v>
      </c>
      <c r="Y362" s="472">
        <f t="shared" si="25"/>
        <v>5</v>
      </c>
      <c r="Z362" s="472" t="str">
        <f t="shared" si="26"/>
        <v>CM-1a(M): Proportion of suspected malaria cases that receive a parasitological test at public sector health facilities-5</v>
      </c>
      <c r="AA362" s="472" t="b">
        <f t="shared" si="27"/>
        <v>1</v>
      </c>
      <c r="AB362" s="472" t="s">
        <v>1830</v>
      </c>
      <c r="AC362" s="472" t="str">
        <f t="array" ref="AC362">IFERROR(IF(INDEX('Disaggregation Records'!$G$95:$G$183,MATCH(LEFT(Z362,255),LEFT('Disaggregation Records'!$D$95:$D$183,255),0))=0,"",INDEX('Disaggregation Records'!$G$95:$G$183,MATCH(LEFT(Z362,255),LEFT('Disaggregation Records'!$D$95:$D$183,255),0))),"")</f>
        <v/>
      </c>
      <c r="AD362" s="472" t="s">
        <v>755</v>
      </c>
      <c r="AE362" s="219"/>
      <c r="AF362" s="135"/>
      <c r="AG362" s="135"/>
    </row>
    <row r="363" spans="1:33" ht="37.5" customHeight="1" x14ac:dyDescent="0.3">
      <c r="A363" s="367">
        <v>4</v>
      </c>
      <c r="B363" s="384" t="str">
        <f>IFERROR(VLOOKUP(A363,'Coverage Indicators - Section D'!$A$10:$Y$34,25,FALSE),"")</f>
        <v>CM-1a(M): Proportion of suspected malaria cases that receive a parasitological test at public sector health facilities</v>
      </c>
      <c r="C363" s="467" t="str">
        <f t="array" ref="C363">IFERROR(IF(INDEX('Disaggregation Records'!$E$95:$E$183,MATCH(LEFT(Z363,255),LEFT('Disaggregation Records'!$D$95:$D$183,255),0))=0,"",INDEX('Disaggregation Records'!$E$95:$E$183,MATCH(LEFT(Z363,255),LEFT('Disaggregation Records'!$D$95:$D$183,255),0))),"")</f>
        <v/>
      </c>
      <c r="D363" s="467" t="str">
        <f t="array" ref="D363">IFERROR(IF(INDEX('Disaggregation Records'!$F$95:$F$183,MATCH(LEFT(Z363,255),LEFT('Disaggregation Records'!$D$95:$D$183,255),0))=0,"",INDEX('Disaggregation Records'!$F$95:$F$183,MATCH(LEFT(Z363,255),LEFT('Disaggregation Records'!$D$95:$D$183,255),0))),"")</f>
        <v/>
      </c>
      <c r="E363" s="386" t="str">
        <f t="array" ref="E363">IFERROR(IF(INDEX('Disaggregation Data'!$K$315:$K$536,MATCH(LEFT(X363,255),LEFT('Disaggregation Data'!$J$315:$J$536,255),0))=0,"",INDEX('Disaggregation Data'!$K$315:$K$536,MATCH(LEFT(X363,255),LEFT('Disaggregation Data'!J$315:$J$536,255),0))),"")</f>
        <v/>
      </c>
      <c r="F363" s="387" t="str">
        <f t="array" ref="F363">IFERROR(IF(INDEX('Disaggregation Data'!$L$315:$L$536,MATCH(LEFT(X363,255),LEFT('Disaggregation Data'!$J$315:$J$536,255),0))=0,"",INDEX('Disaggregation Data'!$L$315:$L$536,MATCH(LEFT(X363,255),LEFT('Disaggregation Data'!J$315:$J$536,255),0))),"")</f>
        <v/>
      </c>
      <c r="G363" s="442" t="str">
        <f t="array" ref="G363">IFERROR(IF(INDEX('Disaggregation Data'!$M$315:$M$536,MATCH(LEFT(X363,255),LEFT('Disaggregation Data'!$J$315:$J$536,255),0))=0,(E363/F363)*100,INDEX('Disaggregation Data'!$M$315:$M$536,MATCH(LEFT(X363,255),LEFT('Disaggregation Data'!J$315:$J$536,255),0))),"")</f>
        <v/>
      </c>
      <c r="H363" s="390" t="str">
        <f t="array" ref="H363">IFERROR(IF(INDEX('Disaggregation Data'!$N$315:$N$536,MATCH(LEFT(X363,255),LEFT('Disaggregation Data'!$J$315:$J$536,255),0))=0,"",INDEX('Disaggregation Data'!$N$315:$N$536,MATCH(LEFT(X363,255),LEFT('Disaggregation Data'!J$315:$J$536,255),0))),"")</f>
        <v/>
      </c>
      <c r="I363" s="471"/>
      <c r="J363" s="471"/>
      <c r="K363" s="471"/>
      <c r="L363" s="471"/>
      <c r="M363" s="471"/>
      <c r="N363" s="471"/>
      <c r="O363" s="471"/>
      <c r="P363" s="471"/>
      <c r="Q363" s="471"/>
      <c r="R363" s="471"/>
      <c r="S363" s="471"/>
      <c r="T363" s="471"/>
      <c r="U363" s="390" t="str">
        <f t="array" ref="U363">IFERROR(IF(INDEX('Disaggregation Data'!$O$315:$O$536,MATCH(LEFT(X363,255),LEFT('Disaggregation Data'!$J$315:$J$536,255),0))=0,"",INDEX('Disaggregation Data'!$O$315:$O$536,MATCH(LEFT(X363,255),LEFT('Disaggregation Data'!J$315:$J$536,255),0))),"")</f>
        <v/>
      </c>
      <c r="V363" s="402" t="str">
        <f t="array" ref="V363">IFERROR(IF(INDEX('Disaggregation Data'!$P$315:$P$536,MATCH(LEFT(X363,255),LEFT('Disaggregation Data'!$J$315:$J$536,255),0))=0,"",INDEX('Disaggregation Data'!$P$315:$P$536,MATCH(LEFT(X363,255),LEFT('Disaggregation Data'!J$315:$J$536,255),0))),"")</f>
        <v/>
      </c>
      <c r="W363" s="472"/>
      <c r="X363" s="472" t="str">
        <f t="shared" si="24"/>
        <v>CM-1a(M): Proportion of suspected malaria cases that receive a parasitological test at public sector health facilities</v>
      </c>
      <c r="Y363" s="472">
        <f t="shared" si="25"/>
        <v>6</v>
      </c>
      <c r="Z363" s="472" t="str">
        <f t="shared" si="26"/>
        <v>CM-1a(M): Proportion of suspected malaria cases that receive a parasitological test at public sector health facilities-6</v>
      </c>
      <c r="AA363" s="472" t="b">
        <f t="shared" si="27"/>
        <v>1</v>
      </c>
      <c r="AB363" s="472" t="s">
        <v>1831</v>
      </c>
      <c r="AC363" s="472" t="str">
        <f t="array" ref="AC363">IFERROR(IF(INDEX('Disaggregation Records'!$G$95:$G$183,MATCH(LEFT(Z363,255),LEFT('Disaggregation Records'!$D$95:$D$183,255),0))=0,"",INDEX('Disaggregation Records'!$G$95:$G$183,MATCH(LEFT(Z363,255),LEFT('Disaggregation Records'!$D$95:$D$183,255),0))),"")</f>
        <v/>
      </c>
      <c r="AD363" s="472" t="s">
        <v>755</v>
      </c>
      <c r="AE363" s="219"/>
      <c r="AF363" s="135"/>
      <c r="AG363" s="135"/>
    </row>
    <row r="364" spans="1:33" ht="37.5" customHeight="1" x14ac:dyDescent="0.3">
      <c r="A364" s="367">
        <v>4</v>
      </c>
      <c r="B364" s="384" t="str">
        <f>IFERROR(VLOOKUP(A364,'Coverage Indicators - Section D'!$A$10:$Y$34,25,FALSE),"")</f>
        <v>CM-1a(M): Proportion of suspected malaria cases that receive a parasitological test at public sector health facilities</v>
      </c>
      <c r="C364" s="467" t="str">
        <f t="array" ref="C364">IFERROR(IF(INDEX('Disaggregation Records'!$E$95:$E$183,MATCH(LEFT(Z364,255),LEFT('Disaggregation Records'!$D$95:$D$183,255),0))=0,"",INDEX('Disaggregation Records'!$E$95:$E$183,MATCH(LEFT(Z364,255),LEFT('Disaggregation Records'!$D$95:$D$183,255),0))),"")</f>
        <v/>
      </c>
      <c r="D364" s="467" t="str">
        <f t="array" ref="D364">IFERROR(IF(INDEX('Disaggregation Records'!$F$95:$F$183,MATCH(LEFT(Z364,255),LEFT('Disaggregation Records'!$D$95:$D$183,255),0))=0,"",INDEX('Disaggregation Records'!$F$95:$F$183,MATCH(LEFT(Z364,255),LEFT('Disaggregation Records'!$D$95:$D$183,255),0))),"")</f>
        <v/>
      </c>
      <c r="E364" s="386" t="str">
        <f t="array" ref="E364">IFERROR(IF(INDEX('Disaggregation Data'!$K$315:$K$536,MATCH(LEFT(X364,255),LEFT('Disaggregation Data'!$J$315:$J$536,255),0))=0,"",INDEX('Disaggregation Data'!$K$315:$K$536,MATCH(LEFT(X364,255),LEFT('Disaggregation Data'!J$315:$J$536,255),0))),"")</f>
        <v/>
      </c>
      <c r="F364" s="387" t="str">
        <f t="array" ref="F364">IFERROR(IF(INDEX('Disaggregation Data'!$L$315:$L$536,MATCH(LEFT(X364,255),LEFT('Disaggregation Data'!$J$315:$J$536,255),0))=0,"",INDEX('Disaggregation Data'!$L$315:$L$536,MATCH(LEFT(X364,255),LEFT('Disaggregation Data'!J$315:$J$536,255),0))),"")</f>
        <v/>
      </c>
      <c r="G364" s="442" t="str">
        <f t="array" ref="G364">IFERROR(IF(INDEX('Disaggregation Data'!$M$315:$M$536,MATCH(LEFT(X364,255),LEFT('Disaggregation Data'!$J$315:$J$536,255),0))=0,(E364/F364)*100,INDEX('Disaggregation Data'!$M$315:$M$536,MATCH(LEFT(X364,255),LEFT('Disaggregation Data'!J$315:$J$536,255),0))),"")</f>
        <v/>
      </c>
      <c r="H364" s="390" t="str">
        <f t="array" ref="H364">IFERROR(IF(INDEX('Disaggregation Data'!$N$315:$N$536,MATCH(LEFT(X364,255),LEFT('Disaggregation Data'!$J$315:$J$536,255),0))=0,"",INDEX('Disaggregation Data'!$N$315:$N$536,MATCH(LEFT(X364,255),LEFT('Disaggregation Data'!J$315:$J$536,255),0))),"")</f>
        <v/>
      </c>
      <c r="I364" s="471"/>
      <c r="J364" s="471"/>
      <c r="K364" s="471"/>
      <c r="L364" s="471"/>
      <c r="M364" s="471"/>
      <c r="N364" s="471"/>
      <c r="O364" s="471"/>
      <c r="P364" s="471"/>
      <c r="Q364" s="471"/>
      <c r="R364" s="471"/>
      <c r="S364" s="471"/>
      <c r="T364" s="471"/>
      <c r="U364" s="390" t="str">
        <f t="array" ref="U364">IFERROR(IF(INDEX('Disaggregation Data'!$O$315:$O$536,MATCH(LEFT(X364,255),LEFT('Disaggregation Data'!$J$315:$J$536,255),0))=0,"",INDEX('Disaggregation Data'!$O$315:$O$536,MATCH(LEFT(X364,255),LEFT('Disaggregation Data'!J$315:$J$536,255),0))),"")</f>
        <v/>
      </c>
      <c r="V364" s="402" t="str">
        <f t="array" ref="V364">IFERROR(IF(INDEX('Disaggregation Data'!$P$315:$P$536,MATCH(LEFT(X364,255),LEFT('Disaggregation Data'!$J$315:$J$536,255),0))=0,"",INDEX('Disaggregation Data'!$P$315:$P$536,MATCH(LEFT(X364,255),LEFT('Disaggregation Data'!J$315:$J$536,255),0))),"")</f>
        <v/>
      </c>
      <c r="W364" s="472"/>
      <c r="X364" s="472" t="str">
        <f t="shared" si="24"/>
        <v>CM-1a(M): Proportion of suspected malaria cases that receive a parasitological test at public sector health facilities</v>
      </c>
      <c r="Y364" s="472">
        <f t="shared" si="25"/>
        <v>7</v>
      </c>
      <c r="Z364" s="472" t="str">
        <f t="shared" si="26"/>
        <v>CM-1a(M): Proportion of suspected malaria cases that receive a parasitological test at public sector health facilities-7</v>
      </c>
      <c r="AA364" s="472" t="b">
        <f t="shared" si="27"/>
        <v>1</v>
      </c>
      <c r="AB364" s="472" t="s">
        <v>1832</v>
      </c>
      <c r="AC364" s="472" t="str">
        <f t="array" ref="AC364">IFERROR(IF(INDEX('Disaggregation Records'!$G$95:$G$183,MATCH(LEFT(Z364,255),LEFT('Disaggregation Records'!$D$95:$D$183,255),0))=0,"",INDEX('Disaggregation Records'!$G$95:$G$183,MATCH(LEFT(Z364,255),LEFT('Disaggregation Records'!$D$95:$D$183,255),0))),"")</f>
        <v/>
      </c>
      <c r="AD364" s="472" t="s">
        <v>755</v>
      </c>
      <c r="AE364" s="219"/>
      <c r="AF364" s="135"/>
      <c r="AG364" s="135"/>
    </row>
    <row r="365" spans="1:33" ht="37.5" customHeight="1" x14ac:dyDescent="0.3">
      <c r="A365" s="367">
        <v>4</v>
      </c>
      <c r="B365" s="384" t="str">
        <f>IFERROR(VLOOKUP(A365,'Coverage Indicators - Section D'!$A$10:$Y$34,25,FALSE),"")</f>
        <v>CM-1a(M): Proportion of suspected malaria cases that receive a parasitological test at public sector health facilities</v>
      </c>
      <c r="C365" s="467" t="str">
        <f t="array" ref="C365">IFERROR(IF(INDEX('Disaggregation Records'!$E$95:$E$183,MATCH(LEFT(Z365,255),LEFT('Disaggregation Records'!$D$95:$D$183,255),0))=0,"",INDEX('Disaggregation Records'!$E$95:$E$183,MATCH(LEFT(Z365,255),LEFT('Disaggregation Records'!$D$95:$D$183,255),0))),"")</f>
        <v/>
      </c>
      <c r="D365" s="467" t="str">
        <f t="array" ref="D365">IFERROR(IF(INDEX('Disaggregation Records'!$F$95:$F$183,MATCH(LEFT(Z365,255),LEFT('Disaggregation Records'!$D$95:$D$183,255),0))=0,"",INDEX('Disaggregation Records'!$F$95:$F$183,MATCH(LEFT(Z365,255),LEFT('Disaggregation Records'!$D$95:$D$183,255),0))),"")</f>
        <v/>
      </c>
      <c r="E365" s="386" t="str">
        <f t="array" ref="E365">IFERROR(IF(INDEX('Disaggregation Data'!$K$315:$K$536,MATCH(LEFT(X365,255),LEFT('Disaggregation Data'!$J$315:$J$536,255),0))=0,"",INDEX('Disaggregation Data'!$K$315:$K$536,MATCH(LEFT(X365,255),LEFT('Disaggregation Data'!J$315:$J$536,255),0))),"")</f>
        <v/>
      </c>
      <c r="F365" s="387" t="str">
        <f t="array" ref="F365">IFERROR(IF(INDEX('Disaggregation Data'!$L$315:$L$536,MATCH(LEFT(X365,255),LEFT('Disaggregation Data'!$J$315:$J$536,255),0))=0,"",INDEX('Disaggregation Data'!$L$315:$L$536,MATCH(LEFT(X365,255),LEFT('Disaggregation Data'!J$315:$J$536,255),0))),"")</f>
        <v/>
      </c>
      <c r="G365" s="442" t="str">
        <f t="array" ref="G365">IFERROR(IF(INDEX('Disaggregation Data'!$M$315:$M$536,MATCH(LEFT(X365,255),LEFT('Disaggregation Data'!$J$315:$J$536,255),0))=0,(E365/F365)*100,INDEX('Disaggregation Data'!$M$315:$M$536,MATCH(LEFT(X365,255),LEFT('Disaggregation Data'!J$315:$J$536,255),0))),"")</f>
        <v/>
      </c>
      <c r="H365" s="390" t="str">
        <f t="array" ref="H365">IFERROR(IF(INDEX('Disaggregation Data'!$N$315:$N$536,MATCH(LEFT(X365,255),LEFT('Disaggregation Data'!$J$315:$J$536,255),0))=0,"",INDEX('Disaggregation Data'!$N$315:$N$536,MATCH(LEFT(X365,255),LEFT('Disaggregation Data'!J$315:$J$536,255),0))),"")</f>
        <v/>
      </c>
      <c r="I365" s="471"/>
      <c r="J365" s="471"/>
      <c r="K365" s="471"/>
      <c r="L365" s="471"/>
      <c r="M365" s="471"/>
      <c r="N365" s="471"/>
      <c r="O365" s="471"/>
      <c r="P365" s="471"/>
      <c r="Q365" s="471"/>
      <c r="R365" s="471"/>
      <c r="S365" s="471"/>
      <c r="T365" s="471"/>
      <c r="U365" s="390" t="str">
        <f t="array" ref="U365">IFERROR(IF(INDEX('Disaggregation Data'!$O$315:$O$536,MATCH(LEFT(X365,255),LEFT('Disaggregation Data'!$J$315:$J$536,255),0))=0,"",INDEX('Disaggregation Data'!$O$315:$O$536,MATCH(LEFT(X365,255),LEFT('Disaggregation Data'!J$315:$J$536,255),0))),"")</f>
        <v/>
      </c>
      <c r="V365" s="402" t="str">
        <f t="array" ref="V365">IFERROR(IF(INDEX('Disaggregation Data'!$P$315:$P$536,MATCH(LEFT(X365,255),LEFT('Disaggregation Data'!$J$315:$J$536,255),0))=0,"",INDEX('Disaggregation Data'!$P$315:$P$536,MATCH(LEFT(X365,255),LEFT('Disaggregation Data'!J$315:$J$536,255),0))),"")</f>
        <v/>
      </c>
      <c r="W365" s="472"/>
      <c r="X365" s="472" t="str">
        <f t="shared" si="24"/>
        <v>CM-1a(M): Proportion of suspected malaria cases that receive a parasitological test at public sector health facilities</v>
      </c>
      <c r="Y365" s="472">
        <f t="shared" si="25"/>
        <v>8</v>
      </c>
      <c r="Z365" s="472" t="str">
        <f t="shared" si="26"/>
        <v>CM-1a(M): Proportion of suspected malaria cases that receive a parasitological test at public sector health facilities-8</v>
      </c>
      <c r="AA365" s="472" t="b">
        <f t="shared" si="27"/>
        <v>1</v>
      </c>
      <c r="AB365" s="472" t="s">
        <v>1833</v>
      </c>
      <c r="AC365" s="472" t="str">
        <f t="array" ref="AC365">IFERROR(IF(INDEX('Disaggregation Records'!$G$95:$G$183,MATCH(LEFT(Z365,255),LEFT('Disaggregation Records'!$D$95:$D$183,255),0))=0,"",INDEX('Disaggregation Records'!$G$95:$G$183,MATCH(LEFT(Z365,255),LEFT('Disaggregation Records'!$D$95:$D$183,255),0))),"")</f>
        <v/>
      </c>
      <c r="AD365" s="472" t="s">
        <v>755</v>
      </c>
      <c r="AE365" s="219"/>
      <c r="AF365" s="135"/>
      <c r="AG365" s="135"/>
    </row>
    <row r="366" spans="1:33" ht="37.5" customHeight="1" x14ac:dyDescent="0.3">
      <c r="A366" s="367">
        <v>4</v>
      </c>
      <c r="B366" s="384" t="str">
        <f>IFERROR(VLOOKUP(A366,'Coverage Indicators - Section D'!$A$10:$Y$34,25,FALSE),"")</f>
        <v>CM-1a(M): Proportion of suspected malaria cases that receive a parasitological test at public sector health facilities</v>
      </c>
      <c r="C366" s="467" t="str">
        <f t="array" ref="C366">IFERROR(IF(INDEX('Disaggregation Records'!$E$95:$E$183,MATCH(LEFT(Z366,255),LEFT('Disaggregation Records'!$D$95:$D$183,255),0))=0,"",INDEX('Disaggregation Records'!$E$95:$E$183,MATCH(LEFT(Z366,255),LEFT('Disaggregation Records'!$D$95:$D$183,255),0))),"")</f>
        <v/>
      </c>
      <c r="D366" s="467" t="str">
        <f t="array" ref="D366">IFERROR(IF(INDEX('Disaggregation Records'!$F$95:$F$183,MATCH(LEFT(Z366,255),LEFT('Disaggregation Records'!$D$95:$D$183,255),0))=0,"",INDEX('Disaggregation Records'!$F$95:$F$183,MATCH(LEFT(Z366,255),LEFT('Disaggregation Records'!$D$95:$D$183,255),0))),"")</f>
        <v/>
      </c>
      <c r="E366" s="386" t="str">
        <f t="array" ref="E366">IFERROR(IF(INDEX('Disaggregation Data'!$K$315:$K$536,MATCH(LEFT(X366,255),LEFT('Disaggregation Data'!$J$315:$J$536,255),0))=0,"",INDEX('Disaggregation Data'!$K$315:$K$536,MATCH(LEFT(X366,255),LEFT('Disaggregation Data'!J$315:$J$536,255),0))),"")</f>
        <v/>
      </c>
      <c r="F366" s="387" t="str">
        <f t="array" ref="F366">IFERROR(IF(INDEX('Disaggregation Data'!$L$315:$L$536,MATCH(LEFT(X366,255),LEFT('Disaggregation Data'!$J$315:$J$536,255),0))=0,"",INDEX('Disaggregation Data'!$L$315:$L$536,MATCH(LEFT(X366,255),LEFT('Disaggregation Data'!J$315:$J$536,255),0))),"")</f>
        <v/>
      </c>
      <c r="G366" s="442" t="str">
        <f t="array" ref="G366">IFERROR(IF(INDEX('Disaggregation Data'!$M$315:$M$536,MATCH(LEFT(X366,255),LEFT('Disaggregation Data'!$J$315:$J$536,255),0))=0,(E366/F366)*100,INDEX('Disaggregation Data'!$M$315:$M$536,MATCH(LEFT(X366,255),LEFT('Disaggregation Data'!J$315:$J$536,255),0))),"")</f>
        <v/>
      </c>
      <c r="H366" s="390" t="str">
        <f t="array" ref="H366">IFERROR(IF(INDEX('Disaggregation Data'!$N$315:$N$536,MATCH(LEFT(X366,255),LEFT('Disaggregation Data'!$J$315:$J$536,255),0))=0,"",INDEX('Disaggregation Data'!$N$315:$N$536,MATCH(LEFT(X366,255),LEFT('Disaggregation Data'!J$315:$J$536,255),0))),"")</f>
        <v/>
      </c>
      <c r="I366" s="471"/>
      <c r="J366" s="471"/>
      <c r="K366" s="471"/>
      <c r="L366" s="471"/>
      <c r="M366" s="471"/>
      <c r="N366" s="471"/>
      <c r="O366" s="471"/>
      <c r="P366" s="471"/>
      <c r="Q366" s="471"/>
      <c r="R366" s="471"/>
      <c r="S366" s="471"/>
      <c r="T366" s="471"/>
      <c r="U366" s="390" t="str">
        <f t="array" ref="U366">IFERROR(IF(INDEX('Disaggregation Data'!$O$315:$O$536,MATCH(LEFT(X366,255),LEFT('Disaggregation Data'!$J$315:$J$536,255),0))=0,"",INDEX('Disaggregation Data'!$O$315:$O$536,MATCH(LEFT(X366,255),LEFT('Disaggregation Data'!J$315:$J$536,255),0))),"")</f>
        <v/>
      </c>
      <c r="V366" s="402" t="str">
        <f t="array" ref="V366">IFERROR(IF(INDEX('Disaggregation Data'!$P$315:$P$536,MATCH(LEFT(X366,255),LEFT('Disaggregation Data'!$J$315:$J$536,255),0))=0,"",INDEX('Disaggregation Data'!$P$315:$P$536,MATCH(LEFT(X366,255),LEFT('Disaggregation Data'!J$315:$J$536,255),0))),"")</f>
        <v/>
      </c>
      <c r="W366" s="472"/>
      <c r="X366" s="472" t="str">
        <f t="shared" si="24"/>
        <v>CM-1a(M): Proportion of suspected malaria cases that receive a parasitological test at public sector health facilities</v>
      </c>
      <c r="Y366" s="472">
        <f t="shared" si="25"/>
        <v>9</v>
      </c>
      <c r="Z366" s="472" t="str">
        <f t="shared" si="26"/>
        <v>CM-1a(M): Proportion of suspected malaria cases that receive a parasitological test at public sector health facilities-9</v>
      </c>
      <c r="AA366" s="472" t="b">
        <f t="shared" si="27"/>
        <v>1</v>
      </c>
      <c r="AB366" s="472" t="s">
        <v>1834</v>
      </c>
      <c r="AC366" s="472" t="str">
        <f t="array" ref="AC366">IFERROR(IF(INDEX('Disaggregation Records'!$G$95:$G$183,MATCH(LEFT(Z366,255),LEFT('Disaggregation Records'!$D$95:$D$183,255),0))=0,"",INDEX('Disaggregation Records'!$G$95:$G$183,MATCH(LEFT(Z366,255),LEFT('Disaggregation Records'!$D$95:$D$183,255),0))),"")</f>
        <v/>
      </c>
      <c r="AD366" s="472" t="s">
        <v>755</v>
      </c>
      <c r="AE366" s="219"/>
      <c r="AF366" s="135"/>
      <c r="AG366" s="135"/>
    </row>
    <row r="367" spans="1:33" ht="37.5" customHeight="1" x14ac:dyDescent="0.3">
      <c r="A367" s="367">
        <v>5</v>
      </c>
      <c r="B367" s="384" t="str">
        <f>IFERROR(VLOOKUP(A367,'Coverage Indicators - Section D'!$A$10:$Y$34,25,FALSE),"")</f>
        <v>CM-2a(M): Proportion of confirmed malaria cases that received first-line antimalarial treatment at public sector health facilities</v>
      </c>
      <c r="C367" s="467" t="str">
        <f t="array" ref="C367">IFERROR(IF(INDEX('Disaggregation Records'!$E$95:$E$183,MATCH(LEFT(Z367,255),LEFT('Disaggregation Records'!$D$95:$D$183,255),0))=0,"",INDEX('Disaggregation Records'!$E$95:$E$183,MATCH(LEFT(Z367,255),LEFT('Disaggregation Records'!$D$95:$D$183,255),0))),"")</f>
        <v>Age</v>
      </c>
      <c r="D367" s="467" t="str">
        <f t="array" ref="D367">IFERROR(IF(INDEX('Disaggregation Records'!$F$95:$F$183,MATCH(LEFT(Z367,255),LEFT('Disaggregation Records'!$D$95:$D$183,255),0))=0,"",INDEX('Disaggregation Records'!$F$95:$F$183,MATCH(LEFT(Z367,255),LEFT('Disaggregation Records'!$D$95:$D$183,255),0))),"")</f>
        <v>U5</v>
      </c>
      <c r="E367" s="386">
        <v>1147350</v>
      </c>
      <c r="F367" s="386">
        <v>1147350</v>
      </c>
      <c r="G367" s="442">
        <f>E367/F367*100</f>
        <v>100</v>
      </c>
      <c r="H367" s="390" t="s">
        <v>341</v>
      </c>
      <c r="I367" s="471"/>
      <c r="J367" s="471"/>
      <c r="K367" s="471"/>
      <c r="L367" s="471"/>
      <c r="M367" s="471"/>
      <c r="N367" s="471"/>
      <c r="O367" s="471"/>
      <c r="P367" s="471"/>
      <c r="Q367" s="471"/>
      <c r="R367" s="471"/>
      <c r="S367" s="471"/>
      <c r="T367" s="471"/>
      <c r="U367" s="390" t="s">
        <v>384</v>
      </c>
      <c r="V367" s="402" t="s">
        <v>3340</v>
      </c>
      <c r="W367" s="472"/>
      <c r="X367" s="472" t="str">
        <f t="shared" si="24"/>
        <v>CM-2a(M): Proportion of confirmed malaria cases that received first-line antimalarial treatment at public sector health facilitiesAgeU5</v>
      </c>
      <c r="Y367" s="472">
        <f t="shared" si="25"/>
        <v>0</v>
      </c>
      <c r="Z367" s="472" t="str">
        <f t="shared" si="26"/>
        <v>CM-2a(M): Proportion of confirmed malaria cases that received first-line antimalarial treatment at public sector health facilities-0</v>
      </c>
      <c r="AA367" s="472" t="b">
        <f t="shared" si="27"/>
        <v>1</v>
      </c>
      <c r="AB367" s="472" t="s">
        <v>1835</v>
      </c>
      <c r="AC367" s="472" t="str">
        <f t="array" ref="AC367">IFERROR(IF(INDEX('Disaggregation Records'!$G$95:$G$183,MATCH(LEFT(Z367,255),LEFT('Disaggregation Records'!$D$95:$D$183,255),0))=0,"",INDEX('Disaggregation Records'!$G$95:$G$183,MATCH(LEFT(Z367,255),LEFT('Disaggregation Records'!$D$95:$D$183,255),0))),"")</f>
        <v>a1L36000000zoNiEAI</v>
      </c>
      <c r="AD367" s="472" t="s">
        <v>758</v>
      </c>
      <c r="AE367" s="219"/>
      <c r="AF367" s="135"/>
      <c r="AG367" s="135"/>
    </row>
    <row r="368" spans="1:33" ht="37.5" customHeight="1" x14ac:dyDescent="0.3">
      <c r="A368" s="367">
        <v>5</v>
      </c>
      <c r="B368" s="384" t="str">
        <f>IFERROR(VLOOKUP(A368,'Coverage Indicators - Section D'!$A$10:$Y$34,25,FALSE),"")</f>
        <v>CM-2a(M): Proportion of confirmed malaria cases that received first-line antimalarial treatment at public sector health facilities</v>
      </c>
      <c r="C368" s="467" t="str">
        <f t="array" ref="C368">IFERROR(IF(INDEX('Disaggregation Records'!$E$95:$E$183,MATCH(LEFT(Z368,255),LEFT('Disaggregation Records'!$D$95:$D$183,255),0))=0,"",INDEX('Disaggregation Records'!$E$95:$E$183,MATCH(LEFT(Z368,255),LEFT('Disaggregation Records'!$D$95:$D$183,255),0))),"")</f>
        <v>Age</v>
      </c>
      <c r="D368" s="467" t="str">
        <f t="array" ref="D368">IFERROR(IF(INDEX('Disaggregation Records'!$F$95:$F$183,MATCH(LEFT(Z368,255),LEFT('Disaggregation Records'!$D$95:$D$183,255),0))=0,"",INDEX('Disaggregation Records'!$F$95:$F$183,MATCH(LEFT(Z368,255),LEFT('Disaggregation Records'!$D$95:$D$183,255),0))),"")</f>
        <v>5+</v>
      </c>
      <c r="E368" s="386">
        <v>960481</v>
      </c>
      <c r="F368" s="386">
        <v>960481</v>
      </c>
      <c r="G368" s="442">
        <f>E368/F368*100</f>
        <v>100</v>
      </c>
      <c r="H368" s="390" t="s">
        <v>341</v>
      </c>
      <c r="I368" s="471"/>
      <c r="J368" s="471"/>
      <c r="K368" s="471"/>
      <c r="L368" s="471"/>
      <c r="M368" s="471"/>
      <c r="N368" s="471"/>
      <c r="O368" s="471"/>
      <c r="P368" s="471"/>
      <c r="Q368" s="471"/>
      <c r="R368" s="471"/>
      <c r="S368" s="471"/>
      <c r="T368" s="471"/>
      <c r="U368" s="390" t="s">
        <v>384</v>
      </c>
      <c r="V368" s="402" t="s">
        <v>3341</v>
      </c>
      <c r="W368" s="472"/>
      <c r="X368" s="472" t="str">
        <f t="shared" si="24"/>
        <v>CM-2a(M): Proportion of confirmed malaria cases that received first-line antimalarial treatment at public sector health facilitiesAge5+</v>
      </c>
      <c r="Y368" s="472">
        <f t="shared" si="25"/>
        <v>1</v>
      </c>
      <c r="Z368" s="472" t="str">
        <f t="shared" si="26"/>
        <v>CM-2a(M): Proportion of confirmed malaria cases that received first-line antimalarial treatment at public sector health facilities-1</v>
      </c>
      <c r="AA368" s="472" t="b">
        <f t="shared" si="27"/>
        <v>1</v>
      </c>
      <c r="AB368" s="472" t="s">
        <v>1836</v>
      </c>
      <c r="AC368" s="472" t="str">
        <f t="array" ref="AC368">IFERROR(IF(INDEX('Disaggregation Records'!$G$95:$G$183,MATCH(LEFT(Z368,255),LEFT('Disaggregation Records'!$D$95:$D$183,255),0))=0,"",INDEX('Disaggregation Records'!$G$95:$G$183,MATCH(LEFT(Z368,255),LEFT('Disaggregation Records'!$D$95:$D$183,255),0))),"")</f>
        <v>a1L36000000zoNjEAI</v>
      </c>
      <c r="AD368" s="472" t="s">
        <v>758</v>
      </c>
      <c r="AE368" s="219"/>
      <c r="AF368" s="135"/>
      <c r="AG368" s="135"/>
    </row>
    <row r="369" spans="1:33" ht="37.5" customHeight="1" x14ac:dyDescent="0.3">
      <c r="A369" s="367">
        <v>5</v>
      </c>
      <c r="B369" s="384" t="str">
        <f>IFERROR(VLOOKUP(A369,'Coverage Indicators - Section D'!$A$10:$Y$34,25,FALSE),"")</f>
        <v>CM-2a(M): Proportion of confirmed malaria cases that received first-line antimalarial treatment at public sector health facilities</v>
      </c>
      <c r="C369" s="467" t="str">
        <f t="array" ref="C369">IFERROR(IF(INDEX('Disaggregation Records'!$E$95:$E$183,MATCH(LEFT(Z369,255),LEFT('Disaggregation Records'!$D$95:$D$183,255),0))=0,"",INDEX('Disaggregation Records'!$E$95:$E$183,MATCH(LEFT(Z369,255),LEFT('Disaggregation Records'!$D$95:$D$183,255),0))),"")</f>
        <v/>
      </c>
      <c r="D369" s="467" t="str">
        <f t="array" ref="D369">IFERROR(IF(INDEX('Disaggregation Records'!$F$95:$F$183,MATCH(LEFT(Z369,255),LEFT('Disaggregation Records'!$D$95:$D$183,255),0))=0,"",INDEX('Disaggregation Records'!$F$95:$F$183,MATCH(LEFT(Z369,255),LEFT('Disaggregation Records'!$D$95:$D$183,255),0))),"")</f>
        <v/>
      </c>
      <c r="E369" s="386" t="str">
        <f t="array" ref="E369">IFERROR(IF(INDEX('Disaggregation Data'!$K$315:$K$536,MATCH(LEFT(X369,255),LEFT('Disaggregation Data'!$J$315:$J$536,255),0))=0,"",INDEX('Disaggregation Data'!$K$315:$K$536,MATCH(LEFT(X369,255),LEFT('Disaggregation Data'!J$315:$J$536,255),0))),"")</f>
        <v/>
      </c>
      <c r="F369" s="387" t="str">
        <f t="array" ref="F369">IFERROR(IF(INDEX('Disaggregation Data'!$L$315:$L$536,MATCH(LEFT(X369,255),LEFT('Disaggregation Data'!$J$315:$J$536,255),0))=0,"",INDEX('Disaggregation Data'!$L$315:$L$536,MATCH(LEFT(X369,255),LEFT('Disaggregation Data'!J$315:$J$536,255),0))),"")</f>
        <v/>
      </c>
      <c r="G369" s="442" t="str">
        <f t="array" ref="G369">IFERROR(IF(INDEX('Disaggregation Data'!$M$315:$M$536,MATCH(LEFT(X369,255),LEFT('Disaggregation Data'!$J$315:$J$536,255),0))=0,(E369/F369)*100,INDEX('Disaggregation Data'!$M$315:$M$536,MATCH(LEFT(X369,255),LEFT('Disaggregation Data'!J$315:$J$536,255),0))),"")</f>
        <v/>
      </c>
      <c r="H369" s="390" t="str">
        <f t="array" ref="H369">IFERROR(IF(INDEX('Disaggregation Data'!$N$315:$N$536,MATCH(LEFT(X369,255),LEFT('Disaggregation Data'!$J$315:$J$536,255),0))=0,"",INDEX('Disaggregation Data'!$N$315:$N$536,MATCH(LEFT(X369,255),LEFT('Disaggregation Data'!J$315:$J$536,255),0))),"")</f>
        <v/>
      </c>
      <c r="I369" s="471"/>
      <c r="J369" s="471"/>
      <c r="K369" s="471"/>
      <c r="L369" s="471"/>
      <c r="M369" s="471"/>
      <c r="N369" s="471"/>
      <c r="O369" s="471"/>
      <c r="P369" s="471"/>
      <c r="Q369" s="471"/>
      <c r="R369" s="471"/>
      <c r="S369" s="471"/>
      <c r="T369" s="471"/>
      <c r="U369" s="390" t="str">
        <f t="array" ref="U369">IFERROR(IF(INDEX('Disaggregation Data'!$O$315:$O$536,MATCH(LEFT(X369,255),LEFT('Disaggregation Data'!$J$315:$J$536,255),0))=0,"",INDEX('Disaggregation Data'!$O$315:$O$536,MATCH(LEFT(X369,255),LEFT('Disaggregation Data'!J$315:$J$536,255),0))),"")</f>
        <v/>
      </c>
      <c r="V369" s="402" t="str">
        <f t="array" ref="V369">IFERROR(IF(INDEX('Disaggregation Data'!$P$315:$P$536,MATCH(LEFT(X369,255),LEFT('Disaggregation Data'!$J$315:$J$536,255),0))=0,"",INDEX('Disaggregation Data'!$P$315:$P$536,MATCH(LEFT(X369,255),LEFT('Disaggregation Data'!J$315:$J$536,255),0))),"")</f>
        <v/>
      </c>
      <c r="W369" s="472"/>
      <c r="X369" s="472" t="str">
        <f t="shared" si="24"/>
        <v>CM-2a(M): Proportion of confirmed malaria cases that received first-line antimalarial treatment at public sector health facilities</v>
      </c>
      <c r="Y369" s="472">
        <f t="shared" si="25"/>
        <v>2</v>
      </c>
      <c r="Z369" s="472" t="str">
        <f t="shared" si="26"/>
        <v>CM-2a(M): Proportion of confirmed malaria cases that received first-line antimalarial treatment at public sector health facilities-2</v>
      </c>
      <c r="AA369" s="472" t="b">
        <f t="shared" si="27"/>
        <v>1</v>
      </c>
      <c r="AB369" s="472" t="s">
        <v>1837</v>
      </c>
      <c r="AC369" s="472" t="str">
        <f t="array" ref="AC369">IFERROR(IF(INDEX('Disaggregation Records'!$G$95:$G$183,MATCH(LEFT(Z369,255),LEFT('Disaggregation Records'!$D$95:$D$183,255),0))=0,"",INDEX('Disaggregation Records'!$G$95:$G$183,MATCH(LEFT(Z369,255),LEFT('Disaggregation Records'!$D$95:$D$183,255),0))),"")</f>
        <v/>
      </c>
      <c r="AD369" s="472" t="s">
        <v>758</v>
      </c>
      <c r="AE369" s="219"/>
      <c r="AF369" s="135"/>
      <c r="AG369" s="135"/>
    </row>
    <row r="370" spans="1:33" ht="37.5" customHeight="1" x14ac:dyDescent="0.3">
      <c r="A370" s="367">
        <v>5</v>
      </c>
      <c r="B370" s="384" t="str">
        <f>IFERROR(VLOOKUP(A370,'Coverage Indicators - Section D'!$A$10:$Y$34,25,FALSE),"")</f>
        <v>CM-2a(M): Proportion of confirmed malaria cases that received first-line antimalarial treatment at public sector health facilities</v>
      </c>
      <c r="C370" s="467" t="str">
        <f t="array" ref="C370">IFERROR(IF(INDEX('Disaggregation Records'!$E$95:$E$183,MATCH(LEFT(Z370,255),LEFT('Disaggregation Records'!$D$95:$D$183,255),0))=0,"",INDEX('Disaggregation Records'!$E$95:$E$183,MATCH(LEFT(Z370,255),LEFT('Disaggregation Records'!$D$95:$D$183,255),0))),"")</f>
        <v/>
      </c>
      <c r="D370" s="467" t="str">
        <f t="array" ref="D370">IFERROR(IF(INDEX('Disaggregation Records'!$F$95:$F$183,MATCH(LEFT(Z370,255),LEFT('Disaggregation Records'!$D$95:$D$183,255),0))=0,"",INDEX('Disaggregation Records'!$F$95:$F$183,MATCH(LEFT(Z370,255),LEFT('Disaggregation Records'!$D$95:$D$183,255),0))),"")</f>
        <v/>
      </c>
      <c r="E370" s="386" t="str">
        <f t="array" ref="E370">IFERROR(IF(INDEX('Disaggregation Data'!$K$315:$K$536,MATCH(LEFT(X370,255),LEFT('Disaggregation Data'!$J$315:$J$536,255),0))=0,"",INDEX('Disaggregation Data'!$K$315:$K$536,MATCH(LEFT(X370,255),LEFT('Disaggregation Data'!J$315:$J$536,255),0))),"")</f>
        <v/>
      </c>
      <c r="F370" s="387" t="str">
        <f t="array" ref="F370">IFERROR(IF(INDEX('Disaggregation Data'!$L$315:$L$536,MATCH(LEFT(X370,255),LEFT('Disaggregation Data'!$J$315:$J$536,255),0))=0,"",INDEX('Disaggregation Data'!$L$315:$L$536,MATCH(LEFT(X370,255),LEFT('Disaggregation Data'!J$315:$J$536,255),0))),"")</f>
        <v/>
      </c>
      <c r="G370" s="442" t="str">
        <f t="array" ref="G370">IFERROR(IF(INDEX('Disaggregation Data'!$M$315:$M$536,MATCH(LEFT(X370,255),LEFT('Disaggregation Data'!$J$315:$J$536,255),0))=0,(E370/F370)*100,INDEX('Disaggregation Data'!$M$315:$M$536,MATCH(LEFT(X370,255),LEFT('Disaggregation Data'!J$315:$J$536,255),0))),"")</f>
        <v/>
      </c>
      <c r="H370" s="390" t="str">
        <f t="array" ref="H370">IFERROR(IF(INDEX('Disaggregation Data'!$N$315:$N$536,MATCH(LEFT(X370,255),LEFT('Disaggregation Data'!$J$315:$J$536,255),0))=0,"",INDEX('Disaggregation Data'!$N$315:$N$536,MATCH(LEFT(X370,255),LEFT('Disaggregation Data'!J$315:$J$536,255),0))),"")</f>
        <v/>
      </c>
      <c r="I370" s="471"/>
      <c r="J370" s="471"/>
      <c r="K370" s="471"/>
      <c r="L370" s="471"/>
      <c r="M370" s="471"/>
      <c r="N370" s="471"/>
      <c r="O370" s="471"/>
      <c r="P370" s="471"/>
      <c r="Q370" s="471"/>
      <c r="R370" s="471"/>
      <c r="S370" s="471"/>
      <c r="T370" s="471"/>
      <c r="U370" s="390" t="str">
        <f t="array" ref="U370">IFERROR(IF(INDEX('Disaggregation Data'!$O$315:$O$536,MATCH(LEFT(X370,255),LEFT('Disaggregation Data'!$J$315:$J$536,255),0))=0,"",INDEX('Disaggregation Data'!$O$315:$O$536,MATCH(LEFT(X370,255),LEFT('Disaggregation Data'!J$315:$J$536,255),0))),"")</f>
        <v/>
      </c>
      <c r="V370" s="402" t="str">
        <f t="array" ref="V370">IFERROR(IF(INDEX('Disaggregation Data'!$P$315:$P$536,MATCH(LEFT(X370,255),LEFT('Disaggregation Data'!$J$315:$J$536,255),0))=0,"",INDEX('Disaggregation Data'!$P$315:$P$536,MATCH(LEFT(X370,255),LEFT('Disaggregation Data'!J$315:$J$536,255),0))),"")</f>
        <v/>
      </c>
      <c r="W370" s="472"/>
      <c r="X370" s="472" t="str">
        <f t="shared" si="24"/>
        <v>CM-2a(M): Proportion of confirmed malaria cases that received first-line antimalarial treatment at public sector health facilities</v>
      </c>
      <c r="Y370" s="472">
        <f t="shared" si="25"/>
        <v>3</v>
      </c>
      <c r="Z370" s="472" t="str">
        <f t="shared" si="26"/>
        <v>CM-2a(M): Proportion of confirmed malaria cases that received first-line antimalarial treatment at public sector health facilities-3</v>
      </c>
      <c r="AA370" s="472" t="b">
        <f t="shared" si="27"/>
        <v>1</v>
      </c>
      <c r="AB370" s="472" t="s">
        <v>1838</v>
      </c>
      <c r="AC370" s="472" t="str">
        <f t="array" ref="AC370">IFERROR(IF(INDEX('Disaggregation Records'!$G$95:$G$183,MATCH(LEFT(Z370,255),LEFT('Disaggregation Records'!$D$95:$D$183,255),0))=0,"",INDEX('Disaggregation Records'!$G$95:$G$183,MATCH(LEFT(Z370,255),LEFT('Disaggregation Records'!$D$95:$D$183,255),0))),"")</f>
        <v/>
      </c>
      <c r="AD370" s="472" t="s">
        <v>758</v>
      </c>
      <c r="AE370" s="219"/>
      <c r="AF370" s="135"/>
      <c r="AG370" s="135"/>
    </row>
    <row r="371" spans="1:33" ht="37.5" customHeight="1" x14ac:dyDescent="0.3">
      <c r="A371" s="367">
        <v>5</v>
      </c>
      <c r="B371" s="384" t="str">
        <f>IFERROR(VLOOKUP(A371,'Coverage Indicators - Section D'!$A$10:$Y$34,25,FALSE),"")</f>
        <v>CM-2a(M): Proportion of confirmed malaria cases that received first-line antimalarial treatment at public sector health facilities</v>
      </c>
      <c r="C371" s="467" t="str">
        <f t="array" ref="C371">IFERROR(IF(INDEX('Disaggregation Records'!$E$95:$E$183,MATCH(LEFT(Z371,255),LEFT('Disaggregation Records'!$D$95:$D$183,255),0))=0,"",INDEX('Disaggregation Records'!$E$95:$E$183,MATCH(LEFT(Z371,255),LEFT('Disaggregation Records'!$D$95:$D$183,255),0))),"")</f>
        <v/>
      </c>
      <c r="D371" s="467" t="str">
        <f t="array" ref="D371">IFERROR(IF(INDEX('Disaggregation Records'!$F$95:$F$183,MATCH(LEFT(Z371,255),LEFT('Disaggregation Records'!$D$95:$D$183,255),0))=0,"",INDEX('Disaggregation Records'!$F$95:$F$183,MATCH(LEFT(Z371,255),LEFT('Disaggregation Records'!$D$95:$D$183,255),0))),"")</f>
        <v/>
      </c>
      <c r="E371" s="386" t="str">
        <f t="array" ref="E371">IFERROR(IF(INDEX('Disaggregation Data'!$K$315:$K$536,MATCH(LEFT(X371,255),LEFT('Disaggregation Data'!$J$315:$J$536,255),0))=0,"",INDEX('Disaggregation Data'!$K$315:$K$536,MATCH(LEFT(X371,255),LEFT('Disaggregation Data'!J$315:$J$536,255),0))),"")</f>
        <v/>
      </c>
      <c r="F371" s="387" t="str">
        <f t="array" ref="F371">IFERROR(IF(INDEX('Disaggregation Data'!$L$315:$L$536,MATCH(LEFT(X371,255),LEFT('Disaggregation Data'!$J$315:$J$536,255),0))=0,"",INDEX('Disaggregation Data'!$L$315:$L$536,MATCH(LEFT(X371,255),LEFT('Disaggregation Data'!J$315:$J$536,255),0))),"")</f>
        <v/>
      </c>
      <c r="G371" s="442" t="str">
        <f t="array" ref="G371">IFERROR(IF(INDEX('Disaggregation Data'!$M$315:$M$536,MATCH(LEFT(X371,255),LEFT('Disaggregation Data'!$J$315:$J$536,255),0))=0,(E371/F371)*100,INDEX('Disaggregation Data'!$M$315:$M$536,MATCH(LEFT(X371,255),LEFT('Disaggregation Data'!J$315:$J$536,255),0))),"")</f>
        <v/>
      </c>
      <c r="H371" s="390" t="str">
        <f t="array" ref="H371">IFERROR(IF(INDEX('Disaggregation Data'!$N$315:$N$536,MATCH(LEFT(X371,255),LEFT('Disaggregation Data'!$J$315:$J$536,255),0))=0,"",INDEX('Disaggregation Data'!$N$315:$N$536,MATCH(LEFT(X371,255),LEFT('Disaggregation Data'!J$315:$J$536,255),0))),"")</f>
        <v/>
      </c>
      <c r="I371" s="471"/>
      <c r="J371" s="471"/>
      <c r="K371" s="471"/>
      <c r="L371" s="471"/>
      <c r="M371" s="471"/>
      <c r="N371" s="471"/>
      <c r="O371" s="471"/>
      <c r="P371" s="471"/>
      <c r="Q371" s="471"/>
      <c r="R371" s="471"/>
      <c r="S371" s="471"/>
      <c r="T371" s="471"/>
      <c r="U371" s="390" t="str">
        <f t="array" ref="U371">IFERROR(IF(INDEX('Disaggregation Data'!$O$315:$O$536,MATCH(LEFT(X371,255),LEFT('Disaggregation Data'!$J$315:$J$536,255),0))=0,"",INDEX('Disaggregation Data'!$O$315:$O$536,MATCH(LEFT(X371,255),LEFT('Disaggregation Data'!J$315:$J$536,255),0))),"")</f>
        <v/>
      </c>
      <c r="V371" s="402" t="str">
        <f t="array" ref="V371">IFERROR(IF(INDEX('Disaggregation Data'!$P$315:$P$536,MATCH(LEFT(X371,255),LEFT('Disaggregation Data'!$J$315:$J$536,255),0))=0,"",INDEX('Disaggregation Data'!$P$315:$P$536,MATCH(LEFT(X371,255),LEFT('Disaggregation Data'!J$315:$J$536,255),0))),"")</f>
        <v/>
      </c>
      <c r="W371" s="472"/>
      <c r="X371" s="472" t="str">
        <f t="shared" si="24"/>
        <v>CM-2a(M): Proportion of confirmed malaria cases that received first-line antimalarial treatment at public sector health facilities</v>
      </c>
      <c r="Y371" s="472">
        <f t="shared" si="25"/>
        <v>4</v>
      </c>
      <c r="Z371" s="472" t="str">
        <f t="shared" si="26"/>
        <v>CM-2a(M): Proportion of confirmed malaria cases that received first-line antimalarial treatment at public sector health facilities-4</v>
      </c>
      <c r="AA371" s="472" t="b">
        <f t="shared" si="27"/>
        <v>1</v>
      </c>
      <c r="AB371" s="472" t="s">
        <v>1839</v>
      </c>
      <c r="AC371" s="472" t="str">
        <f t="array" ref="AC371">IFERROR(IF(INDEX('Disaggregation Records'!$G$95:$G$183,MATCH(LEFT(Z371,255),LEFT('Disaggregation Records'!$D$95:$D$183,255),0))=0,"",INDEX('Disaggregation Records'!$G$95:$G$183,MATCH(LEFT(Z371,255),LEFT('Disaggregation Records'!$D$95:$D$183,255),0))),"")</f>
        <v/>
      </c>
      <c r="AD371" s="472" t="s">
        <v>758</v>
      </c>
      <c r="AE371" s="219"/>
      <c r="AF371" s="135"/>
      <c r="AG371" s="135"/>
    </row>
    <row r="372" spans="1:33" ht="37.5" customHeight="1" x14ac:dyDescent="0.3">
      <c r="A372" s="367">
        <v>5</v>
      </c>
      <c r="B372" s="384" t="str">
        <f>IFERROR(VLOOKUP(A372,'Coverage Indicators - Section D'!$A$10:$Y$34,25,FALSE),"")</f>
        <v>CM-2a(M): Proportion of confirmed malaria cases that received first-line antimalarial treatment at public sector health facilities</v>
      </c>
      <c r="C372" s="467" t="str">
        <f t="array" ref="C372">IFERROR(IF(INDEX('Disaggregation Records'!$E$95:$E$183,MATCH(LEFT(Z372,255),LEFT('Disaggregation Records'!$D$95:$D$183,255),0))=0,"",INDEX('Disaggregation Records'!$E$95:$E$183,MATCH(LEFT(Z372,255),LEFT('Disaggregation Records'!$D$95:$D$183,255),0))),"")</f>
        <v/>
      </c>
      <c r="D372" s="467" t="str">
        <f t="array" ref="D372">IFERROR(IF(INDEX('Disaggregation Records'!$F$95:$F$183,MATCH(LEFT(Z372,255),LEFT('Disaggregation Records'!$D$95:$D$183,255),0))=0,"",INDEX('Disaggregation Records'!$F$95:$F$183,MATCH(LEFT(Z372,255),LEFT('Disaggregation Records'!$D$95:$D$183,255),0))),"")</f>
        <v/>
      </c>
      <c r="E372" s="386" t="str">
        <f t="array" ref="E372">IFERROR(IF(INDEX('Disaggregation Data'!$K$315:$K$536,MATCH(LEFT(X372,255),LEFT('Disaggregation Data'!$J$315:$J$536,255),0))=0,"",INDEX('Disaggregation Data'!$K$315:$K$536,MATCH(LEFT(X372,255),LEFT('Disaggregation Data'!J$315:$J$536,255),0))),"")</f>
        <v/>
      </c>
      <c r="F372" s="387" t="str">
        <f t="array" ref="F372">IFERROR(IF(INDEX('Disaggregation Data'!$L$315:$L$536,MATCH(LEFT(X372,255),LEFT('Disaggregation Data'!$J$315:$J$536,255),0))=0,"",INDEX('Disaggregation Data'!$L$315:$L$536,MATCH(LEFT(X372,255),LEFT('Disaggregation Data'!J$315:$J$536,255),0))),"")</f>
        <v/>
      </c>
      <c r="G372" s="442" t="str">
        <f t="array" ref="G372">IFERROR(IF(INDEX('Disaggregation Data'!$M$315:$M$536,MATCH(LEFT(X372,255),LEFT('Disaggregation Data'!$J$315:$J$536,255),0))=0,(E372/F372)*100,INDEX('Disaggregation Data'!$M$315:$M$536,MATCH(LEFT(X372,255),LEFT('Disaggregation Data'!J$315:$J$536,255),0))),"")</f>
        <v/>
      </c>
      <c r="H372" s="390" t="str">
        <f t="array" ref="H372">IFERROR(IF(INDEX('Disaggregation Data'!$N$315:$N$536,MATCH(LEFT(X372,255),LEFT('Disaggregation Data'!$J$315:$J$536,255),0))=0,"",INDEX('Disaggregation Data'!$N$315:$N$536,MATCH(LEFT(X372,255),LEFT('Disaggregation Data'!J$315:$J$536,255),0))),"")</f>
        <v/>
      </c>
      <c r="I372" s="471"/>
      <c r="J372" s="471"/>
      <c r="K372" s="471"/>
      <c r="L372" s="471"/>
      <c r="M372" s="471"/>
      <c r="N372" s="471"/>
      <c r="O372" s="471"/>
      <c r="P372" s="471"/>
      <c r="Q372" s="471"/>
      <c r="R372" s="471"/>
      <c r="S372" s="471"/>
      <c r="T372" s="471"/>
      <c r="U372" s="390" t="str">
        <f t="array" ref="U372">IFERROR(IF(INDEX('Disaggregation Data'!$O$315:$O$536,MATCH(LEFT(X372,255),LEFT('Disaggregation Data'!$J$315:$J$536,255),0))=0,"",INDEX('Disaggregation Data'!$O$315:$O$536,MATCH(LEFT(X372,255),LEFT('Disaggregation Data'!J$315:$J$536,255),0))),"")</f>
        <v/>
      </c>
      <c r="V372" s="402" t="str">
        <f t="array" ref="V372">IFERROR(IF(INDEX('Disaggregation Data'!$P$315:$P$536,MATCH(LEFT(X372,255),LEFT('Disaggregation Data'!$J$315:$J$536,255),0))=0,"",INDEX('Disaggregation Data'!$P$315:$P$536,MATCH(LEFT(X372,255),LEFT('Disaggregation Data'!J$315:$J$536,255),0))),"")</f>
        <v/>
      </c>
      <c r="W372" s="472"/>
      <c r="X372" s="472" t="str">
        <f t="shared" si="24"/>
        <v>CM-2a(M): Proportion of confirmed malaria cases that received first-line antimalarial treatment at public sector health facilities</v>
      </c>
      <c r="Y372" s="472">
        <f t="shared" si="25"/>
        <v>5</v>
      </c>
      <c r="Z372" s="472" t="str">
        <f t="shared" si="26"/>
        <v>CM-2a(M): Proportion of confirmed malaria cases that received first-line antimalarial treatment at public sector health facilities-5</v>
      </c>
      <c r="AA372" s="472" t="b">
        <f t="shared" si="27"/>
        <v>1</v>
      </c>
      <c r="AB372" s="472" t="s">
        <v>1840</v>
      </c>
      <c r="AC372" s="472" t="str">
        <f t="array" ref="AC372">IFERROR(IF(INDEX('Disaggregation Records'!$G$95:$G$183,MATCH(LEFT(Z372,255),LEFT('Disaggregation Records'!$D$95:$D$183,255),0))=0,"",INDEX('Disaggregation Records'!$G$95:$G$183,MATCH(LEFT(Z372,255),LEFT('Disaggregation Records'!$D$95:$D$183,255),0))),"")</f>
        <v/>
      </c>
      <c r="AD372" s="472" t="s">
        <v>758</v>
      </c>
      <c r="AE372" s="219"/>
      <c r="AF372" s="135"/>
      <c r="AG372" s="135"/>
    </row>
    <row r="373" spans="1:33" ht="37.5" customHeight="1" x14ac:dyDescent="0.3">
      <c r="A373" s="367">
        <v>5</v>
      </c>
      <c r="B373" s="384" t="str">
        <f>IFERROR(VLOOKUP(A373,'Coverage Indicators - Section D'!$A$10:$Y$34,25,FALSE),"")</f>
        <v>CM-2a(M): Proportion of confirmed malaria cases that received first-line antimalarial treatment at public sector health facilities</v>
      </c>
      <c r="C373" s="467" t="str">
        <f t="array" ref="C373">IFERROR(IF(INDEX('Disaggregation Records'!$E$95:$E$183,MATCH(LEFT(Z373,255),LEFT('Disaggregation Records'!$D$95:$D$183,255),0))=0,"",INDEX('Disaggregation Records'!$E$95:$E$183,MATCH(LEFT(Z373,255),LEFT('Disaggregation Records'!$D$95:$D$183,255),0))),"")</f>
        <v/>
      </c>
      <c r="D373" s="467" t="str">
        <f t="array" ref="D373">IFERROR(IF(INDEX('Disaggregation Records'!$F$95:$F$183,MATCH(LEFT(Z373,255),LEFT('Disaggregation Records'!$D$95:$D$183,255),0))=0,"",INDEX('Disaggregation Records'!$F$95:$F$183,MATCH(LEFT(Z373,255),LEFT('Disaggregation Records'!$D$95:$D$183,255),0))),"")</f>
        <v/>
      </c>
      <c r="E373" s="386" t="str">
        <f t="array" ref="E373">IFERROR(IF(INDEX('Disaggregation Data'!$K$315:$K$536,MATCH(LEFT(X373,255),LEFT('Disaggregation Data'!$J$315:$J$536,255),0))=0,"",INDEX('Disaggregation Data'!$K$315:$K$536,MATCH(LEFT(X373,255),LEFT('Disaggregation Data'!J$315:$J$536,255),0))),"")</f>
        <v/>
      </c>
      <c r="F373" s="387" t="str">
        <f t="array" ref="F373">IFERROR(IF(INDEX('Disaggregation Data'!$L$315:$L$536,MATCH(LEFT(X373,255),LEFT('Disaggregation Data'!$J$315:$J$536,255),0))=0,"",INDEX('Disaggregation Data'!$L$315:$L$536,MATCH(LEFT(X373,255),LEFT('Disaggregation Data'!J$315:$J$536,255),0))),"")</f>
        <v/>
      </c>
      <c r="G373" s="442" t="str">
        <f t="array" ref="G373">IFERROR(IF(INDEX('Disaggregation Data'!$M$315:$M$536,MATCH(LEFT(X373,255),LEFT('Disaggregation Data'!$J$315:$J$536,255),0))=0,(E373/F373)*100,INDEX('Disaggregation Data'!$M$315:$M$536,MATCH(LEFT(X373,255),LEFT('Disaggregation Data'!J$315:$J$536,255),0))),"")</f>
        <v/>
      </c>
      <c r="H373" s="390" t="str">
        <f t="array" ref="H373">IFERROR(IF(INDEX('Disaggregation Data'!$N$315:$N$536,MATCH(LEFT(X373,255),LEFT('Disaggregation Data'!$J$315:$J$536,255),0))=0,"",INDEX('Disaggregation Data'!$N$315:$N$536,MATCH(LEFT(X373,255),LEFT('Disaggregation Data'!J$315:$J$536,255),0))),"")</f>
        <v/>
      </c>
      <c r="I373" s="471"/>
      <c r="J373" s="471"/>
      <c r="K373" s="471"/>
      <c r="L373" s="471"/>
      <c r="M373" s="471"/>
      <c r="N373" s="471"/>
      <c r="O373" s="471"/>
      <c r="P373" s="471"/>
      <c r="Q373" s="471"/>
      <c r="R373" s="471"/>
      <c r="S373" s="471"/>
      <c r="T373" s="471"/>
      <c r="U373" s="390" t="str">
        <f t="array" ref="U373">IFERROR(IF(INDEX('Disaggregation Data'!$O$315:$O$536,MATCH(LEFT(X373,255),LEFT('Disaggregation Data'!$J$315:$J$536,255),0))=0,"",INDEX('Disaggregation Data'!$O$315:$O$536,MATCH(LEFT(X373,255),LEFT('Disaggregation Data'!J$315:$J$536,255),0))),"")</f>
        <v/>
      </c>
      <c r="V373" s="402" t="str">
        <f t="array" ref="V373">IFERROR(IF(INDEX('Disaggregation Data'!$P$315:$P$536,MATCH(LEFT(X373,255),LEFT('Disaggregation Data'!$J$315:$J$536,255),0))=0,"",INDEX('Disaggregation Data'!$P$315:$P$536,MATCH(LEFT(X373,255),LEFT('Disaggregation Data'!J$315:$J$536,255),0))),"")</f>
        <v/>
      </c>
      <c r="W373" s="472"/>
      <c r="X373" s="472" t="str">
        <f t="shared" si="24"/>
        <v>CM-2a(M): Proportion of confirmed malaria cases that received first-line antimalarial treatment at public sector health facilities</v>
      </c>
      <c r="Y373" s="472">
        <f t="shared" si="25"/>
        <v>6</v>
      </c>
      <c r="Z373" s="472" t="str">
        <f t="shared" si="26"/>
        <v>CM-2a(M): Proportion of confirmed malaria cases that received first-line antimalarial treatment at public sector health facilities-6</v>
      </c>
      <c r="AA373" s="472" t="b">
        <f t="shared" si="27"/>
        <v>1</v>
      </c>
      <c r="AB373" s="472" t="s">
        <v>1841</v>
      </c>
      <c r="AC373" s="472" t="str">
        <f t="array" ref="AC373">IFERROR(IF(INDEX('Disaggregation Records'!$G$95:$G$183,MATCH(LEFT(Z373,255),LEFT('Disaggregation Records'!$D$95:$D$183,255),0))=0,"",INDEX('Disaggregation Records'!$G$95:$G$183,MATCH(LEFT(Z373,255),LEFT('Disaggregation Records'!$D$95:$D$183,255),0))),"")</f>
        <v/>
      </c>
      <c r="AD373" s="472" t="s">
        <v>758</v>
      </c>
      <c r="AE373" s="219"/>
      <c r="AF373" s="135"/>
      <c r="AG373" s="135"/>
    </row>
    <row r="374" spans="1:33" ht="37.5" customHeight="1" x14ac:dyDescent="0.3">
      <c r="A374" s="367">
        <v>5</v>
      </c>
      <c r="B374" s="384" t="str">
        <f>IFERROR(VLOOKUP(A374,'Coverage Indicators - Section D'!$A$10:$Y$34,25,FALSE),"")</f>
        <v>CM-2a(M): Proportion of confirmed malaria cases that received first-line antimalarial treatment at public sector health facilities</v>
      </c>
      <c r="C374" s="467" t="str">
        <f t="array" ref="C374">IFERROR(IF(INDEX('Disaggregation Records'!$E$95:$E$183,MATCH(LEFT(Z374,255),LEFT('Disaggregation Records'!$D$95:$D$183,255),0))=0,"",INDEX('Disaggregation Records'!$E$95:$E$183,MATCH(LEFT(Z374,255),LEFT('Disaggregation Records'!$D$95:$D$183,255),0))),"")</f>
        <v/>
      </c>
      <c r="D374" s="467" t="str">
        <f t="array" ref="D374">IFERROR(IF(INDEX('Disaggregation Records'!$F$95:$F$183,MATCH(LEFT(Z374,255),LEFT('Disaggregation Records'!$D$95:$D$183,255),0))=0,"",INDEX('Disaggregation Records'!$F$95:$F$183,MATCH(LEFT(Z374,255),LEFT('Disaggregation Records'!$D$95:$D$183,255),0))),"")</f>
        <v/>
      </c>
      <c r="E374" s="386" t="str">
        <f t="array" ref="E374">IFERROR(IF(INDEX('Disaggregation Data'!$K$315:$K$536,MATCH(LEFT(X374,255),LEFT('Disaggregation Data'!$J$315:$J$536,255),0))=0,"",INDEX('Disaggregation Data'!$K$315:$K$536,MATCH(LEFT(X374,255),LEFT('Disaggregation Data'!J$315:$J$536,255),0))),"")</f>
        <v/>
      </c>
      <c r="F374" s="387" t="str">
        <f t="array" ref="F374">IFERROR(IF(INDEX('Disaggregation Data'!$L$315:$L$536,MATCH(LEFT(X374,255),LEFT('Disaggregation Data'!$J$315:$J$536,255),0))=0,"",INDEX('Disaggregation Data'!$L$315:$L$536,MATCH(LEFT(X374,255),LEFT('Disaggregation Data'!J$315:$J$536,255),0))),"")</f>
        <v/>
      </c>
      <c r="G374" s="442" t="str">
        <f t="array" ref="G374">IFERROR(IF(INDEX('Disaggregation Data'!$M$315:$M$536,MATCH(LEFT(X374,255),LEFT('Disaggregation Data'!$J$315:$J$536,255),0))=0,(E374/F374)*100,INDEX('Disaggregation Data'!$M$315:$M$536,MATCH(LEFT(X374,255),LEFT('Disaggregation Data'!J$315:$J$536,255),0))),"")</f>
        <v/>
      </c>
      <c r="H374" s="390" t="str">
        <f t="array" ref="H374">IFERROR(IF(INDEX('Disaggregation Data'!$N$315:$N$536,MATCH(LEFT(X374,255),LEFT('Disaggregation Data'!$J$315:$J$536,255),0))=0,"",INDEX('Disaggregation Data'!$N$315:$N$536,MATCH(LEFT(X374,255),LEFT('Disaggregation Data'!J$315:$J$536,255),0))),"")</f>
        <v/>
      </c>
      <c r="I374" s="471"/>
      <c r="J374" s="471"/>
      <c r="K374" s="471"/>
      <c r="L374" s="471"/>
      <c r="M374" s="471"/>
      <c r="N374" s="471"/>
      <c r="O374" s="471"/>
      <c r="P374" s="471"/>
      <c r="Q374" s="471"/>
      <c r="R374" s="471"/>
      <c r="S374" s="471"/>
      <c r="T374" s="471"/>
      <c r="U374" s="390" t="str">
        <f t="array" ref="U374">IFERROR(IF(INDEX('Disaggregation Data'!$O$315:$O$536,MATCH(LEFT(X374,255),LEFT('Disaggregation Data'!$J$315:$J$536,255),0))=0,"",INDEX('Disaggregation Data'!$O$315:$O$536,MATCH(LEFT(X374,255),LEFT('Disaggregation Data'!J$315:$J$536,255),0))),"")</f>
        <v/>
      </c>
      <c r="V374" s="402" t="str">
        <f t="array" ref="V374">IFERROR(IF(INDEX('Disaggregation Data'!$P$315:$P$536,MATCH(LEFT(X374,255),LEFT('Disaggregation Data'!$J$315:$J$536,255),0))=0,"",INDEX('Disaggregation Data'!$P$315:$P$536,MATCH(LEFT(X374,255),LEFT('Disaggregation Data'!J$315:$J$536,255),0))),"")</f>
        <v/>
      </c>
      <c r="W374" s="472"/>
      <c r="X374" s="472" t="str">
        <f t="shared" si="24"/>
        <v>CM-2a(M): Proportion of confirmed malaria cases that received first-line antimalarial treatment at public sector health facilities</v>
      </c>
      <c r="Y374" s="472">
        <f t="shared" si="25"/>
        <v>7</v>
      </c>
      <c r="Z374" s="472" t="str">
        <f t="shared" si="26"/>
        <v>CM-2a(M): Proportion of confirmed malaria cases that received first-line antimalarial treatment at public sector health facilities-7</v>
      </c>
      <c r="AA374" s="472" t="b">
        <f t="shared" si="27"/>
        <v>1</v>
      </c>
      <c r="AB374" s="472" t="s">
        <v>1842</v>
      </c>
      <c r="AC374" s="472" t="str">
        <f t="array" ref="AC374">IFERROR(IF(INDEX('Disaggregation Records'!$G$95:$G$183,MATCH(LEFT(Z374,255),LEFT('Disaggregation Records'!$D$95:$D$183,255),0))=0,"",INDEX('Disaggregation Records'!$G$95:$G$183,MATCH(LEFT(Z374,255),LEFT('Disaggregation Records'!$D$95:$D$183,255),0))),"")</f>
        <v/>
      </c>
      <c r="AD374" s="472" t="s">
        <v>758</v>
      </c>
      <c r="AE374" s="219"/>
      <c r="AF374" s="135"/>
      <c r="AG374" s="135"/>
    </row>
    <row r="375" spans="1:33" ht="37.5" customHeight="1" x14ac:dyDescent="0.3">
      <c r="A375" s="367">
        <v>5</v>
      </c>
      <c r="B375" s="384" t="str">
        <f>IFERROR(VLOOKUP(A375,'Coverage Indicators - Section D'!$A$10:$Y$34,25,FALSE),"")</f>
        <v>CM-2a(M): Proportion of confirmed malaria cases that received first-line antimalarial treatment at public sector health facilities</v>
      </c>
      <c r="C375" s="467" t="str">
        <f t="array" ref="C375">IFERROR(IF(INDEX('Disaggregation Records'!$E$95:$E$183,MATCH(LEFT(Z375,255),LEFT('Disaggregation Records'!$D$95:$D$183,255),0))=0,"",INDEX('Disaggregation Records'!$E$95:$E$183,MATCH(LEFT(Z375,255),LEFT('Disaggregation Records'!$D$95:$D$183,255),0))),"")</f>
        <v/>
      </c>
      <c r="D375" s="467" t="str">
        <f t="array" ref="D375">IFERROR(IF(INDEX('Disaggregation Records'!$F$95:$F$183,MATCH(LEFT(Z375,255),LEFT('Disaggregation Records'!$D$95:$D$183,255),0))=0,"",INDEX('Disaggregation Records'!$F$95:$F$183,MATCH(LEFT(Z375,255),LEFT('Disaggregation Records'!$D$95:$D$183,255),0))),"")</f>
        <v/>
      </c>
      <c r="E375" s="386" t="str">
        <f t="array" ref="E375">IFERROR(IF(INDEX('Disaggregation Data'!$K$315:$K$536,MATCH(LEFT(X375,255),LEFT('Disaggregation Data'!$J$315:$J$536,255),0))=0,"",INDEX('Disaggregation Data'!$K$315:$K$536,MATCH(LEFT(X375,255),LEFT('Disaggregation Data'!J$315:$J$536,255),0))),"")</f>
        <v/>
      </c>
      <c r="F375" s="387" t="str">
        <f t="array" ref="F375">IFERROR(IF(INDEX('Disaggregation Data'!$L$315:$L$536,MATCH(LEFT(X375,255),LEFT('Disaggregation Data'!$J$315:$J$536,255),0))=0,"",INDEX('Disaggregation Data'!$L$315:$L$536,MATCH(LEFT(X375,255),LEFT('Disaggregation Data'!J$315:$J$536,255),0))),"")</f>
        <v/>
      </c>
      <c r="G375" s="442" t="str">
        <f t="array" ref="G375">IFERROR(IF(INDEX('Disaggregation Data'!$M$315:$M$536,MATCH(LEFT(X375,255),LEFT('Disaggregation Data'!$J$315:$J$536,255),0))=0,(E375/F375)*100,INDEX('Disaggregation Data'!$M$315:$M$536,MATCH(LEFT(X375,255),LEFT('Disaggregation Data'!J$315:$J$536,255),0))),"")</f>
        <v/>
      </c>
      <c r="H375" s="390" t="str">
        <f t="array" ref="H375">IFERROR(IF(INDEX('Disaggregation Data'!$N$315:$N$536,MATCH(LEFT(X375,255),LEFT('Disaggregation Data'!$J$315:$J$536,255),0))=0,"",INDEX('Disaggregation Data'!$N$315:$N$536,MATCH(LEFT(X375,255),LEFT('Disaggregation Data'!J$315:$J$536,255),0))),"")</f>
        <v/>
      </c>
      <c r="I375" s="471"/>
      <c r="J375" s="471"/>
      <c r="K375" s="471"/>
      <c r="L375" s="471"/>
      <c r="M375" s="471"/>
      <c r="N375" s="471"/>
      <c r="O375" s="471"/>
      <c r="P375" s="471"/>
      <c r="Q375" s="471"/>
      <c r="R375" s="471"/>
      <c r="S375" s="471"/>
      <c r="T375" s="471"/>
      <c r="U375" s="390" t="str">
        <f t="array" ref="U375">IFERROR(IF(INDEX('Disaggregation Data'!$O$315:$O$536,MATCH(LEFT(X375,255),LEFT('Disaggregation Data'!$J$315:$J$536,255),0))=0,"",INDEX('Disaggregation Data'!$O$315:$O$536,MATCH(LEFT(X375,255),LEFT('Disaggregation Data'!J$315:$J$536,255),0))),"")</f>
        <v/>
      </c>
      <c r="V375" s="402" t="str">
        <f t="array" ref="V375">IFERROR(IF(INDEX('Disaggregation Data'!$P$315:$P$536,MATCH(LEFT(X375,255),LEFT('Disaggregation Data'!$J$315:$J$536,255),0))=0,"",INDEX('Disaggregation Data'!$P$315:$P$536,MATCH(LEFT(X375,255),LEFT('Disaggregation Data'!J$315:$J$536,255),0))),"")</f>
        <v/>
      </c>
      <c r="W375" s="472"/>
      <c r="X375" s="472" t="str">
        <f t="shared" si="24"/>
        <v>CM-2a(M): Proportion of confirmed malaria cases that received first-line antimalarial treatment at public sector health facilities</v>
      </c>
      <c r="Y375" s="472">
        <f t="shared" si="25"/>
        <v>8</v>
      </c>
      <c r="Z375" s="472" t="str">
        <f t="shared" si="26"/>
        <v>CM-2a(M): Proportion of confirmed malaria cases that received first-line antimalarial treatment at public sector health facilities-8</v>
      </c>
      <c r="AA375" s="472" t="b">
        <f t="shared" si="27"/>
        <v>1</v>
      </c>
      <c r="AB375" s="472" t="s">
        <v>1843</v>
      </c>
      <c r="AC375" s="472" t="str">
        <f t="array" ref="AC375">IFERROR(IF(INDEX('Disaggregation Records'!$G$95:$G$183,MATCH(LEFT(Z375,255),LEFT('Disaggregation Records'!$D$95:$D$183,255),0))=0,"",INDEX('Disaggregation Records'!$G$95:$G$183,MATCH(LEFT(Z375,255),LEFT('Disaggregation Records'!$D$95:$D$183,255),0))),"")</f>
        <v/>
      </c>
      <c r="AD375" s="472" t="s">
        <v>758</v>
      </c>
      <c r="AE375" s="219"/>
      <c r="AF375" s="135"/>
      <c r="AG375" s="135"/>
    </row>
    <row r="376" spans="1:33" ht="37.5" customHeight="1" x14ac:dyDescent="0.3">
      <c r="A376" s="367">
        <v>5</v>
      </c>
      <c r="B376" s="384" t="str">
        <f>IFERROR(VLOOKUP(A376,'Coverage Indicators - Section D'!$A$10:$Y$34,25,FALSE),"")</f>
        <v>CM-2a(M): Proportion of confirmed malaria cases that received first-line antimalarial treatment at public sector health facilities</v>
      </c>
      <c r="C376" s="467" t="str">
        <f t="array" ref="C376">IFERROR(IF(INDEX('Disaggregation Records'!$E$95:$E$183,MATCH(LEFT(Z376,255),LEFT('Disaggregation Records'!$D$95:$D$183,255),0))=0,"",INDEX('Disaggregation Records'!$E$95:$E$183,MATCH(LEFT(Z376,255),LEFT('Disaggregation Records'!$D$95:$D$183,255),0))),"")</f>
        <v/>
      </c>
      <c r="D376" s="467" t="str">
        <f t="array" ref="D376">IFERROR(IF(INDEX('Disaggregation Records'!$F$95:$F$183,MATCH(LEFT(Z376,255),LEFT('Disaggregation Records'!$D$95:$D$183,255),0))=0,"",INDEX('Disaggregation Records'!$F$95:$F$183,MATCH(LEFT(Z376,255),LEFT('Disaggregation Records'!$D$95:$D$183,255),0))),"")</f>
        <v/>
      </c>
      <c r="E376" s="386" t="str">
        <f t="array" ref="E376">IFERROR(IF(INDEX('Disaggregation Data'!$K$315:$K$536,MATCH(LEFT(X376,255),LEFT('Disaggregation Data'!$J$315:$J$536,255),0))=0,"",INDEX('Disaggregation Data'!$K$315:$K$536,MATCH(LEFT(X376,255),LEFT('Disaggregation Data'!J$315:$J$536,255),0))),"")</f>
        <v/>
      </c>
      <c r="F376" s="387" t="str">
        <f t="array" ref="F376">IFERROR(IF(INDEX('Disaggregation Data'!$L$315:$L$536,MATCH(LEFT(X376,255),LEFT('Disaggregation Data'!$J$315:$J$536,255),0))=0,"",INDEX('Disaggregation Data'!$L$315:$L$536,MATCH(LEFT(X376,255),LEFT('Disaggregation Data'!J$315:$J$536,255),0))),"")</f>
        <v/>
      </c>
      <c r="G376" s="442" t="str">
        <f t="array" ref="G376">IFERROR(IF(INDEX('Disaggregation Data'!$M$315:$M$536,MATCH(LEFT(X376,255),LEFT('Disaggregation Data'!$J$315:$J$536,255),0))=0,(E376/F376)*100,INDEX('Disaggregation Data'!$M$315:$M$536,MATCH(LEFT(X376,255),LEFT('Disaggregation Data'!J$315:$J$536,255),0))),"")</f>
        <v/>
      </c>
      <c r="H376" s="390" t="str">
        <f t="array" ref="H376">IFERROR(IF(INDEX('Disaggregation Data'!$N$315:$N$536,MATCH(LEFT(X376,255),LEFT('Disaggregation Data'!$J$315:$J$536,255),0))=0,"",INDEX('Disaggregation Data'!$N$315:$N$536,MATCH(LEFT(X376,255),LEFT('Disaggregation Data'!J$315:$J$536,255),0))),"")</f>
        <v/>
      </c>
      <c r="I376" s="471"/>
      <c r="J376" s="471"/>
      <c r="K376" s="471"/>
      <c r="L376" s="471"/>
      <c r="M376" s="471"/>
      <c r="N376" s="471"/>
      <c r="O376" s="471"/>
      <c r="P376" s="471"/>
      <c r="Q376" s="471"/>
      <c r="R376" s="471"/>
      <c r="S376" s="471"/>
      <c r="T376" s="471"/>
      <c r="U376" s="390" t="str">
        <f t="array" ref="U376">IFERROR(IF(INDEX('Disaggregation Data'!$O$315:$O$536,MATCH(LEFT(X376,255),LEFT('Disaggregation Data'!$J$315:$J$536,255),0))=0,"",INDEX('Disaggregation Data'!$O$315:$O$536,MATCH(LEFT(X376,255),LEFT('Disaggregation Data'!J$315:$J$536,255),0))),"")</f>
        <v/>
      </c>
      <c r="V376" s="402" t="str">
        <f t="array" ref="V376">IFERROR(IF(INDEX('Disaggregation Data'!$P$315:$P$536,MATCH(LEFT(X376,255),LEFT('Disaggregation Data'!$J$315:$J$536,255),0))=0,"",INDEX('Disaggregation Data'!$P$315:$P$536,MATCH(LEFT(X376,255),LEFT('Disaggregation Data'!J$315:$J$536,255),0))),"")</f>
        <v/>
      </c>
      <c r="W376" s="472"/>
      <c r="X376" s="472" t="str">
        <f t="shared" si="24"/>
        <v>CM-2a(M): Proportion of confirmed malaria cases that received first-line antimalarial treatment at public sector health facilities</v>
      </c>
      <c r="Y376" s="472">
        <f t="shared" si="25"/>
        <v>9</v>
      </c>
      <c r="Z376" s="472" t="str">
        <f t="shared" si="26"/>
        <v>CM-2a(M): Proportion of confirmed malaria cases that received first-line antimalarial treatment at public sector health facilities-9</v>
      </c>
      <c r="AA376" s="472" t="b">
        <f t="shared" si="27"/>
        <v>1</v>
      </c>
      <c r="AB376" s="472" t="s">
        <v>1844</v>
      </c>
      <c r="AC376" s="472" t="str">
        <f t="array" ref="AC376">IFERROR(IF(INDEX('Disaggregation Records'!$G$95:$G$183,MATCH(LEFT(Z376,255),LEFT('Disaggregation Records'!$D$95:$D$183,255),0))=0,"",INDEX('Disaggregation Records'!$G$95:$G$183,MATCH(LEFT(Z376,255),LEFT('Disaggregation Records'!$D$95:$D$183,255),0))),"")</f>
        <v/>
      </c>
      <c r="AD376" s="472" t="s">
        <v>758</v>
      </c>
      <c r="AE376" s="219"/>
      <c r="AF376" s="135"/>
      <c r="AG376" s="135"/>
    </row>
    <row r="377" spans="1:33" ht="37.5" customHeight="1" x14ac:dyDescent="0.3">
      <c r="A377" s="367">
        <v>6</v>
      </c>
      <c r="B377" s="384" t="str">
        <f>IFERROR(VLOOKUP(A377,'Coverage Indicators - Section D'!$A$10:$Y$34,25,FALSE),"")</f>
        <v>CM-1b(M): Proportion of suspected malaria cases that receive a parasitological test in the community</v>
      </c>
      <c r="C377" s="467" t="str">
        <f t="array" ref="C377">IFERROR(IF(INDEX('Disaggregation Records'!$E$95:$E$183,MATCH(LEFT(Z377,255),LEFT('Disaggregation Records'!$D$95:$D$183,255),0))=0,"",INDEX('Disaggregation Records'!$E$95:$E$183,MATCH(LEFT(Z377,255),LEFT('Disaggregation Records'!$D$95:$D$183,255),0))),"")</f>
        <v>Age</v>
      </c>
      <c r="D377" s="467" t="str">
        <f t="array" ref="D377">IFERROR(IF(INDEX('Disaggregation Records'!$F$95:$F$183,MATCH(LEFT(Z377,255),LEFT('Disaggregation Records'!$D$95:$D$183,255),0))=0,"",INDEX('Disaggregation Records'!$F$95:$F$183,MATCH(LEFT(Z377,255),LEFT('Disaggregation Records'!$D$95:$D$183,255),0))),"")</f>
        <v>U5</v>
      </c>
      <c r="E377" s="386">
        <v>569837</v>
      </c>
      <c r="F377" s="387">
        <v>682757</v>
      </c>
      <c r="G377" s="442">
        <f>E377/F377*100</f>
        <v>83.461172862380025</v>
      </c>
      <c r="H377" s="390" t="str">
        <f t="array" ref="H377">IFERROR(IF(INDEX('Disaggregation Data'!$N$315:$N$536,MATCH(LEFT(X377,255),LEFT('Disaggregation Data'!$J$315:$J$536,255),0))=0,"",INDEX('Disaggregation Data'!$N$315:$N$536,MATCH(LEFT(X377,255),LEFT('Disaggregation Data'!J$315:$J$536,255),0))),"")</f>
        <v>2016</v>
      </c>
      <c r="I377" s="471"/>
      <c r="J377" s="471"/>
      <c r="K377" s="471"/>
      <c r="L377" s="471"/>
      <c r="M377" s="471"/>
      <c r="N377" s="471"/>
      <c r="O377" s="471"/>
      <c r="P377" s="471"/>
      <c r="Q377" s="471"/>
      <c r="R377" s="471"/>
      <c r="S377" s="471"/>
      <c r="T377" s="471"/>
      <c r="U377" s="390" t="str">
        <f t="array" ref="U377">IFERROR(IF(INDEX('Disaggregation Data'!$O$315:$O$536,MATCH(LEFT(X377,255),LEFT('Disaggregation Data'!$J$315:$J$536,255),0))=0,"",INDEX('Disaggregation Data'!$O$315:$O$536,MATCH(LEFT(X377,255),LEFT('Disaggregation Data'!J$315:$J$536,255),0))),"")</f>
        <v>HMIS</v>
      </c>
      <c r="V377" s="402" t="s">
        <v>3343</v>
      </c>
      <c r="W377" s="472"/>
      <c r="X377" s="472" t="str">
        <f t="shared" si="24"/>
        <v>CM-1b(M): Proportion of suspected malaria cases that receive a parasitological test in the communityAgeU5</v>
      </c>
      <c r="Y377" s="472">
        <f t="shared" si="25"/>
        <v>0</v>
      </c>
      <c r="Z377" s="472" t="str">
        <f t="shared" si="26"/>
        <v>CM-1b(M): Proportion of suspected malaria cases that receive a parasitological test in the community-0</v>
      </c>
      <c r="AA377" s="472" t="b">
        <f t="shared" si="27"/>
        <v>1</v>
      </c>
      <c r="AB377" s="472" t="s">
        <v>1845</v>
      </c>
      <c r="AC377" s="472" t="str">
        <f t="array" ref="AC377">IFERROR(IF(INDEX('Disaggregation Records'!$G$95:$G$183,MATCH(LEFT(Z377,255),LEFT('Disaggregation Records'!$D$95:$D$183,255),0))=0,"",INDEX('Disaggregation Records'!$G$95:$G$183,MATCH(LEFT(Z377,255),LEFT('Disaggregation Records'!$D$95:$D$183,255),0))),"")</f>
        <v>a1L36000000zoNaEAI</v>
      </c>
      <c r="AD377" s="472" t="s">
        <v>761</v>
      </c>
      <c r="AE377" s="219"/>
      <c r="AF377" s="135"/>
      <c r="AG377" s="135"/>
    </row>
    <row r="378" spans="1:33" ht="37.5" customHeight="1" x14ac:dyDescent="0.3">
      <c r="A378" s="367">
        <v>6</v>
      </c>
      <c r="B378" s="384" t="str">
        <f>IFERROR(VLOOKUP(A378,'Coverage Indicators - Section D'!$A$10:$Y$34,25,FALSE),"")</f>
        <v>CM-1b(M): Proportion of suspected malaria cases that receive a parasitological test in the community</v>
      </c>
      <c r="C378" s="467" t="str">
        <f t="array" ref="C378">IFERROR(IF(INDEX('Disaggregation Records'!$E$95:$E$183,MATCH(LEFT(Z378,255),LEFT('Disaggregation Records'!$D$95:$D$183,255),0))=0,"",INDEX('Disaggregation Records'!$E$95:$E$183,MATCH(LEFT(Z378,255),LEFT('Disaggregation Records'!$D$95:$D$183,255),0))),"")</f>
        <v>Age</v>
      </c>
      <c r="D378" s="467" t="str">
        <f t="array" ref="D378">IFERROR(IF(INDEX('Disaggregation Records'!$F$95:$F$183,MATCH(LEFT(Z378,255),LEFT('Disaggregation Records'!$D$95:$D$183,255),0))=0,"",INDEX('Disaggregation Records'!$F$95:$F$183,MATCH(LEFT(Z378,255),LEFT('Disaggregation Records'!$D$95:$D$183,255),0))),"")</f>
        <v>5+</v>
      </c>
      <c r="E378" s="386">
        <v>945393</v>
      </c>
      <c r="F378" s="387">
        <v>1126065</v>
      </c>
      <c r="G378" s="442">
        <f t="shared" ref="G378:G380" si="29">E378/F378*100</f>
        <v>83.95545550212465</v>
      </c>
      <c r="H378" s="390" t="str">
        <f t="array" ref="H378">IFERROR(IF(INDEX('Disaggregation Data'!$N$315:$N$536,MATCH(LEFT(X378,255),LEFT('Disaggregation Data'!$J$315:$J$536,255),0))=0,"",INDEX('Disaggregation Data'!$N$315:$N$536,MATCH(LEFT(X378,255),LEFT('Disaggregation Data'!J$315:$J$536,255),0))),"")</f>
        <v>2016</v>
      </c>
      <c r="I378" s="471"/>
      <c r="J378" s="471"/>
      <c r="K378" s="471"/>
      <c r="L378" s="471"/>
      <c r="M378" s="471"/>
      <c r="N378" s="471"/>
      <c r="O378" s="471"/>
      <c r="P378" s="471"/>
      <c r="Q378" s="471"/>
      <c r="R378" s="471"/>
      <c r="S378" s="471"/>
      <c r="T378" s="471"/>
      <c r="U378" s="390" t="str">
        <f t="array" ref="U378">IFERROR(IF(INDEX('Disaggregation Data'!$O$315:$O$536,MATCH(LEFT(X378,255),LEFT('Disaggregation Data'!$J$315:$J$536,255),0))=0,"",INDEX('Disaggregation Data'!$O$315:$O$536,MATCH(LEFT(X378,255),LEFT('Disaggregation Data'!J$315:$J$536,255),0))),"")</f>
        <v>HMIS</v>
      </c>
      <c r="V378" s="402" t="s">
        <v>3344</v>
      </c>
      <c r="W378" s="472"/>
      <c r="X378" s="472" t="str">
        <f t="shared" si="24"/>
        <v>CM-1b(M): Proportion of suspected malaria cases that receive a parasitological test in the communityAge5+</v>
      </c>
      <c r="Y378" s="472">
        <f t="shared" si="25"/>
        <v>1</v>
      </c>
      <c r="Z378" s="472" t="str">
        <f t="shared" si="26"/>
        <v>CM-1b(M): Proportion of suspected malaria cases that receive a parasitological test in the community-1</v>
      </c>
      <c r="AA378" s="472" t="b">
        <f t="shared" si="27"/>
        <v>1</v>
      </c>
      <c r="AB378" s="472" t="s">
        <v>1846</v>
      </c>
      <c r="AC378" s="472" t="str">
        <f t="array" ref="AC378">IFERROR(IF(INDEX('Disaggregation Records'!$G$95:$G$183,MATCH(LEFT(Z378,255),LEFT('Disaggregation Records'!$D$95:$D$183,255),0))=0,"",INDEX('Disaggregation Records'!$G$95:$G$183,MATCH(LEFT(Z378,255),LEFT('Disaggregation Records'!$D$95:$D$183,255),0))),"")</f>
        <v>a1L36000000zoNbEAI</v>
      </c>
      <c r="AD378" s="472" t="s">
        <v>761</v>
      </c>
      <c r="AE378" s="219"/>
      <c r="AF378" s="135"/>
      <c r="AG378" s="135"/>
    </row>
    <row r="379" spans="1:33" ht="37.5" customHeight="1" x14ac:dyDescent="0.3">
      <c r="A379" s="367">
        <v>6</v>
      </c>
      <c r="B379" s="384" t="str">
        <f>IFERROR(VLOOKUP(A379,'Coverage Indicators - Section D'!$A$10:$Y$34,25,FALSE),"")</f>
        <v>CM-1b(M): Proportion of suspected malaria cases that receive a parasitological test in the community</v>
      </c>
      <c r="C379" s="467" t="str">
        <f t="array" ref="C379">IFERROR(IF(INDEX('Disaggregation Records'!$E$95:$E$183,MATCH(LEFT(Z379,255),LEFT('Disaggregation Records'!$D$95:$D$183,255),0))=0,"",INDEX('Disaggregation Records'!$E$95:$E$183,MATCH(LEFT(Z379,255),LEFT('Disaggregation Records'!$D$95:$D$183,255),0))),"")</f>
        <v>Type of testing</v>
      </c>
      <c r="D379" s="467" t="str">
        <f t="array" ref="D379">IFERROR(IF(INDEX('Disaggregation Records'!$F$95:$F$183,MATCH(LEFT(Z379,255),LEFT('Disaggregation Records'!$D$95:$D$183,255),0))=0,"",INDEX('Disaggregation Records'!$F$95:$F$183,MATCH(LEFT(Z379,255),LEFT('Disaggregation Records'!$D$95:$D$183,255),0))),"")</f>
        <v>Microscopy</v>
      </c>
      <c r="E379" s="386">
        <v>91342</v>
      </c>
      <c r="F379" s="387"/>
      <c r="G379" s="442" t="e">
        <f t="shared" si="29"/>
        <v>#DIV/0!</v>
      </c>
      <c r="H379" s="390" t="str">
        <f t="array" ref="H379">IFERROR(IF(INDEX('Disaggregation Data'!$N$315:$N$536,MATCH(LEFT(X379,255),LEFT('Disaggregation Data'!$J$315:$J$536,255),0))=0,"",INDEX('Disaggregation Data'!$N$315:$N$536,MATCH(LEFT(X379,255),LEFT('Disaggregation Data'!J$315:$J$536,255),0))),"")</f>
        <v>2016</v>
      </c>
      <c r="I379" s="471"/>
      <c r="J379" s="471"/>
      <c r="K379" s="471"/>
      <c r="L379" s="471"/>
      <c r="M379" s="471"/>
      <c r="N379" s="471"/>
      <c r="O379" s="471"/>
      <c r="P379" s="471"/>
      <c r="Q379" s="471"/>
      <c r="R379" s="471"/>
      <c r="S379" s="471"/>
      <c r="T379" s="471"/>
      <c r="U379" s="390" t="str">
        <f t="array" ref="U379">IFERROR(IF(INDEX('Disaggregation Data'!$O$315:$O$536,MATCH(LEFT(X379,255),LEFT('Disaggregation Data'!$J$315:$J$536,255),0))=0,"",INDEX('Disaggregation Data'!$O$315:$O$536,MATCH(LEFT(X379,255),LEFT('Disaggregation Data'!J$315:$J$536,255),0))),"")</f>
        <v>HMIS</v>
      </c>
      <c r="V379" s="402" t="s">
        <v>3345</v>
      </c>
      <c r="W379" s="472"/>
      <c r="X379" s="472" t="str">
        <f t="shared" si="24"/>
        <v>CM-1b(M): Proportion of suspected malaria cases that receive a parasitological test in the communityType of testingMicroscopy</v>
      </c>
      <c r="Y379" s="472">
        <f t="shared" si="25"/>
        <v>2</v>
      </c>
      <c r="Z379" s="472" t="str">
        <f t="shared" si="26"/>
        <v>CM-1b(M): Proportion of suspected malaria cases that receive a parasitological test in the community-2</v>
      </c>
      <c r="AA379" s="472" t="b">
        <f t="shared" si="27"/>
        <v>1</v>
      </c>
      <c r="AB379" s="472" t="s">
        <v>1847</v>
      </c>
      <c r="AC379" s="472" t="str">
        <f t="array" ref="AC379">IFERROR(IF(INDEX('Disaggregation Records'!$G$95:$G$183,MATCH(LEFT(Z379,255),LEFT('Disaggregation Records'!$D$95:$D$183,255),0))=0,"",INDEX('Disaggregation Records'!$G$95:$G$183,MATCH(LEFT(Z379,255),LEFT('Disaggregation Records'!$D$95:$D$183,255),0))),"")</f>
        <v>a1L36000000zoNcEAI</v>
      </c>
      <c r="AD379" s="472" t="s">
        <v>761</v>
      </c>
      <c r="AE379" s="219"/>
      <c r="AF379" s="135"/>
      <c r="AG379" s="135"/>
    </row>
    <row r="380" spans="1:33" ht="37.5" customHeight="1" x14ac:dyDescent="0.3">
      <c r="A380" s="367">
        <v>6</v>
      </c>
      <c r="B380" s="384" t="str">
        <f>IFERROR(VLOOKUP(A380,'Coverage Indicators - Section D'!$A$10:$Y$34,25,FALSE),"")</f>
        <v>CM-1b(M): Proportion of suspected malaria cases that receive a parasitological test in the community</v>
      </c>
      <c r="C380" s="467" t="str">
        <f t="array" ref="C380">IFERROR(IF(INDEX('Disaggregation Records'!$E$95:$E$183,MATCH(LEFT(Z380,255),LEFT('Disaggregation Records'!$D$95:$D$183,255),0))=0,"",INDEX('Disaggregation Records'!$E$95:$E$183,MATCH(LEFT(Z380,255),LEFT('Disaggregation Records'!$D$95:$D$183,255),0))),"")</f>
        <v>Type of testing</v>
      </c>
      <c r="D380" s="467" t="str">
        <f t="array" ref="D380">IFERROR(IF(INDEX('Disaggregation Records'!$F$95:$F$183,MATCH(LEFT(Z380,255),LEFT('Disaggregation Records'!$D$95:$D$183,255),0))=0,"",INDEX('Disaggregation Records'!$F$95:$F$183,MATCH(LEFT(Z380,255),LEFT('Disaggregation Records'!$D$95:$D$183,255),0))),"")</f>
        <v>Rapid diagnostic test</v>
      </c>
      <c r="E380" s="386">
        <v>1423888</v>
      </c>
      <c r="F380" s="387"/>
      <c r="G380" s="442" t="e">
        <f t="shared" si="29"/>
        <v>#DIV/0!</v>
      </c>
      <c r="H380" s="390" t="str">
        <f t="array" ref="H380">IFERROR(IF(INDEX('Disaggregation Data'!$N$315:$N$536,MATCH(LEFT(X380,255),LEFT('Disaggregation Data'!$J$315:$J$536,255),0))=0,"",INDEX('Disaggregation Data'!$N$315:$N$536,MATCH(LEFT(X380,255),LEFT('Disaggregation Data'!J$315:$J$536,255),0))),"")</f>
        <v>2016</v>
      </c>
      <c r="I380" s="471"/>
      <c r="J380" s="471"/>
      <c r="K380" s="471"/>
      <c r="L380" s="471"/>
      <c r="M380" s="471"/>
      <c r="N380" s="471"/>
      <c r="O380" s="471"/>
      <c r="P380" s="471"/>
      <c r="Q380" s="471"/>
      <c r="R380" s="471"/>
      <c r="S380" s="471"/>
      <c r="T380" s="471"/>
      <c r="U380" s="390" t="str">
        <f t="array" ref="U380">IFERROR(IF(INDEX('Disaggregation Data'!$O$315:$O$536,MATCH(LEFT(X380,255),LEFT('Disaggregation Data'!$J$315:$J$536,255),0))=0,"",INDEX('Disaggregation Data'!$O$315:$O$536,MATCH(LEFT(X380,255),LEFT('Disaggregation Data'!J$315:$J$536,255),0))),"")</f>
        <v>HMIS</v>
      </c>
      <c r="V380" s="402" t="s">
        <v>3346</v>
      </c>
      <c r="W380" s="472"/>
      <c r="X380" s="472" t="str">
        <f t="shared" si="24"/>
        <v>CM-1b(M): Proportion of suspected malaria cases that receive a parasitological test in the communityType of testingRapid diagnostic test</v>
      </c>
      <c r="Y380" s="472">
        <f t="shared" si="25"/>
        <v>3</v>
      </c>
      <c r="Z380" s="472" t="str">
        <f t="shared" si="26"/>
        <v>CM-1b(M): Proportion of suspected malaria cases that receive a parasitological test in the community-3</v>
      </c>
      <c r="AA380" s="472" t="b">
        <f t="shared" si="27"/>
        <v>1</v>
      </c>
      <c r="AB380" s="472" t="s">
        <v>1848</v>
      </c>
      <c r="AC380" s="472" t="str">
        <f t="array" ref="AC380">IFERROR(IF(INDEX('Disaggregation Records'!$G$95:$G$183,MATCH(LEFT(Z380,255),LEFT('Disaggregation Records'!$D$95:$D$183,255),0))=0,"",INDEX('Disaggregation Records'!$G$95:$G$183,MATCH(LEFT(Z380,255),LEFT('Disaggregation Records'!$D$95:$D$183,255),0))),"")</f>
        <v>a1L36000000zoNdEAI</v>
      </c>
      <c r="AD380" s="472" t="s">
        <v>761</v>
      </c>
      <c r="AE380" s="219"/>
      <c r="AF380" s="135"/>
      <c r="AG380" s="135"/>
    </row>
    <row r="381" spans="1:33" ht="37.5" customHeight="1" x14ac:dyDescent="0.3">
      <c r="A381" s="367">
        <v>6</v>
      </c>
      <c r="B381" s="384" t="str">
        <f>IFERROR(VLOOKUP(A381,'Coverage Indicators - Section D'!$A$10:$Y$34,25,FALSE),"")</f>
        <v>CM-1b(M): Proportion of suspected malaria cases that receive a parasitological test in the community</v>
      </c>
      <c r="C381" s="467" t="str">
        <f t="array" ref="C381">IFERROR(IF(INDEX('Disaggregation Records'!$E$95:$E$183,MATCH(LEFT(Z381,255),LEFT('Disaggregation Records'!$D$95:$D$183,255),0))=0,"",INDEX('Disaggregation Records'!$E$95:$E$183,MATCH(LEFT(Z381,255),LEFT('Disaggregation Records'!$D$95:$D$183,255),0))),"")</f>
        <v/>
      </c>
      <c r="D381" s="467" t="str">
        <f t="array" ref="D381">IFERROR(IF(INDEX('Disaggregation Records'!$F$95:$F$183,MATCH(LEFT(Z381,255),LEFT('Disaggregation Records'!$D$95:$D$183,255),0))=0,"",INDEX('Disaggregation Records'!$F$95:$F$183,MATCH(LEFT(Z381,255),LEFT('Disaggregation Records'!$D$95:$D$183,255),0))),"")</f>
        <v/>
      </c>
      <c r="E381" s="386" t="str">
        <f t="array" ref="E381">IFERROR(IF(INDEX('Disaggregation Data'!$K$315:$K$536,MATCH(LEFT(X381,255),LEFT('Disaggregation Data'!$J$315:$J$536,255),0))=0,"",INDEX('Disaggregation Data'!$K$315:$K$536,MATCH(LEFT(X381,255),LEFT('Disaggregation Data'!J$315:$J$536,255),0))),"")</f>
        <v/>
      </c>
      <c r="F381" s="387" t="str">
        <f t="array" ref="F381">IFERROR(IF(INDEX('Disaggregation Data'!$L$315:$L$536,MATCH(LEFT(X381,255),LEFT('Disaggregation Data'!$J$315:$J$536,255),0))=0,"",INDEX('Disaggregation Data'!$L$315:$L$536,MATCH(LEFT(X381,255),LEFT('Disaggregation Data'!J$315:$J$536,255),0))),"")</f>
        <v/>
      </c>
      <c r="G381" s="442" t="str">
        <f t="array" ref="G381">IFERROR(IF(INDEX('Disaggregation Data'!$M$315:$M$536,MATCH(LEFT(X381,255),LEFT('Disaggregation Data'!$J$315:$J$536,255),0))=0,(E381/F381)*100,INDEX('Disaggregation Data'!$M$315:$M$536,MATCH(LEFT(X381,255),LEFT('Disaggregation Data'!J$315:$J$536,255),0))),"")</f>
        <v/>
      </c>
      <c r="H381" s="390" t="str">
        <f t="array" ref="H381">IFERROR(IF(INDEX('Disaggregation Data'!$N$315:$N$536,MATCH(LEFT(X381,255),LEFT('Disaggregation Data'!$J$315:$J$536,255),0))=0,"",INDEX('Disaggregation Data'!$N$315:$N$536,MATCH(LEFT(X381,255),LEFT('Disaggregation Data'!J$315:$J$536,255),0))),"")</f>
        <v/>
      </c>
      <c r="I381" s="471"/>
      <c r="J381" s="471"/>
      <c r="K381" s="471"/>
      <c r="L381" s="471"/>
      <c r="M381" s="471"/>
      <c r="N381" s="471"/>
      <c r="O381" s="471"/>
      <c r="P381" s="471"/>
      <c r="Q381" s="471"/>
      <c r="R381" s="471"/>
      <c r="S381" s="471"/>
      <c r="T381" s="471"/>
      <c r="U381" s="390" t="str">
        <f t="array" ref="U381">IFERROR(IF(INDEX('Disaggregation Data'!$O$315:$O$536,MATCH(LEFT(X381,255),LEFT('Disaggregation Data'!$J$315:$J$536,255),0))=0,"",INDEX('Disaggregation Data'!$O$315:$O$536,MATCH(LEFT(X381,255),LEFT('Disaggregation Data'!J$315:$J$536,255),0))),"")</f>
        <v/>
      </c>
      <c r="V381" s="402" t="str">
        <f t="array" ref="V381">IFERROR(IF(INDEX('Disaggregation Data'!$P$315:$P$536,MATCH(LEFT(X381,255),LEFT('Disaggregation Data'!$J$315:$J$536,255),0))=0,"",INDEX('Disaggregation Data'!$P$315:$P$536,MATCH(LEFT(X381,255),LEFT('Disaggregation Data'!J$315:$J$536,255),0))),"")</f>
        <v/>
      </c>
      <c r="W381" s="472"/>
      <c r="X381" s="472" t="str">
        <f t="shared" si="24"/>
        <v>CM-1b(M): Proportion of suspected malaria cases that receive a parasitological test in the community</v>
      </c>
      <c r="Y381" s="472">
        <f t="shared" si="25"/>
        <v>4</v>
      </c>
      <c r="Z381" s="472" t="str">
        <f t="shared" si="26"/>
        <v>CM-1b(M): Proportion of suspected malaria cases that receive a parasitological test in the community-4</v>
      </c>
      <c r="AA381" s="472" t="b">
        <f t="shared" si="27"/>
        <v>1</v>
      </c>
      <c r="AB381" s="472" t="s">
        <v>1849</v>
      </c>
      <c r="AC381" s="472" t="str">
        <f t="array" ref="AC381">IFERROR(IF(INDEX('Disaggregation Records'!$G$95:$G$183,MATCH(LEFT(Z381,255),LEFT('Disaggregation Records'!$D$95:$D$183,255),0))=0,"",INDEX('Disaggregation Records'!$G$95:$G$183,MATCH(LEFT(Z381,255),LEFT('Disaggregation Records'!$D$95:$D$183,255),0))),"")</f>
        <v/>
      </c>
      <c r="AD381" s="472" t="s">
        <v>761</v>
      </c>
      <c r="AE381" s="219"/>
      <c r="AF381" s="135"/>
      <c r="AG381" s="135"/>
    </row>
    <row r="382" spans="1:33" ht="37.5" customHeight="1" x14ac:dyDescent="0.3">
      <c r="A382" s="367">
        <v>6</v>
      </c>
      <c r="B382" s="384" t="str">
        <f>IFERROR(VLOOKUP(A382,'Coverage Indicators - Section D'!$A$10:$Y$34,25,FALSE),"")</f>
        <v>CM-1b(M): Proportion of suspected malaria cases that receive a parasitological test in the community</v>
      </c>
      <c r="C382" s="467" t="str">
        <f t="array" ref="C382">IFERROR(IF(INDEX('Disaggregation Records'!$E$95:$E$183,MATCH(LEFT(Z382,255),LEFT('Disaggregation Records'!$D$95:$D$183,255),0))=0,"",INDEX('Disaggregation Records'!$E$95:$E$183,MATCH(LEFT(Z382,255),LEFT('Disaggregation Records'!$D$95:$D$183,255),0))),"")</f>
        <v/>
      </c>
      <c r="D382" s="467" t="str">
        <f t="array" ref="D382">IFERROR(IF(INDEX('Disaggregation Records'!$F$95:$F$183,MATCH(LEFT(Z382,255),LEFT('Disaggregation Records'!$D$95:$D$183,255),0))=0,"",INDEX('Disaggregation Records'!$F$95:$F$183,MATCH(LEFT(Z382,255),LEFT('Disaggregation Records'!$D$95:$D$183,255),0))),"")</f>
        <v/>
      </c>
      <c r="E382" s="386" t="str">
        <f t="array" ref="E382">IFERROR(IF(INDEX('Disaggregation Data'!$K$315:$K$536,MATCH(LEFT(X382,255),LEFT('Disaggregation Data'!$J$315:$J$536,255),0))=0,"",INDEX('Disaggregation Data'!$K$315:$K$536,MATCH(LEFT(X382,255),LEFT('Disaggregation Data'!J$315:$J$536,255),0))),"")</f>
        <v/>
      </c>
      <c r="F382" s="387" t="str">
        <f t="array" ref="F382">IFERROR(IF(INDEX('Disaggregation Data'!$L$315:$L$536,MATCH(LEFT(X382,255),LEFT('Disaggregation Data'!$J$315:$J$536,255),0))=0,"",INDEX('Disaggregation Data'!$L$315:$L$536,MATCH(LEFT(X382,255),LEFT('Disaggregation Data'!J$315:$J$536,255),0))),"")</f>
        <v/>
      </c>
      <c r="G382" s="442" t="str">
        <f t="array" ref="G382">IFERROR(IF(INDEX('Disaggregation Data'!$M$315:$M$536,MATCH(LEFT(X382,255),LEFT('Disaggregation Data'!$J$315:$J$536,255),0))=0,(E382/F382)*100,INDEX('Disaggregation Data'!$M$315:$M$536,MATCH(LEFT(X382,255),LEFT('Disaggregation Data'!J$315:$J$536,255),0))),"")</f>
        <v/>
      </c>
      <c r="H382" s="390" t="str">
        <f t="array" ref="H382">IFERROR(IF(INDEX('Disaggregation Data'!$N$315:$N$536,MATCH(LEFT(X382,255),LEFT('Disaggregation Data'!$J$315:$J$536,255),0))=0,"",INDEX('Disaggregation Data'!$N$315:$N$536,MATCH(LEFT(X382,255),LEFT('Disaggregation Data'!J$315:$J$536,255),0))),"")</f>
        <v/>
      </c>
      <c r="I382" s="471"/>
      <c r="J382" s="471"/>
      <c r="K382" s="471"/>
      <c r="L382" s="471"/>
      <c r="M382" s="471"/>
      <c r="N382" s="471"/>
      <c r="O382" s="471"/>
      <c r="P382" s="471"/>
      <c r="Q382" s="471"/>
      <c r="R382" s="471"/>
      <c r="S382" s="471"/>
      <c r="T382" s="471"/>
      <c r="U382" s="390" t="str">
        <f t="array" ref="U382">IFERROR(IF(INDEX('Disaggregation Data'!$O$315:$O$536,MATCH(LEFT(X382,255),LEFT('Disaggregation Data'!$J$315:$J$536,255),0))=0,"",INDEX('Disaggregation Data'!$O$315:$O$536,MATCH(LEFT(X382,255),LEFT('Disaggregation Data'!J$315:$J$536,255),0))),"")</f>
        <v/>
      </c>
      <c r="V382" s="402" t="str">
        <f t="array" ref="V382">IFERROR(IF(INDEX('Disaggregation Data'!$P$315:$P$536,MATCH(LEFT(X382,255),LEFT('Disaggregation Data'!$J$315:$J$536,255),0))=0,"",INDEX('Disaggregation Data'!$P$315:$P$536,MATCH(LEFT(X382,255),LEFT('Disaggregation Data'!J$315:$J$536,255),0))),"")</f>
        <v/>
      </c>
      <c r="W382" s="472"/>
      <c r="X382" s="472" t="str">
        <f t="shared" si="24"/>
        <v>CM-1b(M): Proportion of suspected malaria cases that receive a parasitological test in the community</v>
      </c>
      <c r="Y382" s="472">
        <f t="shared" si="25"/>
        <v>5</v>
      </c>
      <c r="Z382" s="472" t="str">
        <f t="shared" si="26"/>
        <v>CM-1b(M): Proportion of suspected malaria cases that receive a parasitological test in the community-5</v>
      </c>
      <c r="AA382" s="472" t="b">
        <f t="shared" si="27"/>
        <v>1</v>
      </c>
      <c r="AB382" s="472" t="s">
        <v>1850</v>
      </c>
      <c r="AC382" s="472" t="str">
        <f t="array" ref="AC382">IFERROR(IF(INDEX('Disaggregation Records'!$G$95:$G$183,MATCH(LEFT(Z382,255),LEFT('Disaggregation Records'!$D$95:$D$183,255),0))=0,"",INDEX('Disaggregation Records'!$G$95:$G$183,MATCH(LEFT(Z382,255),LEFT('Disaggregation Records'!$D$95:$D$183,255),0))),"")</f>
        <v/>
      </c>
      <c r="AD382" s="472" t="s">
        <v>761</v>
      </c>
      <c r="AE382" s="219"/>
      <c r="AF382" s="135"/>
      <c r="AG382" s="135"/>
    </row>
    <row r="383" spans="1:33" ht="37.5" customHeight="1" x14ac:dyDescent="0.3">
      <c r="A383" s="367">
        <v>6</v>
      </c>
      <c r="B383" s="384" t="str">
        <f>IFERROR(VLOOKUP(A383,'Coverage Indicators - Section D'!$A$10:$Y$34,25,FALSE),"")</f>
        <v>CM-1b(M): Proportion of suspected malaria cases that receive a parasitological test in the community</v>
      </c>
      <c r="C383" s="467" t="str">
        <f t="array" ref="C383">IFERROR(IF(INDEX('Disaggregation Records'!$E$95:$E$183,MATCH(LEFT(Z383,255),LEFT('Disaggregation Records'!$D$95:$D$183,255),0))=0,"",INDEX('Disaggregation Records'!$E$95:$E$183,MATCH(LEFT(Z383,255),LEFT('Disaggregation Records'!$D$95:$D$183,255),0))),"")</f>
        <v/>
      </c>
      <c r="D383" s="467" t="str">
        <f t="array" ref="D383">IFERROR(IF(INDEX('Disaggregation Records'!$F$95:$F$183,MATCH(LEFT(Z383,255),LEFT('Disaggregation Records'!$D$95:$D$183,255),0))=0,"",INDEX('Disaggregation Records'!$F$95:$F$183,MATCH(LEFT(Z383,255),LEFT('Disaggregation Records'!$D$95:$D$183,255),0))),"")</f>
        <v/>
      </c>
      <c r="E383" s="386" t="str">
        <f t="array" ref="E383">IFERROR(IF(INDEX('Disaggregation Data'!$K$315:$K$536,MATCH(LEFT(X383,255),LEFT('Disaggregation Data'!$J$315:$J$536,255),0))=0,"",INDEX('Disaggregation Data'!$K$315:$K$536,MATCH(LEFT(X383,255),LEFT('Disaggregation Data'!J$315:$J$536,255),0))),"")</f>
        <v/>
      </c>
      <c r="F383" s="387" t="str">
        <f t="array" ref="F383">IFERROR(IF(INDEX('Disaggregation Data'!$L$315:$L$536,MATCH(LEFT(X383,255),LEFT('Disaggregation Data'!$J$315:$J$536,255),0))=0,"",INDEX('Disaggregation Data'!$L$315:$L$536,MATCH(LEFT(X383,255),LEFT('Disaggregation Data'!J$315:$J$536,255),0))),"")</f>
        <v/>
      </c>
      <c r="G383" s="442" t="str">
        <f t="array" ref="G383">IFERROR(IF(INDEX('Disaggregation Data'!$M$315:$M$536,MATCH(LEFT(X383,255),LEFT('Disaggregation Data'!$J$315:$J$536,255),0))=0,(E383/F383)*100,INDEX('Disaggregation Data'!$M$315:$M$536,MATCH(LEFT(X383,255),LEFT('Disaggregation Data'!J$315:$J$536,255),0))),"")</f>
        <v/>
      </c>
      <c r="H383" s="390" t="str">
        <f t="array" ref="H383">IFERROR(IF(INDEX('Disaggregation Data'!$N$315:$N$536,MATCH(LEFT(X383,255),LEFT('Disaggregation Data'!$J$315:$J$536,255),0))=0,"",INDEX('Disaggregation Data'!$N$315:$N$536,MATCH(LEFT(X383,255),LEFT('Disaggregation Data'!J$315:$J$536,255),0))),"")</f>
        <v/>
      </c>
      <c r="I383" s="471"/>
      <c r="J383" s="471"/>
      <c r="K383" s="471"/>
      <c r="L383" s="471"/>
      <c r="M383" s="471"/>
      <c r="N383" s="471"/>
      <c r="O383" s="471"/>
      <c r="P383" s="471"/>
      <c r="Q383" s="471"/>
      <c r="R383" s="471"/>
      <c r="S383" s="471"/>
      <c r="T383" s="471"/>
      <c r="U383" s="390" t="str">
        <f t="array" ref="U383">IFERROR(IF(INDEX('Disaggregation Data'!$O$315:$O$536,MATCH(LEFT(X383,255),LEFT('Disaggregation Data'!$J$315:$J$536,255),0))=0,"",INDEX('Disaggregation Data'!$O$315:$O$536,MATCH(LEFT(X383,255),LEFT('Disaggregation Data'!J$315:$J$536,255),0))),"")</f>
        <v/>
      </c>
      <c r="V383" s="402" t="str">
        <f t="array" ref="V383">IFERROR(IF(INDEX('Disaggregation Data'!$P$315:$P$536,MATCH(LEFT(X383,255),LEFT('Disaggregation Data'!$J$315:$J$536,255),0))=0,"",INDEX('Disaggregation Data'!$P$315:$P$536,MATCH(LEFT(X383,255),LEFT('Disaggregation Data'!J$315:$J$536,255),0))),"")</f>
        <v/>
      </c>
      <c r="W383" s="472"/>
      <c r="X383" s="472" t="str">
        <f t="shared" si="24"/>
        <v>CM-1b(M): Proportion of suspected malaria cases that receive a parasitological test in the community</v>
      </c>
      <c r="Y383" s="472">
        <f t="shared" si="25"/>
        <v>6</v>
      </c>
      <c r="Z383" s="472" t="str">
        <f t="shared" si="26"/>
        <v>CM-1b(M): Proportion of suspected malaria cases that receive a parasitological test in the community-6</v>
      </c>
      <c r="AA383" s="472" t="b">
        <f t="shared" si="27"/>
        <v>1</v>
      </c>
      <c r="AB383" s="472" t="s">
        <v>1851</v>
      </c>
      <c r="AC383" s="472" t="str">
        <f t="array" ref="AC383">IFERROR(IF(INDEX('Disaggregation Records'!$G$95:$G$183,MATCH(LEFT(Z383,255),LEFT('Disaggregation Records'!$D$95:$D$183,255),0))=0,"",INDEX('Disaggregation Records'!$G$95:$G$183,MATCH(LEFT(Z383,255),LEFT('Disaggregation Records'!$D$95:$D$183,255),0))),"")</f>
        <v/>
      </c>
      <c r="AD383" s="472" t="s">
        <v>761</v>
      </c>
      <c r="AE383" s="219"/>
      <c r="AF383" s="135"/>
      <c r="AG383" s="135"/>
    </row>
    <row r="384" spans="1:33" ht="37.5" customHeight="1" x14ac:dyDescent="0.3">
      <c r="A384" s="367">
        <v>6</v>
      </c>
      <c r="B384" s="384" t="str">
        <f>IFERROR(VLOOKUP(A384,'Coverage Indicators - Section D'!$A$10:$Y$34,25,FALSE),"")</f>
        <v>CM-1b(M): Proportion of suspected malaria cases that receive a parasitological test in the community</v>
      </c>
      <c r="C384" s="467" t="str">
        <f t="array" ref="C384">IFERROR(IF(INDEX('Disaggregation Records'!$E$95:$E$183,MATCH(LEFT(Z384,255),LEFT('Disaggregation Records'!$D$95:$D$183,255),0))=0,"",INDEX('Disaggregation Records'!$E$95:$E$183,MATCH(LEFT(Z384,255),LEFT('Disaggregation Records'!$D$95:$D$183,255),0))),"")</f>
        <v/>
      </c>
      <c r="D384" s="467" t="str">
        <f t="array" ref="D384">IFERROR(IF(INDEX('Disaggregation Records'!$F$95:$F$183,MATCH(LEFT(Z384,255),LEFT('Disaggregation Records'!$D$95:$D$183,255),0))=0,"",INDEX('Disaggregation Records'!$F$95:$F$183,MATCH(LEFT(Z384,255),LEFT('Disaggregation Records'!$D$95:$D$183,255),0))),"")</f>
        <v/>
      </c>
      <c r="E384" s="386" t="str">
        <f t="array" ref="E384">IFERROR(IF(INDEX('Disaggregation Data'!$K$315:$K$536,MATCH(LEFT(X384,255),LEFT('Disaggregation Data'!$J$315:$J$536,255),0))=0,"",INDEX('Disaggregation Data'!$K$315:$K$536,MATCH(LEFT(X384,255),LEFT('Disaggregation Data'!J$315:$J$536,255),0))),"")</f>
        <v/>
      </c>
      <c r="F384" s="387" t="str">
        <f t="array" ref="F384">IFERROR(IF(INDEX('Disaggregation Data'!$L$315:$L$536,MATCH(LEFT(X384,255),LEFT('Disaggregation Data'!$J$315:$J$536,255),0))=0,"",INDEX('Disaggregation Data'!$L$315:$L$536,MATCH(LEFT(X384,255),LEFT('Disaggregation Data'!J$315:$J$536,255),0))),"")</f>
        <v/>
      </c>
      <c r="G384" s="442" t="str">
        <f t="array" ref="G384">IFERROR(IF(INDEX('Disaggregation Data'!$M$315:$M$536,MATCH(LEFT(X384,255),LEFT('Disaggregation Data'!$J$315:$J$536,255),0))=0,(E384/F384)*100,INDEX('Disaggregation Data'!$M$315:$M$536,MATCH(LEFT(X384,255),LEFT('Disaggregation Data'!J$315:$J$536,255),0))),"")</f>
        <v/>
      </c>
      <c r="H384" s="390" t="str">
        <f t="array" ref="H384">IFERROR(IF(INDEX('Disaggregation Data'!$N$315:$N$536,MATCH(LEFT(X384,255),LEFT('Disaggregation Data'!$J$315:$J$536,255),0))=0,"",INDEX('Disaggregation Data'!$N$315:$N$536,MATCH(LEFT(X384,255),LEFT('Disaggregation Data'!J$315:$J$536,255),0))),"")</f>
        <v/>
      </c>
      <c r="I384" s="471"/>
      <c r="J384" s="471"/>
      <c r="K384" s="471"/>
      <c r="L384" s="471"/>
      <c r="M384" s="471"/>
      <c r="N384" s="471"/>
      <c r="O384" s="471"/>
      <c r="P384" s="471"/>
      <c r="Q384" s="471"/>
      <c r="R384" s="471"/>
      <c r="S384" s="471"/>
      <c r="T384" s="471"/>
      <c r="U384" s="390" t="str">
        <f t="array" ref="U384">IFERROR(IF(INDEX('Disaggregation Data'!$O$315:$O$536,MATCH(LEFT(X384,255),LEFT('Disaggregation Data'!$J$315:$J$536,255),0))=0,"",INDEX('Disaggregation Data'!$O$315:$O$536,MATCH(LEFT(X384,255),LEFT('Disaggregation Data'!J$315:$J$536,255),0))),"")</f>
        <v/>
      </c>
      <c r="V384" s="402" t="str">
        <f t="array" ref="V384">IFERROR(IF(INDEX('Disaggregation Data'!$P$315:$P$536,MATCH(LEFT(X384,255),LEFT('Disaggregation Data'!$J$315:$J$536,255),0))=0,"",INDEX('Disaggregation Data'!$P$315:$P$536,MATCH(LEFT(X384,255),LEFT('Disaggregation Data'!J$315:$J$536,255),0))),"")</f>
        <v/>
      </c>
      <c r="W384" s="472"/>
      <c r="X384" s="472" t="str">
        <f t="shared" si="24"/>
        <v>CM-1b(M): Proportion of suspected malaria cases that receive a parasitological test in the community</v>
      </c>
      <c r="Y384" s="472">
        <f t="shared" si="25"/>
        <v>7</v>
      </c>
      <c r="Z384" s="472" t="str">
        <f t="shared" si="26"/>
        <v>CM-1b(M): Proportion of suspected malaria cases that receive a parasitological test in the community-7</v>
      </c>
      <c r="AA384" s="472" t="b">
        <f t="shared" si="27"/>
        <v>1</v>
      </c>
      <c r="AB384" s="472" t="s">
        <v>1852</v>
      </c>
      <c r="AC384" s="472" t="str">
        <f t="array" ref="AC384">IFERROR(IF(INDEX('Disaggregation Records'!$G$95:$G$183,MATCH(LEFT(Z384,255),LEFT('Disaggregation Records'!$D$95:$D$183,255),0))=0,"",INDEX('Disaggregation Records'!$G$95:$G$183,MATCH(LEFT(Z384,255),LEFT('Disaggregation Records'!$D$95:$D$183,255),0))),"")</f>
        <v/>
      </c>
      <c r="AD384" s="472" t="s">
        <v>761</v>
      </c>
      <c r="AE384" s="219"/>
      <c r="AF384" s="135"/>
      <c r="AG384" s="135"/>
    </row>
    <row r="385" spans="1:33" ht="37.5" customHeight="1" x14ac:dyDescent="0.3">
      <c r="A385" s="367">
        <v>6</v>
      </c>
      <c r="B385" s="384" t="str">
        <f>IFERROR(VLOOKUP(A385,'Coverage Indicators - Section D'!$A$10:$Y$34,25,FALSE),"")</f>
        <v>CM-1b(M): Proportion of suspected malaria cases that receive a parasitological test in the community</v>
      </c>
      <c r="C385" s="467" t="str">
        <f t="array" ref="C385">IFERROR(IF(INDEX('Disaggregation Records'!$E$95:$E$183,MATCH(LEFT(Z385,255),LEFT('Disaggregation Records'!$D$95:$D$183,255),0))=0,"",INDEX('Disaggregation Records'!$E$95:$E$183,MATCH(LEFT(Z385,255),LEFT('Disaggregation Records'!$D$95:$D$183,255),0))),"")</f>
        <v/>
      </c>
      <c r="D385" s="467" t="str">
        <f t="array" ref="D385">IFERROR(IF(INDEX('Disaggregation Records'!$F$95:$F$183,MATCH(LEFT(Z385,255),LEFT('Disaggregation Records'!$D$95:$D$183,255),0))=0,"",INDEX('Disaggregation Records'!$F$95:$F$183,MATCH(LEFT(Z385,255),LEFT('Disaggregation Records'!$D$95:$D$183,255),0))),"")</f>
        <v/>
      </c>
      <c r="E385" s="386" t="str">
        <f t="array" ref="E385">IFERROR(IF(INDEX('Disaggregation Data'!$K$315:$K$536,MATCH(LEFT(X385,255),LEFT('Disaggregation Data'!$J$315:$J$536,255),0))=0,"",INDEX('Disaggregation Data'!$K$315:$K$536,MATCH(LEFT(X385,255),LEFT('Disaggregation Data'!J$315:$J$536,255),0))),"")</f>
        <v/>
      </c>
      <c r="F385" s="387" t="str">
        <f t="array" ref="F385">IFERROR(IF(INDEX('Disaggregation Data'!$L$315:$L$536,MATCH(LEFT(X385,255),LEFT('Disaggregation Data'!$J$315:$J$536,255),0))=0,"",INDEX('Disaggregation Data'!$L$315:$L$536,MATCH(LEFT(X385,255),LEFT('Disaggregation Data'!J$315:$J$536,255),0))),"")</f>
        <v/>
      </c>
      <c r="G385" s="442" t="str">
        <f t="array" ref="G385">IFERROR(IF(INDEX('Disaggregation Data'!$M$315:$M$536,MATCH(LEFT(X385,255),LEFT('Disaggregation Data'!$J$315:$J$536,255),0))=0,(E385/F385)*100,INDEX('Disaggregation Data'!$M$315:$M$536,MATCH(LEFT(X385,255),LEFT('Disaggregation Data'!J$315:$J$536,255),0))),"")</f>
        <v/>
      </c>
      <c r="H385" s="390" t="str">
        <f t="array" ref="H385">IFERROR(IF(INDEX('Disaggregation Data'!$N$315:$N$536,MATCH(LEFT(X385,255),LEFT('Disaggregation Data'!$J$315:$J$536,255),0))=0,"",INDEX('Disaggregation Data'!$N$315:$N$536,MATCH(LEFT(X385,255),LEFT('Disaggregation Data'!J$315:$J$536,255),0))),"")</f>
        <v/>
      </c>
      <c r="I385" s="471"/>
      <c r="J385" s="471"/>
      <c r="K385" s="471"/>
      <c r="L385" s="471"/>
      <c r="M385" s="471"/>
      <c r="N385" s="471"/>
      <c r="O385" s="471"/>
      <c r="P385" s="471"/>
      <c r="Q385" s="471"/>
      <c r="R385" s="471"/>
      <c r="S385" s="471"/>
      <c r="T385" s="471"/>
      <c r="U385" s="390" t="str">
        <f t="array" ref="U385">IFERROR(IF(INDEX('Disaggregation Data'!$O$315:$O$536,MATCH(LEFT(X385,255),LEFT('Disaggregation Data'!$J$315:$J$536,255),0))=0,"",INDEX('Disaggregation Data'!$O$315:$O$536,MATCH(LEFT(X385,255),LEFT('Disaggregation Data'!J$315:$J$536,255),0))),"")</f>
        <v/>
      </c>
      <c r="V385" s="402" t="str">
        <f t="array" ref="V385">IFERROR(IF(INDEX('Disaggregation Data'!$P$315:$P$536,MATCH(LEFT(X385,255),LEFT('Disaggregation Data'!$J$315:$J$536,255),0))=0,"",INDEX('Disaggregation Data'!$P$315:$P$536,MATCH(LEFT(X385,255),LEFT('Disaggregation Data'!J$315:$J$536,255),0))),"")</f>
        <v/>
      </c>
      <c r="W385" s="472"/>
      <c r="X385" s="472" t="str">
        <f t="shared" si="24"/>
        <v>CM-1b(M): Proportion of suspected malaria cases that receive a parasitological test in the community</v>
      </c>
      <c r="Y385" s="472">
        <f t="shared" si="25"/>
        <v>8</v>
      </c>
      <c r="Z385" s="472" t="str">
        <f t="shared" si="26"/>
        <v>CM-1b(M): Proportion of suspected malaria cases that receive a parasitological test in the community-8</v>
      </c>
      <c r="AA385" s="472" t="b">
        <f t="shared" si="27"/>
        <v>1</v>
      </c>
      <c r="AB385" s="472" t="s">
        <v>1853</v>
      </c>
      <c r="AC385" s="472" t="str">
        <f t="array" ref="AC385">IFERROR(IF(INDEX('Disaggregation Records'!$G$95:$G$183,MATCH(LEFT(Z385,255),LEFT('Disaggregation Records'!$D$95:$D$183,255),0))=0,"",INDEX('Disaggregation Records'!$G$95:$G$183,MATCH(LEFT(Z385,255),LEFT('Disaggregation Records'!$D$95:$D$183,255),0))),"")</f>
        <v/>
      </c>
      <c r="AD385" s="472" t="s">
        <v>761</v>
      </c>
      <c r="AE385" s="219"/>
      <c r="AF385" s="135"/>
      <c r="AG385" s="135"/>
    </row>
    <row r="386" spans="1:33" ht="37.5" customHeight="1" x14ac:dyDescent="0.3">
      <c r="A386" s="367">
        <v>6</v>
      </c>
      <c r="B386" s="384" t="str">
        <f>IFERROR(VLOOKUP(A386,'Coverage Indicators - Section D'!$A$10:$Y$34,25,FALSE),"")</f>
        <v>CM-1b(M): Proportion of suspected malaria cases that receive a parasitological test in the community</v>
      </c>
      <c r="C386" s="467" t="str">
        <f t="array" ref="C386">IFERROR(IF(INDEX('Disaggregation Records'!$E$95:$E$183,MATCH(LEFT(Z386,255),LEFT('Disaggregation Records'!$D$95:$D$183,255),0))=0,"",INDEX('Disaggregation Records'!$E$95:$E$183,MATCH(LEFT(Z386,255),LEFT('Disaggregation Records'!$D$95:$D$183,255),0))),"")</f>
        <v/>
      </c>
      <c r="D386" s="467" t="str">
        <f t="array" ref="D386">IFERROR(IF(INDEX('Disaggregation Records'!$F$95:$F$183,MATCH(LEFT(Z386,255),LEFT('Disaggregation Records'!$D$95:$D$183,255),0))=0,"",INDEX('Disaggregation Records'!$F$95:$F$183,MATCH(LEFT(Z386,255),LEFT('Disaggregation Records'!$D$95:$D$183,255),0))),"")</f>
        <v/>
      </c>
      <c r="E386" s="386" t="str">
        <f t="array" ref="E386">IFERROR(IF(INDEX('Disaggregation Data'!$K$315:$K$536,MATCH(LEFT(X386,255),LEFT('Disaggregation Data'!$J$315:$J$536,255),0))=0,"",INDEX('Disaggregation Data'!$K$315:$K$536,MATCH(LEFT(X386,255),LEFT('Disaggregation Data'!J$315:$J$536,255),0))),"")</f>
        <v/>
      </c>
      <c r="F386" s="387" t="str">
        <f t="array" ref="F386">IFERROR(IF(INDEX('Disaggregation Data'!$L$315:$L$536,MATCH(LEFT(X386,255),LEFT('Disaggregation Data'!$J$315:$J$536,255),0))=0,"",INDEX('Disaggregation Data'!$L$315:$L$536,MATCH(LEFT(X386,255),LEFT('Disaggregation Data'!J$315:$J$536,255),0))),"")</f>
        <v/>
      </c>
      <c r="G386" s="442" t="str">
        <f t="array" ref="G386">IFERROR(IF(INDEX('Disaggregation Data'!$M$315:$M$536,MATCH(LEFT(X386,255),LEFT('Disaggregation Data'!$J$315:$J$536,255),0))=0,(E386/F386)*100,INDEX('Disaggregation Data'!$M$315:$M$536,MATCH(LEFT(X386,255),LEFT('Disaggregation Data'!J$315:$J$536,255),0))),"")</f>
        <v/>
      </c>
      <c r="H386" s="390" t="str">
        <f t="array" ref="H386">IFERROR(IF(INDEX('Disaggregation Data'!$N$315:$N$536,MATCH(LEFT(X386,255),LEFT('Disaggregation Data'!$J$315:$J$536,255),0))=0,"",INDEX('Disaggregation Data'!$N$315:$N$536,MATCH(LEFT(X386,255),LEFT('Disaggregation Data'!J$315:$J$536,255),0))),"")</f>
        <v/>
      </c>
      <c r="I386" s="471"/>
      <c r="J386" s="471"/>
      <c r="K386" s="471"/>
      <c r="L386" s="471"/>
      <c r="M386" s="471"/>
      <c r="N386" s="471"/>
      <c r="O386" s="471"/>
      <c r="P386" s="471"/>
      <c r="Q386" s="471"/>
      <c r="R386" s="471"/>
      <c r="S386" s="471"/>
      <c r="T386" s="471"/>
      <c r="U386" s="390" t="str">
        <f t="array" ref="U386">IFERROR(IF(INDEX('Disaggregation Data'!$O$315:$O$536,MATCH(LEFT(X386,255),LEFT('Disaggregation Data'!$J$315:$J$536,255),0))=0,"",INDEX('Disaggregation Data'!$O$315:$O$536,MATCH(LEFT(X386,255),LEFT('Disaggregation Data'!J$315:$J$536,255),0))),"")</f>
        <v/>
      </c>
      <c r="V386" s="402" t="str">
        <f t="array" ref="V386">IFERROR(IF(INDEX('Disaggregation Data'!$P$315:$P$536,MATCH(LEFT(X386,255),LEFT('Disaggregation Data'!$J$315:$J$536,255),0))=0,"",INDEX('Disaggregation Data'!$P$315:$P$536,MATCH(LEFT(X386,255),LEFT('Disaggregation Data'!J$315:$J$536,255),0))),"")</f>
        <v/>
      </c>
      <c r="W386" s="472"/>
      <c r="X386" s="472" t="str">
        <f t="shared" si="24"/>
        <v>CM-1b(M): Proportion of suspected malaria cases that receive a parasitological test in the community</v>
      </c>
      <c r="Y386" s="472">
        <f t="shared" si="25"/>
        <v>9</v>
      </c>
      <c r="Z386" s="472" t="str">
        <f t="shared" si="26"/>
        <v>CM-1b(M): Proportion of suspected malaria cases that receive a parasitological test in the community-9</v>
      </c>
      <c r="AA386" s="472" t="b">
        <f t="shared" si="27"/>
        <v>1</v>
      </c>
      <c r="AB386" s="472" t="s">
        <v>1854</v>
      </c>
      <c r="AC386" s="472" t="str">
        <f t="array" ref="AC386">IFERROR(IF(INDEX('Disaggregation Records'!$G$95:$G$183,MATCH(LEFT(Z386,255),LEFT('Disaggregation Records'!$D$95:$D$183,255),0))=0,"",INDEX('Disaggregation Records'!$G$95:$G$183,MATCH(LEFT(Z386,255),LEFT('Disaggregation Records'!$D$95:$D$183,255),0))),"")</f>
        <v/>
      </c>
      <c r="AD386" s="472" t="s">
        <v>761</v>
      </c>
      <c r="AE386" s="219"/>
      <c r="AF386" s="135"/>
      <c r="AG386" s="135"/>
    </row>
    <row r="387" spans="1:33" ht="37.5" customHeight="1" x14ac:dyDescent="0.3">
      <c r="A387" s="367">
        <v>7</v>
      </c>
      <c r="B387" s="384" t="str">
        <f>IFERROR(VLOOKUP(A387,'Coverage Indicators - Section D'!$A$10:$Y$34,25,FALSE),"")</f>
        <v>CM-2b(M): Proportion of confirmed malaria cases that received first-line antimalarial treatment in the community</v>
      </c>
      <c r="C387" s="467" t="str">
        <f t="array" ref="C387">IFERROR(IF(INDEX('Disaggregation Records'!$E$95:$E$183,MATCH(LEFT(Z387,255),LEFT('Disaggregation Records'!$D$95:$D$183,255),0))=0,"",INDEX('Disaggregation Records'!$E$95:$E$183,MATCH(LEFT(Z387,255),LEFT('Disaggregation Records'!$D$95:$D$183,255),0))),"")</f>
        <v>Age</v>
      </c>
      <c r="D387" s="467" t="str">
        <f t="array" ref="D387">IFERROR(IF(INDEX('Disaggregation Records'!$F$95:$F$183,MATCH(LEFT(Z387,255),LEFT('Disaggregation Records'!$D$95:$D$183,255),0))=0,"",INDEX('Disaggregation Records'!$F$95:$F$183,MATCH(LEFT(Z387,255),LEFT('Disaggregation Records'!$D$95:$D$183,255),0))),"")</f>
        <v>5+</v>
      </c>
      <c r="E387" s="386">
        <v>427426</v>
      </c>
      <c r="F387" s="386">
        <v>427426</v>
      </c>
      <c r="G387" s="442">
        <f>E387/F387*100</f>
        <v>100</v>
      </c>
      <c r="H387" s="390" t="s">
        <v>341</v>
      </c>
      <c r="I387" s="471"/>
      <c r="J387" s="471"/>
      <c r="K387" s="471"/>
      <c r="L387" s="471"/>
      <c r="M387" s="471"/>
      <c r="N387" s="471"/>
      <c r="O387" s="471"/>
      <c r="P387" s="471"/>
      <c r="Q387" s="471"/>
      <c r="R387" s="471"/>
      <c r="S387" s="471"/>
      <c r="T387" s="471"/>
      <c r="U387" s="390" t="s">
        <v>384</v>
      </c>
      <c r="V387" s="402" t="s">
        <v>3340</v>
      </c>
      <c r="W387" s="472"/>
      <c r="X387" s="472" t="str">
        <f t="shared" si="24"/>
        <v>CM-2b(M): Proportion of confirmed malaria cases that received first-line antimalarial treatment in the communityAge5+</v>
      </c>
      <c r="Y387" s="472">
        <f t="shared" si="25"/>
        <v>0</v>
      </c>
      <c r="Z387" s="472" t="str">
        <f t="shared" si="26"/>
        <v>CM-2b(M): Proportion of confirmed malaria cases that received first-line antimalarial treatment in the community-0</v>
      </c>
      <c r="AA387" s="472" t="b">
        <f t="shared" si="27"/>
        <v>1</v>
      </c>
      <c r="AB387" s="472" t="s">
        <v>1855</v>
      </c>
      <c r="AC387" s="472" t="str">
        <f t="array" ref="AC387">IFERROR(IF(INDEX('Disaggregation Records'!$G$95:$G$183,MATCH(LEFT(Z387,255),LEFT('Disaggregation Records'!$D$95:$D$183,255),0))=0,"",INDEX('Disaggregation Records'!$G$95:$G$183,MATCH(LEFT(Z387,255),LEFT('Disaggregation Records'!$D$95:$D$183,255),0))),"")</f>
        <v>a1L36000000zoNlEAI</v>
      </c>
      <c r="AD387" s="472" t="s">
        <v>764</v>
      </c>
      <c r="AE387" s="219"/>
      <c r="AF387" s="135"/>
      <c r="AG387" s="135"/>
    </row>
    <row r="388" spans="1:33" ht="37.5" customHeight="1" x14ac:dyDescent="0.3">
      <c r="A388" s="367">
        <v>7</v>
      </c>
      <c r="B388" s="384" t="str">
        <f>IFERROR(VLOOKUP(A388,'Coverage Indicators - Section D'!$A$10:$Y$34,25,FALSE),"")</f>
        <v>CM-2b(M): Proportion of confirmed malaria cases that received first-line antimalarial treatment in the community</v>
      </c>
      <c r="C388" s="467" t="str">
        <f t="array" ref="C388">IFERROR(IF(INDEX('Disaggregation Records'!$E$95:$E$183,MATCH(LEFT(Z388,255),LEFT('Disaggregation Records'!$D$95:$D$183,255),0))=0,"",INDEX('Disaggregation Records'!$E$95:$E$183,MATCH(LEFT(Z388,255),LEFT('Disaggregation Records'!$D$95:$D$183,255),0))),"")</f>
        <v>Age</v>
      </c>
      <c r="D388" s="467" t="str">
        <f t="array" ref="D388">IFERROR(IF(INDEX('Disaggregation Records'!$F$95:$F$183,MATCH(LEFT(Z388,255),LEFT('Disaggregation Records'!$D$95:$D$183,255),0))=0,"",INDEX('Disaggregation Records'!$F$95:$F$183,MATCH(LEFT(Z388,255),LEFT('Disaggregation Records'!$D$95:$D$183,255),0))),"")</f>
        <v>U5</v>
      </c>
      <c r="E388" s="386">
        <v>672269</v>
      </c>
      <c r="F388" s="386">
        <v>672269</v>
      </c>
      <c r="G388" s="442">
        <f>E388/F388*100</f>
        <v>100</v>
      </c>
      <c r="H388" s="390" t="s">
        <v>341</v>
      </c>
      <c r="I388" s="471"/>
      <c r="J388" s="471"/>
      <c r="K388" s="471"/>
      <c r="L388" s="471"/>
      <c r="M388" s="471"/>
      <c r="N388" s="471"/>
      <c r="O388" s="471"/>
      <c r="P388" s="471"/>
      <c r="Q388" s="471"/>
      <c r="R388" s="471"/>
      <c r="S388" s="471"/>
      <c r="T388" s="471"/>
      <c r="U388" s="390" t="s">
        <v>384</v>
      </c>
      <c r="V388" s="402" t="s">
        <v>3341</v>
      </c>
      <c r="W388" s="472"/>
      <c r="X388" s="472" t="str">
        <f t="shared" si="24"/>
        <v>CM-2b(M): Proportion of confirmed malaria cases that received first-line antimalarial treatment in the communityAgeU5</v>
      </c>
      <c r="Y388" s="472">
        <f t="shared" si="25"/>
        <v>1</v>
      </c>
      <c r="Z388" s="472" t="str">
        <f t="shared" si="26"/>
        <v>CM-2b(M): Proportion of confirmed malaria cases that received first-line antimalarial treatment in the community-1</v>
      </c>
      <c r="AA388" s="472" t="b">
        <f t="shared" si="27"/>
        <v>1</v>
      </c>
      <c r="AB388" s="472" t="s">
        <v>1856</v>
      </c>
      <c r="AC388" s="472" t="str">
        <f t="array" ref="AC388">IFERROR(IF(INDEX('Disaggregation Records'!$G$95:$G$183,MATCH(LEFT(Z388,255),LEFT('Disaggregation Records'!$D$95:$D$183,255),0))=0,"",INDEX('Disaggregation Records'!$G$95:$G$183,MATCH(LEFT(Z388,255),LEFT('Disaggregation Records'!$D$95:$D$183,255),0))),"")</f>
        <v>a1L36000000zoNkEAI</v>
      </c>
      <c r="AD388" s="472" t="s">
        <v>764</v>
      </c>
      <c r="AE388" s="219"/>
      <c r="AF388" s="135"/>
      <c r="AG388" s="135"/>
    </row>
    <row r="389" spans="1:33" ht="37.5" customHeight="1" x14ac:dyDescent="0.3">
      <c r="A389" s="367">
        <v>7</v>
      </c>
      <c r="B389" s="384" t="str">
        <f>IFERROR(VLOOKUP(A389,'Coverage Indicators - Section D'!$A$10:$Y$34,25,FALSE),"")</f>
        <v>CM-2b(M): Proportion of confirmed malaria cases that received first-line antimalarial treatment in the community</v>
      </c>
      <c r="C389" s="467" t="str">
        <f t="array" ref="C389">IFERROR(IF(INDEX('Disaggregation Records'!$E$95:$E$183,MATCH(LEFT(Z389,255),LEFT('Disaggregation Records'!$D$95:$D$183,255),0))=0,"",INDEX('Disaggregation Records'!$E$95:$E$183,MATCH(LEFT(Z389,255),LEFT('Disaggregation Records'!$D$95:$D$183,255),0))),"")</f>
        <v/>
      </c>
      <c r="D389" s="467" t="str">
        <f t="array" ref="D389">IFERROR(IF(INDEX('Disaggregation Records'!$F$95:$F$183,MATCH(LEFT(Z389,255),LEFT('Disaggregation Records'!$D$95:$D$183,255),0))=0,"",INDEX('Disaggregation Records'!$F$95:$F$183,MATCH(LEFT(Z389,255),LEFT('Disaggregation Records'!$D$95:$D$183,255),0))),"")</f>
        <v/>
      </c>
      <c r="E389" s="386" t="str">
        <f t="array" ref="E389">IFERROR(IF(INDEX('Disaggregation Data'!$K$315:$K$536,MATCH(LEFT(X389,255),LEFT('Disaggregation Data'!$J$315:$J$536,255),0))=0,"",INDEX('Disaggregation Data'!$K$315:$K$536,MATCH(LEFT(X389,255),LEFT('Disaggregation Data'!J$315:$J$536,255),0))),"")</f>
        <v/>
      </c>
      <c r="F389" s="387" t="str">
        <f t="array" ref="F389">IFERROR(IF(INDEX('Disaggregation Data'!$L$315:$L$536,MATCH(LEFT(X389,255),LEFT('Disaggregation Data'!$J$315:$J$536,255),0))=0,"",INDEX('Disaggregation Data'!$L$315:$L$536,MATCH(LEFT(X389,255),LEFT('Disaggregation Data'!J$315:$J$536,255),0))),"")</f>
        <v/>
      </c>
      <c r="G389" s="442" t="str">
        <f t="array" ref="G389">IFERROR(IF(INDEX('Disaggregation Data'!$M$315:$M$536,MATCH(LEFT(X389,255),LEFT('Disaggregation Data'!$J$315:$J$536,255),0))=0,(E389/F389)*100,INDEX('Disaggregation Data'!$M$315:$M$536,MATCH(LEFT(X389,255),LEFT('Disaggregation Data'!J$315:$J$536,255),0))),"")</f>
        <v/>
      </c>
      <c r="H389" s="390" t="str">
        <f t="array" ref="H389">IFERROR(IF(INDEX('Disaggregation Data'!$N$315:$N$536,MATCH(LEFT(X389,255),LEFT('Disaggregation Data'!$J$315:$J$536,255),0))=0,"",INDEX('Disaggregation Data'!$N$315:$N$536,MATCH(LEFT(X389,255),LEFT('Disaggregation Data'!J$315:$J$536,255),0))),"")</f>
        <v/>
      </c>
      <c r="I389" s="471"/>
      <c r="J389" s="471"/>
      <c r="K389" s="471"/>
      <c r="L389" s="471"/>
      <c r="M389" s="471"/>
      <c r="N389" s="471"/>
      <c r="O389" s="471"/>
      <c r="P389" s="471"/>
      <c r="Q389" s="471"/>
      <c r="R389" s="471"/>
      <c r="S389" s="471"/>
      <c r="T389" s="471"/>
      <c r="U389" s="390" t="str">
        <f t="array" ref="U389">IFERROR(IF(INDEX('Disaggregation Data'!$O$315:$O$536,MATCH(LEFT(X389,255),LEFT('Disaggregation Data'!$J$315:$J$536,255),0))=0,"",INDEX('Disaggregation Data'!$O$315:$O$536,MATCH(LEFT(X389,255),LEFT('Disaggregation Data'!J$315:$J$536,255),0))),"")</f>
        <v/>
      </c>
      <c r="V389" s="402" t="str">
        <f t="array" ref="V389">IFERROR(IF(INDEX('Disaggregation Data'!$P$315:$P$536,MATCH(LEFT(X389,255),LEFT('Disaggregation Data'!$J$315:$J$536,255),0))=0,"",INDEX('Disaggregation Data'!$P$315:$P$536,MATCH(LEFT(X389,255),LEFT('Disaggregation Data'!J$315:$J$536,255),0))),"")</f>
        <v/>
      </c>
      <c r="W389" s="472"/>
      <c r="X389" s="472" t="str">
        <f t="shared" si="24"/>
        <v>CM-2b(M): Proportion of confirmed malaria cases that received first-line antimalarial treatment in the community</v>
      </c>
      <c r="Y389" s="472">
        <f t="shared" si="25"/>
        <v>2</v>
      </c>
      <c r="Z389" s="472" t="str">
        <f t="shared" si="26"/>
        <v>CM-2b(M): Proportion of confirmed malaria cases that received first-line antimalarial treatment in the community-2</v>
      </c>
      <c r="AA389" s="472" t="b">
        <f t="shared" si="27"/>
        <v>1</v>
      </c>
      <c r="AB389" s="472" t="s">
        <v>1857</v>
      </c>
      <c r="AC389" s="472" t="str">
        <f t="array" ref="AC389">IFERROR(IF(INDEX('Disaggregation Records'!$G$95:$G$183,MATCH(LEFT(Z389,255),LEFT('Disaggregation Records'!$D$95:$D$183,255),0))=0,"",INDEX('Disaggregation Records'!$G$95:$G$183,MATCH(LEFT(Z389,255),LEFT('Disaggregation Records'!$D$95:$D$183,255),0))),"")</f>
        <v/>
      </c>
      <c r="AD389" s="472" t="s">
        <v>764</v>
      </c>
      <c r="AE389" s="219"/>
      <c r="AF389" s="135"/>
      <c r="AG389" s="135"/>
    </row>
    <row r="390" spans="1:33" ht="37.5" customHeight="1" x14ac:dyDescent="0.3">
      <c r="A390" s="367">
        <v>7</v>
      </c>
      <c r="B390" s="384" t="str">
        <f>IFERROR(VLOOKUP(A390,'Coverage Indicators - Section D'!$A$10:$Y$34,25,FALSE),"")</f>
        <v>CM-2b(M): Proportion of confirmed malaria cases that received first-line antimalarial treatment in the community</v>
      </c>
      <c r="C390" s="467" t="str">
        <f t="array" ref="C390">IFERROR(IF(INDEX('Disaggregation Records'!$E$95:$E$183,MATCH(LEFT(Z390,255),LEFT('Disaggregation Records'!$D$95:$D$183,255),0))=0,"",INDEX('Disaggregation Records'!$E$95:$E$183,MATCH(LEFT(Z390,255),LEFT('Disaggregation Records'!$D$95:$D$183,255),0))),"")</f>
        <v/>
      </c>
      <c r="D390" s="467" t="str">
        <f t="array" ref="D390">IFERROR(IF(INDEX('Disaggregation Records'!$F$95:$F$183,MATCH(LEFT(Z390,255),LEFT('Disaggregation Records'!$D$95:$D$183,255),0))=0,"",INDEX('Disaggregation Records'!$F$95:$F$183,MATCH(LEFT(Z390,255),LEFT('Disaggregation Records'!$D$95:$D$183,255),0))),"")</f>
        <v/>
      </c>
      <c r="E390" s="386" t="str">
        <f t="array" ref="E390">IFERROR(IF(INDEX('Disaggregation Data'!$K$315:$K$536,MATCH(LEFT(X390,255),LEFT('Disaggregation Data'!$J$315:$J$536,255),0))=0,"",INDEX('Disaggregation Data'!$K$315:$K$536,MATCH(LEFT(X390,255),LEFT('Disaggregation Data'!J$315:$J$536,255),0))),"")</f>
        <v/>
      </c>
      <c r="F390" s="387" t="str">
        <f t="array" ref="F390">IFERROR(IF(INDEX('Disaggregation Data'!$L$315:$L$536,MATCH(LEFT(X390,255),LEFT('Disaggregation Data'!$J$315:$J$536,255),0))=0,"",INDEX('Disaggregation Data'!$L$315:$L$536,MATCH(LEFT(X390,255),LEFT('Disaggregation Data'!J$315:$J$536,255),0))),"")</f>
        <v/>
      </c>
      <c r="G390" s="442" t="str">
        <f t="array" ref="G390">IFERROR(IF(INDEX('Disaggregation Data'!$M$315:$M$536,MATCH(LEFT(X390,255),LEFT('Disaggregation Data'!$J$315:$J$536,255),0))=0,(E390/F390)*100,INDEX('Disaggregation Data'!$M$315:$M$536,MATCH(LEFT(X390,255),LEFT('Disaggregation Data'!J$315:$J$536,255),0))),"")</f>
        <v/>
      </c>
      <c r="H390" s="390" t="str">
        <f t="array" ref="H390">IFERROR(IF(INDEX('Disaggregation Data'!$N$315:$N$536,MATCH(LEFT(X390,255),LEFT('Disaggregation Data'!$J$315:$J$536,255),0))=0,"",INDEX('Disaggregation Data'!$N$315:$N$536,MATCH(LEFT(X390,255),LEFT('Disaggregation Data'!J$315:$J$536,255),0))),"")</f>
        <v/>
      </c>
      <c r="I390" s="471"/>
      <c r="J390" s="471"/>
      <c r="K390" s="471"/>
      <c r="L390" s="471"/>
      <c r="M390" s="471"/>
      <c r="N390" s="471"/>
      <c r="O390" s="471"/>
      <c r="P390" s="471"/>
      <c r="Q390" s="471"/>
      <c r="R390" s="471"/>
      <c r="S390" s="471"/>
      <c r="T390" s="471"/>
      <c r="U390" s="390" t="str">
        <f t="array" ref="U390">IFERROR(IF(INDEX('Disaggregation Data'!$O$315:$O$536,MATCH(LEFT(X390,255),LEFT('Disaggregation Data'!$J$315:$J$536,255),0))=0,"",INDEX('Disaggregation Data'!$O$315:$O$536,MATCH(LEFT(X390,255),LEFT('Disaggregation Data'!J$315:$J$536,255),0))),"")</f>
        <v/>
      </c>
      <c r="V390" s="402" t="str">
        <f t="array" ref="V390">IFERROR(IF(INDEX('Disaggregation Data'!$P$315:$P$536,MATCH(LEFT(X390,255),LEFT('Disaggregation Data'!$J$315:$J$536,255),0))=0,"",INDEX('Disaggregation Data'!$P$315:$P$536,MATCH(LEFT(X390,255),LEFT('Disaggregation Data'!J$315:$J$536,255),0))),"")</f>
        <v/>
      </c>
      <c r="W390" s="472"/>
      <c r="X390" s="472" t="str">
        <f t="shared" si="24"/>
        <v>CM-2b(M): Proportion of confirmed malaria cases that received first-line antimalarial treatment in the community</v>
      </c>
      <c r="Y390" s="472">
        <f t="shared" si="25"/>
        <v>3</v>
      </c>
      <c r="Z390" s="472" t="str">
        <f t="shared" si="26"/>
        <v>CM-2b(M): Proportion of confirmed malaria cases that received first-line antimalarial treatment in the community-3</v>
      </c>
      <c r="AA390" s="472" t="b">
        <f t="shared" si="27"/>
        <v>1</v>
      </c>
      <c r="AB390" s="472" t="s">
        <v>1858</v>
      </c>
      <c r="AC390" s="472" t="str">
        <f t="array" ref="AC390">IFERROR(IF(INDEX('Disaggregation Records'!$G$95:$G$183,MATCH(LEFT(Z390,255),LEFT('Disaggregation Records'!$D$95:$D$183,255),0))=0,"",INDEX('Disaggregation Records'!$G$95:$G$183,MATCH(LEFT(Z390,255),LEFT('Disaggregation Records'!$D$95:$D$183,255),0))),"")</f>
        <v/>
      </c>
      <c r="AD390" s="472" t="s">
        <v>764</v>
      </c>
      <c r="AE390" s="219"/>
      <c r="AF390" s="135"/>
      <c r="AG390" s="135"/>
    </row>
    <row r="391" spans="1:33" ht="37.5" customHeight="1" x14ac:dyDescent="0.3">
      <c r="A391" s="367">
        <v>7</v>
      </c>
      <c r="B391" s="384" t="str">
        <f>IFERROR(VLOOKUP(A391,'Coverage Indicators - Section D'!$A$10:$Y$34,25,FALSE),"")</f>
        <v>CM-2b(M): Proportion of confirmed malaria cases that received first-line antimalarial treatment in the community</v>
      </c>
      <c r="C391" s="467" t="str">
        <f t="array" ref="C391">IFERROR(IF(INDEX('Disaggregation Records'!$E$95:$E$183,MATCH(LEFT(Z391,255),LEFT('Disaggregation Records'!$D$95:$D$183,255),0))=0,"",INDEX('Disaggregation Records'!$E$95:$E$183,MATCH(LEFT(Z391,255),LEFT('Disaggregation Records'!$D$95:$D$183,255),0))),"")</f>
        <v/>
      </c>
      <c r="D391" s="467" t="str">
        <f t="array" ref="D391">IFERROR(IF(INDEX('Disaggregation Records'!$F$95:$F$183,MATCH(LEFT(Z391,255),LEFT('Disaggregation Records'!$D$95:$D$183,255),0))=0,"",INDEX('Disaggregation Records'!$F$95:$F$183,MATCH(LEFT(Z391,255),LEFT('Disaggregation Records'!$D$95:$D$183,255),0))),"")</f>
        <v/>
      </c>
      <c r="E391" s="386" t="str">
        <f t="array" ref="E391">IFERROR(IF(INDEX('Disaggregation Data'!$K$315:$K$536,MATCH(LEFT(X391,255),LEFT('Disaggregation Data'!$J$315:$J$536,255),0))=0,"",INDEX('Disaggregation Data'!$K$315:$K$536,MATCH(LEFT(X391,255),LEFT('Disaggregation Data'!J$315:$J$536,255),0))),"")</f>
        <v/>
      </c>
      <c r="F391" s="387" t="str">
        <f t="array" ref="F391">IFERROR(IF(INDEX('Disaggregation Data'!$L$315:$L$536,MATCH(LEFT(X391,255),LEFT('Disaggregation Data'!$J$315:$J$536,255),0))=0,"",INDEX('Disaggregation Data'!$L$315:$L$536,MATCH(LEFT(X391,255),LEFT('Disaggregation Data'!J$315:$J$536,255),0))),"")</f>
        <v/>
      </c>
      <c r="G391" s="442" t="str">
        <f t="array" ref="G391">IFERROR(IF(INDEX('Disaggregation Data'!$M$315:$M$536,MATCH(LEFT(X391,255),LEFT('Disaggregation Data'!$J$315:$J$536,255),0))=0,(E391/F391)*100,INDEX('Disaggregation Data'!$M$315:$M$536,MATCH(LEFT(X391,255),LEFT('Disaggregation Data'!J$315:$J$536,255),0))),"")</f>
        <v/>
      </c>
      <c r="H391" s="390" t="str">
        <f t="array" ref="H391">IFERROR(IF(INDEX('Disaggregation Data'!$N$315:$N$536,MATCH(LEFT(X391,255),LEFT('Disaggregation Data'!$J$315:$J$536,255),0))=0,"",INDEX('Disaggregation Data'!$N$315:$N$536,MATCH(LEFT(X391,255),LEFT('Disaggregation Data'!J$315:$J$536,255),0))),"")</f>
        <v/>
      </c>
      <c r="I391" s="471"/>
      <c r="J391" s="471"/>
      <c r="K391" s="471"/>
      <c r="L391" s="471"/>
      <c r="M391" s="471"/>
      <c r="N391" s="471"/>
      <c r="O391" s="471"/>
      <c r="P391" s="471"/>
      <c r="Q391" s="471"/>
      <c r="R391" s="471"/>
      <c r="S391" s="471"/>
      <c r="T391" s="471"/>
      <c r="U391" s="390" t="str">
        <f t="array" ref="U391">IFERROR(IF(INDEX('Disaggregation Data'!$O$315:$O$536,MATCH(LEFT(X391,255),LEFT('Disaggregation Data'!$J$315:$J$536,255),0))=0,"",INDEX('Disaggregation Data'!$O$315:$O$536,MATCH(LEFT(X391,255),LEFT('Disaggregation Data'!J$315:$J$536,255),0))),"")</f>
        <v/>
      </c>
      <c r="V391" s="402" t="str">
        <f t="array" ref="V391">IFERROR(IF(INDEX('Disaggregation Data'!$P$315:$P$536,MATCH(LEFT(X391,255),LEFT('Disaggregation Data'!$J$315:$J$536,255),0))=0,"",INDEX('Disaggregation Data'!$P$315:$P$536,MATCH(LEFT(X391,255),LEFT('Disaggregation Data'!J$315:$J$536,255),0))),"")</f>
        <v/>
      </c>
      <c r="W391" s="472"/>
      <c r="X391" s="472" t="str">
        <f t="shared" ref="X391:X454" si="30">IF(B391&lt;&gt;"",B391&amp;C391&amp;D391,"")</f>
        <v>CM-2b(M): Proportion of confirmed malaria cases that received first-line antimalarial treatment in the community</v>
      </c>
      <c r="Y391" s="472">
        <f t="shared" ref="Y391:Y454" si="31">IF(B391=B390,Y390+1,0)</f>
        <v>4</v>
      </c>
      <c r="Z391" s="472" t="str">
        <f t="shared" ref="Z391:Z454" si="32">IF(B391&lt;&gt;"",B391&amp;"-"&amp;Y391,"")</f>
        <v>CM-2b(M): Proportion of confirmed malaria cases that received first-line antimalarial treatment in the community-4</v>
      </c>
      <c r="AA391" s="472" t="b">
        <f t="shared" ref="AA391:AA454" si="33">IFERROR(IF(B391&lt;&gt;"",TRUE,FALSE),"")</f>
        <v>1</v>
      </c>
      <c r="AB391" s="472" t="s">
        <v>1859</v>
      </c>
      <c r="AC391" s="472" t="str">
        <f t="array" ref="AC391">IFERROR(IF(INDEX('Disaggregation Records'!$G$95:$G$183,MATCH(LEFT(Z391,255),LEFT('Disaggregation Records'!$D$95:$D$183,255),0))=0,"",INDEX('Disaggregation Records'!$G$95:$G$183,MATCH(LEFT(Z391,255),LEFT('Disaggregation Records'!$D$95:$D$183,255),0))),"")</f>
        <v/>
      </c>
      <c r="AD391" s="472" t="s">
        <v>764</v>
      </c>
      <c r="AE391" s="219"/>
      <c r="AF391" s="135"/>
      <c r="AG391" s="135"/>
    </row>
    <row r="392" spans="1:33" ht="37.5" customHeight="1" x14ac:dyDescent="0.3">
      <c r="A392" s="367">
        <v>7</v>
      </c>
      <c r="B392" s="384" t="str">
        <f>IFERROR(VLOOKUP(A392,'Coverage Indicators - Section D'!$A$10:$Y$34,25,FALSE),"")</f>
        <v>CM-2b(M): Proportion of confirmed malaria cases that received first-line antimalarial treatment in the community</v>
      </c>
      <c r="C392" s="467" t="str">
        <f t="array" ref="C392">IFERROR(IF(INDEX('Disaggregation Records'!$E$95:$E$183,MATCH(LEFT(Z392,255),LEFT('Disaggregation Records'!$D$95:$D$183,255),0))=0,"",INDEX('Disaggregation Records'!$E$95:$E$183,MATCH(LEFT(Z392,255),LEFT('Disaggregation Records'!$D$95:$D$183,255),0))),"")</f>
        <v/>
      </c>
      <c r="D392" s="467" t="str">
        <f t="array" ref="D392">IFERROR(IF(INDEX('Disaggregation Records'!$F$95:$F$183,MATCH(LEFT(Z392,255),LEFT('Disaggregation Records'!$D$95:$D$183,255),0))=0,"",INDEX('Disaggregation Records'!$F$95:$F$183,MATCH(LEFT(Z392,255),LEFT('Disaggregation Records'!$D$95:$D$183,255),0))),"")</f>
        <v/>
      </c>
      <c r="E392" s="386" t="str">
        <f t="array" ref="E392">IFERROR(IF(INDEX('Disaggregation Data'!$K$315:$K$536,MATCH(LEFT(X392,255),LEFT('Disaggregation Data'!$J$315:$J$536,255),0))=0,"",INDEX('Disaggregation Data'!$K$315:$K$536,MATCH(LEFT(X392,255),LEFT('Disaggregation Data'!J$315:$J$536,255),0))),"")</f>
        <v/>
      </c>
      <c r="F392" s="387" t="str">
        <f t="array" ref="F392">IFERROR(IF(INDEX('Disaggregation Data'!$L$315:$L$536,MATCH(LEFT(X392,255),LEFT('Disaggregation Data'!$J$315:$J$536,255),0))=0,"",INDEX('Disaggregation Data'!$L$315:$L$536,MATCH(LEFT(X392,255),LEFT('Disaggregation Data'!J$315:$J$536,255),0))),"")</f>
        <v/>
      </c>
      <c r="G392" s="442" t="str">
        <f t="array" ref="G392">IFERROR(IF(INDEX('Disaggregation Data'!$M$315:$M$536,MATCH(LEFT(X392,255),LEFT('Disaggregation Data'!$J$315:$J$536,255),0))=0,(E392/F392)*100,INDEX('Disaggregation Data'!$M$315:$M$536,MATCH(LEFT(X392,255),LEFT('Disaggregation Data'!J$315:$J$536,255),0))),"")</f>
        <v/>
      </c>
      <c r="H392" s="390" t="str">
        <f t="array" ref="H392">IFERROR(IF(INDEX('Disaggregation Data'!$N$315:$N$536,MATCH(LEFT(X392,255),LEFT('Disaggregation Data'!$J$315:$J$536,255),0))=0,"",INDEX('Disaggregation Data'!$N$315:$N$536,MATCH(LEFT(X392,255),LEFT('Disaggregation Data'!J$315:$J$536,255),0))),"")</f>
        <v/>
      </c>
      <c r="I392" s="471"/>
      <c r="J392" s="471"/>
      <c r="K392" s="471"/>
      <c r="L392" s="471"/>
      <c r="M392" s="471"/>
      <c r="N392" s="471"/>
      <c r="O392" s="471"/>
      <c r="P392" s="471"/>
      <c r="Q392" s="471"/>
      <c r="R392" s="471"/>
      <c r="S392" s="471"/>
      <c r="T392" s="471"/>
      <c r="U392" s="390" t="str">
        <f t="array" ref="U392">IFERROR(IF(INDEX('Disaggregation Data'!$O$315:$O$536,MATCH(LEFT(X392,255),LEFT('Disaggregation Data'!$J$315:$J$536,255),0))=0,"",INDEX('Disaggregation Data'!$O$315:$O$536,MATCH(LEFT(X392,255),LEFT('Disaggregation Data'!J$315:$J$536,255),0))),"")</f>
        <v/>
      </c>
      <c r="V392" s="402" t="str">
        <f t="array" ref="V392">IFERROR(IF(INDEX('Disaggregation Data'!$P$315:$P$536,MATCH(LEFT(X392,255),LEFT('Disaggregation Data'!$J$315:$J$536,255),0))=0,"",INDEX('Disaggregation Data'!$P$315:$P$536,MATCH(LEFT(X392,255),LEFT('Disaggregation Data'!J$315:$J$536,255),0))),"")</f>
        <v/>
      </c>
      <c r="W392" s="472"/>
      <c r="X392" s="472" t="str">
        <f t="shared" si="30"/>
        <v>CM-2b(M): Proportion of confirmed malaria cases that received first-line antimalarial treatment in the community</v>
      </c>
      <c r="Y392" s="472">
        <f t="shared" si="31"/>
        <v>5</v>
      </c>
      <c r="Z392" s="472" t="str">
        <f t="shared" si="32"/>
        <v>CM-2b(M): Proportion of confirmed malaria cases that received first-line antimalarial treatment in the community-5</v>
      </c>
      <c r="AA392" s="472" t="b">
        <f t="shared" si="33"/>
        <v>1</v>
      </c>
      <c r="AB392" s="472" t="s">
        <v>1860</v>
      </c>
      <c r="AC392" s="472" t="str">
        <f t="array" ref="AC392">IFERROR(IF(INDEX('Disaggregation Records'!$G$95:$G$183,MATCH(LEFT(Z392,255),LEFT('Disaggregation Records'!$D$95:$D$183,255),0))=0,"",INDEX('Disaggregation Records'!$G$95:$G$183,MATCH(LEFT(Z392,255),LEFT('Disaggregation Records'!$D$95:$D$183,255),0))),"")</f>
        <v/>
      </c>
      <c r="AD392" s="472" t="s">
        <v>764</v>
      </c>
      <c r="AE392" s="219"/>
      <c r="AF392" s="135"/>
      <c r="AG392" s="135"/>
    </row>
    <row r="393" spans="1:33" ht="37.5" customHeight="1" x14ac:dyDescent="0.3">
      <c r="A393" s="367">
        <v>7</v>
      </c>
      <c r="B393" s="384" t="str">
        <f>IFERROR(VLOOKUP(A393,'Coverage Indicators - Section D'!$A$10:$Y$34,25,FALSE),"")</f>
        <v>CM-2b(M): Proportion of confirmed malaria cases that received first-line antimalarial treatment in the community</v>
      </c>
      <c r="C393" s="467" t="str">
        <f t="array" ref="C393">IFERROR(IF(INDEX('Disaggregation Records'!$E$95:$E$183,MATCH(LEFT(Z393,255),LEFT('Disaggregation Records'!$D$95:$D$183,255),0))=0,"",INDEX('Disaggregation Records'!$E$95:$E$183,MATCH(LEFT(Z393,255),LEFT('Disaggregation Records'!$D$95:$D$183,255),0))),"")</f>
        <v/>
      </c>
      <c r="D393" s="467" t="str">
        <f t="array" ref="D393">IFERROR(IF(INDEX('Disaggregation Records'!$F$95:$F$183,MATCH(LEFT(Z393,255),LEFT('Disaggregation Records'!$D$95:$D$183,255),0))=0,"",INDEX('Disaggregation Records'!$F$95:$F$183,MATCH(LEFT(Z393,255),LEFT('Disaggregation Records'!$D$95:$D$183,255),0))),"")</f>
        <v/>
      </c>
      <c r="E393" s="386" t="str">
        <f t="array" ref="E393">IFERROR(IF(INDEX('Disaggregation Data'!$K$315:$K$536,MATCH(LEFT(X393,255),LEFT('Disaggregation Data'!$J$315:$J$536,255),0))=0,"",INDEX('Disaggregation Data'!$K$315:$K$536,MATCH(LEFT(X393,255),LEFT('Disaggregation Data'!J$315:$J$536,255),0))),"")</f>
        <v/>
      </c>
      <c r="F393" s="387" t="str">
        <f t="array" ref="F393">IFERROR(IF(INDEX('Disaggregation Data'!$L$315:$L$536,MATCH(LEFT(X393,255),LEFT('Disaggregation Data'!$J$315:$J$536,255),0))=0,"",INDEX('Disaggregation Data'!$L$315:$L$536,MATCH(LEFT(X393,255),LEFT('Disaggregation Data'!J$315:$J$536,255),0))),"")</f>
        <v/>
      </c>
      <c r="G393" s="442" t="str">
        <f t="array" ref="G393">IFERROR(IF(INDEX('Disaggregation Data'!$M$315:$M$536,MATCH(LEFT(X393,255),LEFT('Disaggregation Data'!$J$315:$J$536,255),0))=0,(E393/F393)*100,INDEX('Disaggregation Data'!$M$315:$M$536,MATCH(LEFT(X393,255),LEFT('Disaggregation Data'!J$315:$J$536,255),0))),"")</f>
        <v/>
      </c>
      <c r="H393" s="390" t="str">
        <f t="array" ref="H393">IFERROR(IF(INDEX('Disaggregation Data'!$N$315:$N$536,MATCH(LEFT(X393,255),LEFT('Disaggregation Data'!$J$315:$J$536,255),0))=0,"",INDEX('Disaggregation Data'!$N$315:$N$536,MATCH(LEFT(X393,255),LEFT('Disaggregation Data'!J$315:$J$536,255),0))),"")</f>
        <v/>
      </c>
      <c r="I393" s="471"/>
      <c r="J393" s="471"/>
      <c r="K393" s="471"/>
      <c r="L393" s="471"/>
      <c r="M393" s="471"/>
      <c r="N393" s="471"/>
      <c r="O393" s="471"/>
      <c r="P393" s="471"/>
      <c r="Q393" s="471"/>
      <c r="R393" s="471"/>
      <c r="S393" s="471"/>
      <c r="T393" s="471"/>
      <c r="U393" s="390" t="str">
        <f t="array" ref="U393">IFERROR(IF(INDEX('Disaggregation Data'!$O$315:$O$536,MATCH(LEFT(X393,255),LEFT('Disaggregation Data'!$J$315:$J$536,255),0))=0,"",INDEX('Disaggregation Data'!$O$315:$O$536,MATCH(LEFT(X393,255),LEFT('Disaggregation Data'!J$315:$J$536,255),0))),"")</f>
        <v/>
      </c>
      <c r="V393" s="402" t="str">
        <f t="array" ref="V393">IFERROR(IF(INDEX('Disaggregation Data'!$P$315:$P$536,MATCH(LEFT(X393,255),LEFT('Disaggregation Data'!$J$315:$J$536,255),0))=0,"",INDEX('Disaggregation Data'!$P$315:$P$536,MATCH(LEFT(X393,255),LEFT('Disaggregation Data'!J$315:$J$536,255),0))),"")</f>
        <v/>
      </c>
      <c r="W393" s="472"/>
      <c r="X393" s="472" t="str">
        <f t="shared" si="30"/>
        <v>CM-2b(M): Proportion of confirmed malaria cases that received first-line antimalarial treatment in the community</v>
      </c>
      <c r="Y393" s="472">
        <f t="shared" si="31"/>
        <v>6</v>
      </c>
      <c r="Z393" s="472" t="str">
        <f t="shared" si="32"/>
        <v>CM-2b(M): Proportion of confirmed malaria cases that received first-line antimalarial treatment in the community-6</v>
      </c>
      <c r="AA393" s="472" t="b">
        <f t="shared" si="33"/>
        <v>1</v>
      </c>
      <c r="AB393" s="472" t="s">
        <v>1861</v>
      </c>
      <c r="AC393" s="472" t="str">
        <f t="array" ref="AC393">IFERROR(IF(INDEX('Disaggregation Records'!$G$95:$G$183,MATCH(LEFT(Z393,255),LEFT('Disaggregation Records'!$D$95:$D$183,255),0))=0,"",INDEX('Disaggregation Records'!$G$95:$G$183,MATCH(LEFT(Z393,255),LEFT('Disaggregation Records'!$D$95:$D$183,255),0))),"")</f>
        <v/>
      </c>
      <c r="AD393" s="472" t="s">
        <v>764</v>
      </c>
      <c r="AE393" s="219"/>
      <c r="AF393" s="135"/>
      <c r="AG393" s="135"/>
    </row>
    <row r="394" spans="1:33" ht="37.5" customHeight="1" x14ac:dyDescent="0.3">
      <c r="A394" s="367">
        <v>7</v>
      </c>
      <c r="B394" s="384" t="str">
        <f>IFERROR(VLOOKUP(A394,'Coverage Indicators - Section D'!$A$10:$Y$34,25,FALSE),"")</f>
        <v>CM-2b(M): Proportion of confirmed malaria cases that received first-line antimalarial treatment in the community</v>
      </c>
      <c r="C394" s="467" t="str">
        <f t="array" ref="C394">IFERROR(IF(INDEX('Disaggregation Records'!$E$95:$E$183,MATCH(LEFT(Z394,255),LEFT('Disaggregation Records'!$D$95:$D$183,255),0))=0,"",INDEX('Disaggregation Records'!$E$95:$E$183,MATCH(LEFT(Z394,255),LEFT('Disaggregation Records'!$D$95:$D$183,255),0))),"")</f>
        <v/>
      </c>
      <c r="D394" s="467" t="str">
        <f t="array" ref="D394">IFERROR(IF(INDEX('Disaggregation Records'!$F$95:$F$183,MATCH(LEFT(Z394,255),LEFT('Disaggregation Records'!$D$95:$D$183,255),0))=0,"",INDEX('Disaggregation Records'!$F$95:$F$183,MATCH(LEFT(Z394,255),LEFT('Disaggregation Records'!$D$95:$D$183,255),0))),"")</f>
        <v/>
      </c>
      <c r="E394" s="386" t="str">
        <f t="array" ref="E394">IFERROR(IF(INDEX('Disaggregation Data'!$K$315:$K$536,MATCH(LEFT(X394,255),LEFT('Disaggregation Data'!$J$315:$J$536,255),0))=0,"",INDEX('Disaggregation Data'!$K$315:$K$536,MATCH(LEFT(X394,255),LEFT('Disaggregation Data'!J$315:$J$536,255),0))),"")</f>
        <v/>
      </c>
      <c r="F394" s="387" t="str">
        <f t="array" ref="F394">IFERROR(IF(INDEX('Disaggregation Data'!$L$315:$L$536,MATCH(LEFT(X394,255),LEFT('Disaggregation Data'!$J$315:$J$536,255),0))=0,"",INDEX('Disaggregation Data'!$L$315:$L$536,MATCH(LEFT(X394,255),LEFT('Disaggregation Data'!J$315:$J$536,255),0))),"")</f>
        <v/>
      </c>
      <c r="G394" s="442" t="str">
        <f t="array" ref="G394">IFERROR(IF(INDEX('Disaggregation Data'!$M$315:$M$536,MATCH(LEFT(X394,255),LEFT('Disaggregation Data'!$J$315:$J$536,255),0))=0,(E394/F394)*100,INDEX('Disaggregation Data'!$M$315:$M$536,MATCH(LEFT(X394,255),LEFT('Disaggregation Data'!J$315:$J$536,255),0))),"")</f>
        <v/>
      </c>
      <c r="H394" s="390" t="str">
        <f t="array" ref="H394">IFERROR(IF(INDEX('Disaggregation Data'!$N$315:$N$536,MATCH(LEFT(X394,255),LEFT('Disaggregation Data'!$J$315:$J$536,255),0))=0,"",INDEX('Disaggregation Data'!$N$315:$N$536,MATCH(LEFT(X394,255),LEFT('Disaggregation Data'!J$315:$J$536,255),0))),"")</f>
        <v/>
      </c>
      <c r="I394" s="471"/>
      <c r="J394" s="471"/>
      <c r="K394" s="471"/>
      <c r="L394" s="471"/>
      <c r="M394" s="471"/>
      <c r="N394" s="471"/>
      <c r="O394" s="471"/>
      <c r="P394" s="471"/>
      <c r="Q394" s="471"/>
      <c r="R394" s="471"/>
      <c r="S394" s="471"/>
      <c r="T394" s="471"/>
      <c r="U394" s="390" t="str">
        <f t="array" ref="U394">IFERROR(IF(INDEX('Disaggregation Data'!$O$315:$O$536,MATCH(LEFT(X394,255),LEFT('Disaggregation Data'!$J$315:$J$536,255),0))=0,"",INDEX('Disaggregation Data'!$O$315:$O$536,MATCH(LEFT(X394,255),LEFT('Disaggregation Data'!J$315:$J$536,255),0))),"")</f>
        <v/>
      </c>
      <c r="V394" s="402" t="str">
        <f t="array" ref="V394">IFERROR(IF(INDEX('Disaggregation Data'!$P$315:$P$536,MATCH(LEFT(X394,255),LEFT('Disaggregation Data'!$J$315:$J$536,255),0))=0,"",INDEX('Disaggregation Data'!$P$315:$P$536,MATCH(LEFT(X394,255),LEFT('Disaggregation Data'!J$315:$J$536,255),0))),"")</f>
        <v/>
      </c>
      <c r="W394" s="472"/>
      <c r="X394" s="472" t="str">
        <f t="shared" si="30"/>
        <v>CM-2b(M): Proportion of confirmed malaria cases that received first-line antimalarial treatment in the community</v>
      </c>
      <c r="Y394" s="472">
        <f t="shared" si="31"/>
        <v>7</v>
      </c>
      <c r="Z394" s="472" t="str">
        <f t="shared" si="32"/>
        <v>CM-2b(M): Proportion of confirmed malaria cases that received first-line antimalarial treatment in the community-7</v>
      </c>
      <c r="AA394" s="472" t="b">
        <f t="shared" si="33"/>
        <v>1</v>
      </c>
      <c r="AB394" s="472" t="s">
        <v>1862</v>
      </c>
      <c r="AC394" s="472" t="str">
        <f t="array" ref="AC394">IFERROR(IF(INDEX('Disaggregation Records'!$G$95:$G$183,MATCH(LEFT(Z394,255),LEFT('Disaggregation Records'!$D$95:$D$183,255),0))=0,"",INDEX('Disaggregation Records'!$G$95:$G$183,MATCH(LEFT(Z394,255),LEFT('Disaggregation Records'!$D$95:$D$183,255),0))),"")</f>
        <v/>
      </c>
      <c r="AD394" s="472" t="s">
        <v>764</v>
      </c>
      <c r="AE394" s="219"/>
      <c r="AF394" s="135"/>
      <c r="AG394" s="135"/>
    </row>
    <row r="395" spans="1:33" ht="37.5" customHeight="1" x14ac:dyDescent="0.3">
      <c r="A395" s="367">
        <v>7</v>
      </c>
      <c r="B395" s="384" t="str">
        <f>IFERROR(VLOOKUP(A395,'Coverage Indicators - Section D'!$A$10:$Y$34,25,FALSE),"")</f>
        <v>CM-2b(M): Proportion of confirmed malaria cases that received first-line antimalarial treatment in the community</v>
      </c>
      <c r="C395" s="467" t="str">
        <f t="array" ref="C395">IFERROR(IF(INDEX('Disaggregation Records'!$E$95:$E$183,MATCH(LEFT(Z395,255),LEFT('Disaggregation Records'!$D$95:$D$183,255),0))=0,"",INDEX('Disaggregation Records'!$E$95:$E$183,MATCH(LEFT(Z395,255),LEFT('Disaggregation Records'!$D$95:$D$183,255),0))),"")</f>
        <v/>
      </c>
      <c r="D395" s="467" t="str">
        <f t="array" ref="D395">IFERROR(IF(INDEX('Disaggregation Records'!$F$95:$F$183,MATCH(LEFT(Z395,255),LEFT('Disaggregation Records'!$D$95:$D$183,255),0))=0,"",INDEX('Disaggregation Records'!$F$95:$F$183,MATCH(LEFT(Z395,255),LEFT('Disaggregation Records'!$D$95:$D$183,255),0))),"")</f>
        <v/>
      </c>
      <c r="E395" s="386" t="str">
        <f t="array" ref="E395">IFERROR(IF(INDEX('Disaggregation Data'!$K$315:$K$536,MATCH(LEFT(X395,255),LEFT('Disaggregation Data'!$J$315:$J$536,255),0))=0,"",INDEX('Disaggregation Data'!$K$315:$K$536,MATCH(LEFT(X395,255),LEFT('Disaggregation Data'!J$315:$J$536,255),0))),"")</f>
        <v/>
      </c>
      <c r="F395" s="387" t="str">
        <f t="array" ref="F395">IFERROR(IF(INDEX('Disaggregation Data'!$L$315:$L$536,MATCH(LEFT(X395,255),LEFT('Disaggregation Data'!$J$315:$J$536,255),0))=0,"",INDEX('Disaggregation Data'!$L$315:$L$536,MATCH(LEFT(X395,255),LEFT('Disaggregation Data'!J$315:$J$536,255),0))),"")</f>
        <v/>
      </c>
      <c r="G395" s="442" t="str">
        <f t="array" ref="G395">IFERROR(IF(INDEX('Disaggregation Data'!$M$315:$M$536,MATCH(LEFT(X395,255),LEFT('Disaggregation Data'!$J$315:$J$536,255),0))=0,(E395/F395)*100,INDEX('Disaggregation Data'!$M$315:$M$536,MATCH(LEFT(X395,255),LEFT('Disaggregation Data'!J$315:$J$536,255),0))),"")</f>
        <v/>
      </c>
      <c r="H395" s="390" t="str">
        <f t="array" ref="H395">IFERROR(IF(INDEX('Disaggregation Data'!$N$315:$N$536,MATCH(LEFT(X395,255),LEFT('Disaggregation Data'!$J$315:$J$536,255),0))=0,"",INDEX('Disaggregation Data'!$N$315:$N$536,MATCH(LEFT(X395,255),LEFT('Disaggregation Data'!J$315:$J$536,255),0))),"")</f>
        <v/>
      </c>
      <c r="I395" s="471"/>
      <c r="J395" s="471"/>
      <c r="K395" s="471"/>
      <c r="L395" s="471"/>
      <c r="M395" s="471"/>
      <c r="N395" s="471"/>
      <c r="O395" s="471"/>
      <c r="P395" s="471"/>
      <c r="Q395" s="471"/>
      <c r="R395" s="471"/>
      <c r="S395" s="471"/>
      <c r="T395" s="471"/>
      <c r="U395" s="390" t="str">
        <f t="array" ref="U395">IFERROR(IF(INDEX('Disaggregation Data'!$O$315:$O$536,MATCH(LEFT(X395,255),LEFT('Disaggregation Data'!$J$315:$J$536,255),0))=0,"",INDEX('Disaggregation Data'!$O$315:$O$536,MATCH(LEFT(X395,255),LEFT('Disaggregation Data'!J$315:$J$536,255),0))),"")</f>
        <v/>
      </c>
      <c r="V395" s="402" t="str">
        <f t="array" ref="V395">IFERROR(IF(INDEX('Disaggregation Data'!$P$315:$P$536,MATCH(LEFT(X395,255),LEFT('Disaggregation Data'!$J$315:$J$536,255),0))=0,"",INDEX('Disaggregation Data'!$P$315:$P$536,MATCH(LEFT(X395,255),LEFT('Disaggregation Data'!J$315:$J$536,255),0))),"")</f>
        <v/>
      </c>
      <c r="W395" s="472"/>
      <c r="X395" s="472" t="str">
        <f t="shared" si="30"/>
        <v>CM-2b(M): Proportion of confirmed malaria cases that received first-line antimalarial treatment in the community</v>
      </c>
      <c r="Y395" s="472">
        <f t="shared" si="31"/>
        <v>8</v>
      </c>
      <c r="Z395" s="472" t="str">
        <f t="shared" si="32"/>
        <v>CM-2b(M): Proportion of confirmed malaria cases that received first-line antimalarial treatment in the community-8</v>
      </c>
      <c r="AA395" s="472" t="b">
        <f t="shared" si="33"/>
        <v>1</v>
      </c>
      <c r="AB395" s="472" t="s">
        <v>1863</v>
      </c>
      <c r="AC395" s="472" t="str">
        <f t="array" ref="AC395">IFERROR(IF(INDEX('Disaggregation Records'!$G$95:$G$183,MATCH(LEFT(Z395,255),LEFT('Disaggregation Records'!$D$95:$D$183,255),0))=0,"",INDEX('Disaggregation Records'!$G$95:$G$183,MATCH(LEFT(Z395,255),LEFT('Disaggregation Records'!$D$95:$D$183,255),0))),"")</f>
        <v/>
      </c>
      <c r="AD395" s="472" t="s">
        <v>764</v>
      </c>
      <c r="AE395" s="219"/>
      <c r="AF395" s="135"/>
      <c r="AG395" s="135"/>
    </row>
    <row r="396" spans="1:33" ht="37.5" customHeight="1" x14ac:dyDescent="0.3">
      <c r="A396" s="367">
        <v>7</v>
      </c>
      <c r="B396" s="384" t="str">
        <f>IFERROR(VLOOKUP(A396,'Coverage Indicators - Section D'!$A$10:$Y$34,25,FALSE),"")</f>
        <v>CM-2b(M): Proportion of confirmed malaria cases that received first-line antimalarial treatment in the community</v>
      </c>
      <c r="C396" s="467" t="str">
        <f t="array" ref="C396">IFERROR(IF(INDEX('Disaggregation Records'!$E$95:$E$183,MATCH(LEFT(Z396,255),LEFT('Disaggregation Records'!$D$95:$D$183,255),0))=0,"",INDEX('Disaggregation Records'!$E$95:$E$183,MATCH(LEFT(Z396,255),LEFT('Disaggregation Records'!$D$95:$D$183,255),0))),"")</f>
        <v/>
      </c>
      <c r="D396" s="467" t="str">
        <f t="array" ref="D396">IFERROR(IF(INDEX('Disaggregation Records'!$F$95:$F$183,MATCH(LEFT(Z396,255),LEFT('Disaggregation Records'!$D$95:$D$183,255),0))=0,"",INDEX('Disaggregation Records'!$F$95:$F$183,MATCH(LEFT(Z396,255),LEFT('Disaggregation Records'!$D$95:$D$183,255),0))),"")</f>
        <v/>
      </c>
      <c r="E396" s="386" t="str">
        <f t="array" ref="E396">IFERROR(IF(INDEX('Disaggregation Data'!$K$315:$K$536,MATCH(LEFT(X396,255),LEFT('Disaggregation Data'!$J$315:$J$536,255),0))=0,"",INDEX('Disaggregation Data'!$K$315:$K$536,MATCH(LEFT(X396,255),LEFT('Disaggregation Data'!J$315:$J$536,255),0))),"")</f>
        <v/>
      </c>
      <c r="F396" s="387" t="str">
        <f t="array" ref="F396">IFERROR(IF(INDEX('Disaggregation Data'!$L$315:$L$536,MATCH(LEFT(X396,255),LEFT('Disaggregation Data'!$J$315:$J$536,255),0))=0,"",INDEX('Disaggregation Data'!$L$315:$L$536,MATCH(LEFT(X396,255),LEFT('Disaggregation Data'!J$315:$J$536,255),0))),"")</f>
        <v/>
      </c>
      <c r="G396" s="442" t="str">
        <f t="array" ref="G396">IFERROR(IF(INDEX('Disaggregation Data'!$M$315:$M$536,MATCH(LEFT(X396,255),LEFT('Disaggregation Data'!$J$315:$J$536,255),0))=0,(E396/F396)*100,INDEX('Disaggregation Data'!$M$315:$M$536,MATCH(LEFT(X396,255),LEFT('Disaggregation Data'!J$315:$J$536,255),0))),"")</f>
        <v/>
      </c>
      <c r="H396" s="390" t="str">
        <f t="array" ref="H396">IFERROR(IF(INDEX('Disaggregation Data'!$N$315:$N$536,MATCH(LEFT(X396,255),LEFT('Disaggregation Data'!$J$315:$J$536,255),0))=0,"",INDEX('Disaggregation Data'!$N$315:$N$536,MATCH(LEFT(X396,255),LEFT('Disaggregation Data'!J$315:$J$536,255),0))),"")</f>
        <v/>
      </c>
      <c r="I396" s="471"/>
      <c r="J396" s="471"/>
      <c r="K396" s="471"/>
      <c r="L396" s="471"/>
      <c r="M396" s="471"/>
      <c r="N396" s="471"/>
      <c r="O396" s="471"/>
      <c r="P396" s="471"/>
      <c r="Q396" s="471"/>
      <c r="R396" s="471"/>
      <c r="S396" s="471"/>
      <c r="T396" s="471"/>
      <c r="U396" s="390" t="str">
        <f t="array" ref="U396">IFERROR(IF(INDEX('Disaggregation Data'!$O$315:$O$536,MATCH(LEFT(X396,255),LEFT('Disaggregation Data'!$J$315:$J$536,255),0))=0,"",INDEX('Disaggregation Data'!$O$315:$O$536,MATCH(LEFT(X396,255),LEFT('Disaggregation Data'!J$315:$J$536,255),0))),"")</f>
        <v/>
      </c>
      <c r="V396" s="402" t="str">
        <f t="array" ref="V396">IFERROR(IF(INDEX('Disaggregation Data'!$P$315:$P$536,MATCH(LEFT(X396,255),LEFT('Disaggregation Data'!$J$315:$J$536,255),0))=0,"",INDEX('Disaggregation Data'!$P$315:$P$536,MATCH(LEFT(X396,255),LEFT('Disaggregation Data'!J$315:$J$536,255),0))),"")</f>
        <v/>
      </c>
      <c r="W396" s="472"/>
      <c r="X396" s="472" t="str">
        <f t="shared" si="30"/>
        <v>CM-2b(M): Proportion of confirmed malaria cases that received first-line antimalarial treatment in the community</v>
      </c>
      <c r="Y396" s="472">
        <f t="shared" si="31"/>
        <v>9</v>
      </c>
      <c r="Z396" s="472" t="str">
        <f t="shared" si="32"/>
        <v>CM-2b(M): Proportion of confirmed malaria cases that received first-line antimalarial treatment in the community-9</v>
      </c>
      <c r="AA396" s="472" t="b">
        <f t="shared" si="33"/>
        <v>1</v>
      </c>
      <c r="AB396" s="472" t="s">
        <v>1864</v>
      </c>
      <c r="AC396" s="472" t="str">
        <f t="array" ref="AC396">IFERROR(IF(INDEX('Disaggregation Records'!$G$95:$G$183,MATCH(LEFT(Z396,255),LEFT('Disaggregation Records'!$D$95:$D$183,255),0))=0,"",INDEX('Disaggregation Records'!$G$95:$G$183,MATCH(LEFT(Z396,255),LEFT('Disaggregation Records'!$D$95:$D$183,255),0))),"")</f>
        <v/>
      </c>
      <c r="AD396" s="472" t="s">
        <v>764</v>
      </c>
      <c r="AE396" s="219"/>
      <c r="AF396" s="135"/>
      <c r="AG396" s="135"/>
    </row>
    <row r="397" spans="1:33" ht="37.5" customHeight="1" x14ac:dyDescent="0.3">
      <c r="A397" s="367">
        <v>8</v>
      </c>
      <c r="B397" s="384" t="str">
        <f>IFERROR(VLOOKUP(A397,'Coverage Indicators - Section D'!$A$10:$Y$34,25,FALSE),"")</f>
        <v/>
      </c>
      <c r="C397" s="467" t="str">
        <f t="array" ref="C397">IFERROR(IF(INDEX('Disaggregation Records'!$E$95:$E$183,MATCH(LEFT(Z397,255),LEFT('Disaggregation Records'!$D$95:$D$183,255),0))=0,"",INDEX('Disaggregation Records'!$E$95:$E$183,MATCH(LEFT(Z397,255),LEFT('Disaggregation Records'!$D$95:$D$183,255),0))),"")</f>
        <v/>
      </c>
      <c r="D397" s="467" t="str">
        <f t="array" ref="D397">IFERROR(IF(INDEX('Disaggregation Records'!$F$95:$F$183,MATCH(LEFT(Z397,255),LEFT('Disaggregation Records'!$D$95:$D$183,255),0))=0,"",INDEX('Disaggregation Records'!$F$95:$F$183,MATCH(LEFT(Z397,255),LEFT('Disaggregation Records'!$D$95:$D$183,255),0))),"")</f>
        <v/>
      </c>
      <c r="E397" s="386" t="str">
        <f t="array" ref="E397">IFERROR(IF(INDEX('Disaggregation Data'!$K$315:$K$536,MATCH(LEFT(X397,255),LEFT('Disaggregation Data'!$J$315:$J$536,255),0))=0,"",INDEX('Disaggregation Data'!$K$315:$K$536,MATCH(LEFT(X397,255),LEFT('Disaggregation Data'!J$315:$J$536,255),0))),"")</f>
        <v/>
      </c>
      <c r="F397" s="387" t="str">
        <f t="array" ref="F397">IFERROR(IF(INDEX('Disaggregation Data'!$L$315:$L$536,MATCH(LEFT(X397,255),LEFT('Disaggregation Data'!$J$315:$J$536,255),0))=0,"",INDEX('Disaggregation Data'!$L$315:$L$536,MATCH(LEFT(X397,255),LEFT('Disaggregation Data'!J$315:$J$536,255),0))),"")</f>
        <v/>
      </c>
      <c r="G397" s="442" t="str">
        <f t="array" ref="G397">IFERROR(IF(INDEX('Disaggregation Data'!$M$315:$M$536,MATCH(LEFT(X397,255),LEFT('Disaggregation Data'!$J$315:$J$536,255),0))=0,(E397/F397)*100,INDEX('Disaggregation Data'!$M$315:$M$536,MATCH(LEFT(X397,255),LEFT('Disaggregation Data'!J$315:$J$536,255),0))),"")</f>
        <v/>
      </c>
      <c r="H397" s="390" t="str">
        <f t="array" ref="H397">IFERROR(IF(INDEX('Disaggregation Data'!$N$315:$N$536,MATCH(LEFT(X397,255),LEFT('Disaggregation Data'!$J$315:$J$536,255),0))=0,"",INDEX('Disaggregation Data'!$N$315:$N$536,MATCH(LEFT(X397,255),LEFT('Disaggregation Data'!J$315:$J$536,255),0))),"")</f>
        <v/>
      </c>
      <c r="I397" s="471"/>
      <c r="J397" s="471"/>
      <c r="K397" s="471"/>
      <c r="L397" s="471"/>
      <c r="M397" s="471"/>
      <c r="N397" s="471"/>
      <c r="O397" s="471"/>
      <c r="P397" s="471"/>
      <c r="Q397" s="471"/>
      <c r="R397" s="471"/>
      <c r="S397" s="471"/>
      <c r="T397" s="471"/>
      <c r="U397" s="390" t="str">
        <f t="array" ref="U397">IFERROR(IF(INDEX('Disaggregation Data'!$O$315:$O$536,MATCH(LEFT(X397,255),LEFT('Disaggregation Data'!$J$315:$J$536,255),0))=0,"",INDEX('Disaggregation Data'!$O$315:$O$536,MATCH(LEFT(X397,255),LEFT('Disaggregation Data'!J$315:$J$536,255),0))),"")</f>
        <v/>
      </c>
      <c r="V397" s="402" t="str">
        <f t="array" ref="V397">IFERROR(IF(INDEX('Disaggregation Data'!$P$315:$P$536,MATCH(LEFT(X397,255),LEFT('Disaggregation Data'!$J$315:$J$536,255),0))=0,"",INDEX('Disaggregation Data'!$P$315:$P$536,MATCH(LEFT(X397,255),LEFT('Disaggregation Data'!J$315:$J$536,255),0))),"")</f>
        <v/>
      </c>
      <c r="W397" s="472"/>
      <c r="X397" s="472" t="str">
        <f t="shared" si="30"/>
        <v/>
      </c>
      <c r="Y397" s="472">
        <f t="shared" si="31"/>
        <v>0</v>
      </c>
      <c r="Z397" s="472" t="str">
        <f t="shared" si="32"/>
        <v/>
      </c>
      <c r="AA397" s="472" t="b">
        <f t="shared" si="33"/>
        <v>0</v>
      </c>
      <c r="AB397" s="472" t="s">
        <v>1865</v>
      </c>
      <c r="AC397" s="472" t="str">
        <f t="array" ref="AC397">IFERROR(IF(INDEX('Disaggregation Records'!$G$95:$G$183,MATCH(LEFT(Z397,255),LEFT('Disaggregation Records'!$D$95:$D$183,255),0))=0,"",INDEX('Disaggregation Records'!$G$95:$G$183,MATCH(LEFT(Z397,255),LEFT('Disaggregation Records'!$D$95:$D$183,255),0))),"")</f>
        <v/>
      </c>
      <c r="AD397" s="472" t="s">
        <v>767</v>
      </c>
      <c r="AE397" s="219"/>
      <c r="AF397" s="135"/>
      <c r="AG397" s="135"/>
    </row>
    <row r="398" spans="1:33" ht="37.5" customHeight="1" x14ac:dyDescent="0.3">
      <c r="A398" s="367">
        <v>8</v>
      </c>
      <c r="B398" s="384" t="str">
        <f>IFERROR(VLOOKUP(A398,'Coverage Indicators - Section D'!$A$10:$Y$34,25,FALSE),"")</f>
        <v/>
      </c>
      <c r="C398" s="467" t="str">
        <f t="array" ref="C398">IFERROR(IF(INDEX('Disaggregation Records'!$E$95:$E$183,MATCH(LEFT(Z398,255),LEFT('Disaggregation Records'!$D$95:$D$183,255),0))=0,"",INDEX('Disaggregation Records'!$E$95:$E$183,MATCH(LEFT(Z398,255),LEFT('Disaggregation Records'!$D$95:$D$183,255),0))),"")</f>
        <v/>
      </c>
      <c r="D398" s="467" t="str">
        <f t="array" ref="D398">IFERROR(IF(INDEX('Disaggregation Records'!$F$95:$F$183,MATCH(LEFT(Z398,255),LEFT('Disaggregation Records'!$D$95:$D$183,255),0))=0,"",INDEX('Disaggregation Records'!$F$95:$F$183,MATCH(LEFT(Z398,255),LEFT('Disaggregation Records'!$D$95:$D$183,255),0))),"")</f>
        <v/>
      </c>
      <c r="E398" s="386" t="str">
        <f t="array" ref="E398">IFERROR(IF(INDEX('Disaggregation Data'!$K$315:$K$536,MATCH(LEFT(X398,255),LEFT('Disaggregation Data'!$J$315:$J$536,255),0))=0,"",INDEX('Disaggregation Data'!$K$315:$K$536,MATCH(LEFT(X398,255),LEFT('Disaggregation Data'!J$315:$J$536,255),0))),"")</f>
        <v/>
      </c>
      <c r="F398" s="387" t="str">
        <f t="array" ref="F398">IFERROR(IF(INDEX('Disaggregation Data'!$L$315:$L$536,MATCH(LEFT(X398,255),LEFT('Disaggregation Data'!$J$315:$J$536,255),0))=0,"",INDEX('Disaggregation Data'!$L$315:$L$536,MATCH(LEFT(X398,255),LEFT('Disaggregation Data'!J$315:$J$536,255),0))),"")</f>
        <v/>
      </c>
      <c r="G398" s="442" t="str">
        <f t="array" ref="G398">IFERROR(IF(INDEX('Disaggregation Data'!$M$315:$M$536,MATCH(LEFT(X398,255),LEFT('Disaggregation Data'!$J$315:$J$536,255),0))=0,(E398/F398)*100,INDEX('Disaggregation Data'!$M$315:$M$536,MATCH(LEFT(X398,255),LEFT('Disaggregation Data'!J$315:$J$536,255),0))),"")</f>
        <v/>
      </c>
      <c r="H398" s="390" t="str">
        <f t="array" ref="H398">IFERROR(IF(INDEX('Disaggregation Data'!$N$315:$N$536,MATCH(LEFT(X398,255),LEFT('Disaggregation Data'!$J$315:$J$536,255),0))=0,"",INDEX('Disaggregation Data'!$N$315:$N$536,MATCH(LEFT(X398,255),LEFT('Disaggregation Data'!J$315:$J$536,255),0))),"")</f>
        <v/>
      </c>
      <c r="I398" s="471"/>
      <c r="J398" s="471"/>
      <c r="K398" s="471"/>
      <c r="L398" s="471"/>
      <c r="M398" s="471"/>
      <c r="N398" s="471"/>
      <c r="O398" s="471"/>
      <c r="P398" s="471"/>
      <c r="Q398" s="471"/>
      <c r="R398" s="471"/>
      <c r="S398" s="471"/>
      <c r="T398" s="471"/>
      <c r="U398" s="390" t="str">
        <f t="array" ref="U398">IFERROR(IF(INDEX('Disaggregation Data'!$O$315:$O$536,MATCH(LEFT(X398,255),LEFT('Disaggregation Data'!$J$315:$J$536,255),0))=0,"",INDEX('Disaggregation Data'!$O$315:$O$536,MATCH(LEFT(X398,255),LEFT('Disaggregation Data'!J$315:$J$536,255),0))),"")</f>
        <v/>
      </c>
      <c r="V398" s="402" t="str">
        <f t="array" ref="V398">IFERROR(IF(INDEX('Disaggregation Data'!$P$315:$P$536,MATCH(LEFT(X398,255),LEFT('Disaggregation Data'!$J$315:$J$536,255),0))=0,"",INDEX('Disaggregation Data'!$P$315:$P$536,MATCH(LEFT(X398,255),LEFT('Disaggregation Data'!J$315:$J$536,255),0))),"")</f>
        <v/>
      </c>
      <c r="W398" s="472"/>
      <c r="X398" s="472" t="str">
        <f t="shared" si="30"/>
        <v/>
      </c>
      <c r="Y398" s="472">
        <f t="shared" si="31"/>
        <v>1</v>
      </c>
      <c r="Z398" s="472" t="str">
        <f t="shared" si="32"/>
        <v/>
      </c>
      <c r="AA398" s="472" t="b">
        <f t="shared" si="33"/>
        <v>0</v>
      </c>
      <c r="AB398" s="472" t="s">
        <v>1866</v>
      </c>
      <c r="AC398" s="472" t="str">
        <f t="array" ref="AC398">IFERROR(IF(INDEX('Disaggregation Records'!$G$95:$G$183,MATCH(LEFT(Z398,255),LEFT('Disaggregation Records'!$D$95:$D$183,255),0))=0,"",INDEX('Disaggregation Records'!$G$95:$G$183,MATCH(LEFT(Z398,255),LEFT('Disaggregation Records'!$D$95:$D$183,255),0))),"")</f>
        <v/>
      </c>
      <c r="AD398" s="472" t="s">
        <v>767</v>
      </c>
      <c r="AE398" s="219"/>
      <c r="AF398" s="135"/>
      <c r="AG398" s="135"/>
    </row>
    <row r="399" spans="1:33" ht="37.5" customHeight="1" x14ac:dyDescent="0.3">
      <c r="A399" s="367">
        <v>8</v>
      </c>
      <c r="B399" s="384" t="str">
        <f>IFERROR(VLOOKUP(A399,'Coverage Indicators - Section D'!$A$10:$Y$34,25,FALSE),"")</f>
        <v/>
      </c>
      <c r="C399" s="467" t="str">
        <f t="array" ref="C399">IFERROR(IF(INDEX('Disaggregation Records'!$E$95:$E$183,MATCH(LEFT(Z399,255),LEFT('Disaggregation Records'!$D$95:$D$183,255),0))=0,"",INDEX('Disaggregation Records'!$E$95:$E$183,MATCH(LEFT(Z399,255),LEFT('Disaggregation Records'!$D$95:$D$183,255),0))),"")</f>
        <v/>
      </c>
      <c r="D399" s="467" t="str">
        <f t="array" ref="D399">IFERROR(IF(INDEX('Disaggregation Records'!$F$95:$F$183,MATCH(LEFT(Z399,255),LEFT('Disaggregation Records'!$D$95:$D$183,255),0))=0,"",INDEX('Disaggregation Records'!$F$95:$F$183,MATCH(LEFT(Z399,255),LEFT('Disaggregation Records'!$D$95:$D$183,255),0))),"")</f>
        <v/>
      </c>
      <c r="E399" s="386" t="str">
        <f t="array" ref="E399">IFERROR(IF(INDEX('Disaggregation Data'!$K$315:$K$536,MATCH(LEFT(X399,255),LEFT('Disaggregation Data'!$J$315:$J$536,255),0))=0,"",INDEX('Disaggregation Data'!$K$315:$K$536,MATCH(LEFT(X399,255),LEFT('Disaggregation Data'!J$315:$J$536,255),0))),"")</f>
        <v/>
      </c>
      <c r="F399" s="387" t="str">
        <f t="array" ref="F399">IFERROR(IF(INDEX('Disaggregation Data'!$L$315:$L$536,MATCH(LEFT(X399,255),LEFT('Disaggregation Data'!$J$315:$J$536,255),0))=0,"",INDEX('Disaggregation Data'!$L$315:$L$536,MATCH(LEFT(X399,255),LEFT('Disaggregation Data'!J$315:$J$536,255),0))),"")</f>
        <v/>
      </c>
      <c r="G399" s="442" t="str">
        <f t="array" ref="G399">IFERROR(IF(INDEX('Disaggregation Data'!$M$315:$M$536,MATCH(LEFT(X399,255),LEFT('Disaggregation Data'!$J$315:$J$536,255),0))=0,(E399/F399)*100,INDEX('Disaggregation Data'!$M$315:$M$536,MATCH(LEFT(X399,255),LEFT('Disaggregation Data'!J$315:$J$536,255),0))),"")</f>
        <v/>
      </c>
      <c r="H399" s="390" t="str">
        <f t="array" ref="H399">IFERROR(IF(INDEX('Disaggregation Data'!$N$315:$N$536,MATCH(LEFT(X399,255),LEFT('Disaggregation Data'!$J$315:$J$536,255),0))=0,"",INDEX('Disaggregation Data'!$N$315:$N$536,MATCH(LEFT(X399,255),LEFT('Disaggregation Data'!J$315:$J$536,255),0))),"")</f>
        <v/>
      </c>
      <c r="I399" s="471"/>
      <c r="J399" s="471"/>
      <c r="K399" s="471"/>
      <c r="L399" s="471"/>
      <c r="M399" s="471"/>
      <c r="N399" s="471"/>
      <c r="O399" s="471"/>
      <c r="P399" s="471"/>
      <c r="Q399" s="471"/>
      <c r="R399" s="471"/>
      <c r="S399" s="471"/>
      <c r="T399" s="471"/>
      <c r="U399" s="390" t="str">
        <f t="array" ref="U399">IFERROR(IF(INDEX('Disaggregation Data'!$O$315:$O$536,MATCH(LEFT(X399,255),LEFT('Disaggregation Data'!$J$315:$J$536,255),0))=0,"",INDEX('Disaggregation Data'!$O$315:$O$536,MATCH(LEFT(X399,255),LEFT('Disaggregation Data'!J$315:$J$536,255),0))),"")</f>
        <v/>
      </c>
      <c r="V399" s="402" t="str">
        <f t="array" ref="V399">IFERROR(IF(INDEX('Disaggregation Data'!$P$315:$P$536,MATCH(LEFT(X399,255),LEFT('Disaggregation Data'!$J$315:$J$536,255),0))=0,"",INDEX('Disaggregation Data'!$P$315:$P$536,MATCH(LEFT(X399,255),LEFT('Disaggregation Data'!J$315:$J$536,255),0))),"")</f>
        <v/>
      </c>
      <c r="W399" s="472"/>
      <c r="X399" s="472" t="str">
        <f t="shared" si="30"/>
        <v/>
      </c>
      <c r="Y399" s="472">
        <f t="shared" si="31"/>
        <v>2</v>
      </c>
      <c r="Z399" s="472" t="str">
        <f t="shared" si="32"/>
        <v/>
      </c>
      <c r="AA399" s="472" t="b">
        <f t="shared" si="33"/>
        <v>0</v>
      </c>
      <c r="AB399" s="472" t="s">
        <v>1867</v>
      </c>
      <c r="AC399" s="472" t="str">
        <f t="array" ref="AC399">IFERROR(IF(INDEX('Disaggregation Records'!$G$95:$G$183,MATCH(LEFT(Z399,255),LEFT('Disaggregation Records'!$D$95:$D$183,255),0))=0,"",INDEX('Disaggregation Records'!$G$95:$G$183,MATCH(LEFT(Z399,255),LEFT('Disaggregation Records'!$D$95:$D$183,255),0))),"")</f>
        <v/>
      </c>
      <c r="AD399" s="472" t="s">
        <v>767</v>
      </c>
      <c r="AE399" s="219"/>
      <c r="AF399" s="135"/>
      <c r="AG399" s="135"/>
    </row>
    <row r="400" spans="1:33" ht="37.5" customHeight="1" x14ac:dyDescent="0.3">
      <c r="A400" s="367">
        <v>8</v>
      </c>
      <c r="B400" s="384" t="str">
        <f>IFERROR(VLOOKUP(A400,'Coverage Indicators - Section D'!$A$10:$Y$34,25,FALSE),"")</f>
        <v/>
      </c>
      <c r="C400" s="467" t="str">
        <f t="array" ref="C400">IFERROR(IF(INDEX('Disaggregation Records'!$E$95:$E$183,MATCH(LEFT(Z400,255),LEFT('Disaggregation Records'!$D$95:$D$183,255),0))=0,"",INDEX('Disaggregation Records'!$E$95:$E$183,MATCH(LEFT(Z400,255),LEFT('Disaggregation Records'!$D$95:$D$183,255),0))),"")</f>
        <v/>
      </c>
      <c r="D400" s="467" t="str">
        <f t="array" ref="D400">IFERROR(IF(INDEX('Disaggregation Records'!$F$95:$F$183,MATCH(LEFT(Z400,255),LEFT('Disaggregation Records'!$D$95:$D$183,255),0))=0,"",INDEX('Disaggregation Records'!$F$95:$F$183,MATCH(LEFT(Z400,255),LEFT('Disaggregation Records'!$D$95:$D$183,255),0))),"")</f>
        <v/>
      </c>
      <c r="E400" s="386" t="str">
        <f t="array" ref="E400">IFERROR(IF(INDEX('Disaggregation Data'!$K$315:$K$536,MATCH(LEFT(X400,255),LEFT('Disaggregation Data'!$J$315:$J$536,255),0))=0,"",INDEX('Disaggregation Data'!$K$315:$K$536,MATCH(LEFT(X400,255),LEFT('Disaggregation Data'!J$315:$J$536,255),0))),"")</f>
        <v/>
      </c>
      <c r="F400" s="387" t="str">
        <f t="array" ref="F400">IFERROR(IF(INDEX('Disaggregation Data'!$L$315:$L$536,MATCH(LEFT(X400,255),LEFT('Disaggregation Data'!$J$315:$J$536,255),0))=0,"",INDEX('Disaggregation Data'!$L$315:$L$536,MATCH(LEFT(X400,255),LEFT('Disaggregation Data'!J$315:$J$536,255),0))),"")</f>
        <v/>
      </c>
      <c r="G400" s="442" t="str">
        <f t="array" ref="G400">IFERROR(IF(INDEX('Disaggregation Data'!$M$315:$M$536,MATCH(LEFT(X400,255),LEFT('Disaggregation Data'!$J$315:$J$536,255),0))=0,(E400/F400)*100,INDEX('Disaggregation Data'!$M$315:$M$536,MATCH(LEFT(X400,255),LEFT('Disaggregation Data'!J$315:$J$536,255),0))),"")</f>
        <v/>
      </c>
      <c r="H400" s="390" t="str">
        <f t="array" ref="H400">IFERROR(IF(INDEX('Disaggregation Data'!$N$315:$N$536,MATCH(LEFT(X400,255),LEFT('Disaggregation Data'!$J$315:$J$536,255),0))=0,"",INDEX('Disaggregation Data'!$N$315:$N$536,MATCH(LEFT(X400,255),LEFT('Disaggregation Data'!J$315:$J$536,255),0))),"")</f>
        <v/>
      </c>
      <c r="I400" s="471"/>
      <c r="J400" s="471"/>
      <c r="K400" s="471"/>
      <c r="L400" s="471"/>
      <c r="M400" s="471"/>
      <c r="N400" s="471"/>
      <c r="O400" s="471"/>
      <c r="P400" s="471"/>
      <c r="Q400" s="471"/>
      <c r="R400" s="471"/>
      <c r="S400" s="471"/>
      <c r="T400" s="471"/>
      <c r="U400" s="390" t="str">
        <f t="array" ref="U400">IFERROR(IF(INDEX('Disaggregation Data'!$O$315:$O$536,MATCH(LEFT(X400,255),LEFT('Disaggregation Data'!$J$315:$J$536,255),0))=0,"",INDEX('Disaggregation Data'!$O$315:$O$536,MATCH(LEFT(X400,255),LEFT('Disaggregation Data'!J$315:$J$536,255),0))),"")</f>
        <v/>
      </c>
      <c r="V400" s="402" t="str">
        <f t="array" ref="V400">IFERROR(IF(INDEX('Disaggregation Data'!$P$315:$P$536,MATCH(LEFT(X400,255),LEFT('Disaggregation Data'!$J$315:$J$536,255),0))=0,"",INDEX('Disaggregation Data'!$P$315:$P$536,MATCH(LEFT(X400,255),LEFT('Disaggregation Data'!J$315:$J$536,255),0))),"")</f>
        <v/>
      </c>
      <c r="W400" s="472"/>
      <c r="X400" s="472" t="str">
        <f t="shared" si="30"/>
        <v/>
      </c>
      <c r="Y400" s="472">
        <f t="shared" si="31"/>
        <v>3</v>
      </c>
      <c r="Z400" s="472" t="str">
        <f t="shared" si="32"/>
        <v/>
      </c>
      <c r="AA400" s="472" t="b">
        <f t="shared" si="33"/>
        <v>0</v>
      </c>
      <c r="AB400" s="472" t="s">
        <v>1868</v>
      </c>
      <c r="AC400" s="472" t="str">
        <f t="array" ref="AC400">IFERROR(IF(INDEX('Disaggregation Records'!$G$95:$G$183,MATCH(LEFT(Z400,255),LEFT('Disaggregation Records'!$D$95:$D$183,255),0))=0,"",INDEX('Disaggregation Records'!$G$95:$G$183,MATCH(LEFT(Z400,255),LEFT('Disaggregation Records'!$D$95:$D$183,255),0))),"")</f>
        <v/>
      </c>
      <c r="AD400" s="472" t="s">
        <v>767</v>
      </c>
      <c r="AE400" s="219"/>
      <c r="AF400" s="135"/>
      <c r="AG400" s="135"/>
    </row>
    <row r="401" spans="1:33" ht="37.5" customHeight="1" x14ac:dyDescent="0.3">
      <c r="A401" s="367">
        <v>8</v>
      </c>
      <c r="B401" s="384" t="str">
        <f>IFERROR(VLOOKUP(A401,'Coverage Indicators - Section D'!$A$10:$Y$34,25,FALSE),"")</f>
        <v/>
      </c>
      <c r="C401" s="467" t="str">
        <f t="array" ref="C401">IFERROR(IF(INDEX('Disaggregation Records'!$E$95:$E$183,MATCH(LEFT(Z401,255),LEFT('Disaggregation Records'!$D$95:$D$183,255),0))=0,"",INDEX('Disaggregation Records'!$E$95:$E$183,MATCH(LEFT(Z401,255),LEFT('Disaggregation Records'!$D$95:$D$183,255),0))),"")</f>
        <v/>
      </c>
      <c r="D401" s="467" t="str">
        <f t="array" ref="D401">IFERROR(IF(INDEX('Disaggregation Records'!$F$95:$F$183,MATCH(LEFT(Z401,255),LEFT('Disaggregation Records'!$D$95:$D$183,255),0))=0,"",INDEX('Disaggregation Records'!$F$95:$F$183,MATCH(LEFT(Z401,255),LEFT('Disaggregation Records'!$D$95:$D$183,255),0))),"")</f>
        <v/>
      </c>
      <c r="E401" s="386" t="str">
        <f t="array" ref="E401">IFERROR(IF(INDEX('Disaggregation Data'!$K$315:$K$536,MATCH(LEFT(X401,255),LEFT('Disaggregation Data'!$J$315:$J$536,255),0))=0,"",INDEX('Disaggregation Data'!$K$315:$K$536,MATCH(LEFT(X401,255),LEFT('Disaggregation Data'!J$315:$J$536,255),0))),"")</f>
        <v/>
      </c>
      <c r="F401" s="387" t="str">
        <f t="array" ref="F401">IFERROR(IF(INDEX('Disaggregation Data'!$L$315:$L$536,MATCH(LEFT(X401,255),LEFT('Disaggregation Data'!$J$315:$J$536,255),0))=0,"",INDEX('Disaggregation Data'!$L$315:$L$536,MATCH(LEFT(X401,255),LEFT('Disaggregation Data'!J$315:$J$536,255),0))),"")</f>
        <v/>
      </c>
      <c r="G401" s="442" t="str">
        <f t="array" ref="G401">IFERROR(IF(INDEX('Disaggregation Data'!$M$315:$M$536,MATCH(LEFT(X401,255),LEFT('Disaggregation Data'!$J$315:$J$536,255),0))=0,(E401/F401)*100,INDEX('Disaggregation Data'!$M$315:$M$536,MATCH(LEFT(X401,255),LEFT('Disaggregation Data'!J$315:$J$536,255),0))),"")</f>
        <v/>
      </c>
      <c r="H401" s="390" t="str">
        <f t="array" ref="H401">IFERROR(IF(INDEX('Disaggregation Data'!$N$315:$N$536,MATCH(LEFT(X401,255),LEFT('Disaggregation Data'!$J$315:$J$536,255),0))=0,"",INDEX('Disaggregation Data'!$N$315:$N$536,MATCH(LEFT(X401,255),LEFT('Disaggregation Data'!J$315:$J$536,255),0))),"")</f>
        <v/>
      </c>
      <c r="I401" s="471"/>
      <c r="J401" s="471"/>
      <c r="K401" s="471"/>
      <c r="L401" s="471"/>
      <c r="M401" s="471"/>
      <c r="N401" s="471"/>
      <c r="O401" s="471"/>
      <c r="P401" s="471"/>
      <c r="Q401" s="471"/>
      <c r="R401" s="471"/>
      <c r="S401" s="471"/>
      <c r="T401" s="471"/>
      <c r="U401" s="390" t="str">
        <f t="array" ref="U401">IFERROR(IF(INDEX('Disaggregation Data'!$O$315:$O$536,MATCH(LEFT(X401,255),LEFT('Disaggregation Data'!$J$315:$J$536,255),0))=0,"",INDEX('Disaggregation Data'!$O$315:$O$536,MATCH(LEFT(X401,255),LEFT('Disaggregation Data'!J$315:$J$536,255),0))),"")</f>
        <v/>
      </c>
      <c r="V401" s="402" t="str">
        <f t="array" ref="V401">IFERROR(IF(INDEX('Disaggregation Data'!$P$315:$P$536,MATCH(LEFT(X401,255),LEFT('Disaggregation Data'!$J$315:$J$536,255),0))=0,"",INDEX('Disaggregation Data'!$P$315:$P$536,MATCH(LEFT(X401,255),LEFT('Disaggregation Data'!J$315:$J$536,255),0))),"")</f>
        <v/>
      </c>
      <c r="W401" s="472"/>
      <c r="X401" s="472" t="str">
        <f t="shared" si="30"/>
        <v/>
      </c>
      <c r="Y401" s="472">
        <f t="shared" si="31"/>
        <v>4</v>
      </c>
      <c r="Z401" s="472" t="str">
        <f t="shared" si="32"/>
        <v/>
      </c>
      <c r="AA401" s="472" t="b">
        <f t="shared" si="33"/>
        <v>0</v>
      </c>
      <c r="AB401" s="472" t="s">
        <v>1869</v>
      </c>
      <c r="AC401" s="472" t="str">
        <f t="array" ref="AC401">IFERROR(IF(INDEX('Disaggregation Records'!$G$95:$G$183,MATCH(LEFT(Z401,255),LEFT('Disaggregation Records'!$D$95:$D$183,255),0))=0,"",INDEX('Disaggregation Records'!$G$95:$G$183,MATCH(LEFT(Z401,255),LEFT('Disaggregation Records'!$D$95:$D$183,255),0))),"")</f>
        <v/>
      </c>
      <c r="AD401" s="472" t="s">
        <v>767</v>
      </c>
      <c r="AE401" s="219"/>
      <c r="AF401" s="135"/>
      <c r="AG401" s="135"/>
    </row>
    <row r="402" spans="1:33" ht="37.5" customHeight="1" x14ac:dyDescent="0.3">
      <c r="A402" s="367">
        <v>8</v>
      </c>
      <c r="B402" s="384" t="str">
        <f>IFERROR(VLOOKUP(A402,'Coverage Indicators - Section D'!$A$10:$Y$34,25,FALSE),"")</f>
        <v/>
      </c>
      <c r="C402" s="467" t="str">
        <f t="array" ref="C402">IFERROR(IF(INDEX('Disaggregation Records'!$E$95:$E$183,MATCH(LEFT(Z402,255),LEFT('Disaggregation Records'!$D$95:$D$183,255),0))=0,"",INDEX('Disaggregation Records'!$E$95:$E$183,MATCH(LEFT(Z402,255),LEFT('Disaggregation Records'!$D$95:$D$183,255),0))),"")</f>
        <v/>
      </c>
      <c r="D402" s="467" t="str">
        <f t="array" ref="D402">IFERROR(IF(INDEX('Disaggregation Records'!$F$95:$F$183,MATCH(LEFT(Z402,255),LEFT('Disaggregation Records'!$D$95:$D$183,255),0))=0,"",INDEX('Disaggregation Records'!$F$95:$F$183,MATCH(LEFT(Z402,255),LEFT('Disaggregation Records'!$D$95:$D$183,255),0))),"")</f>
        <v/>
      </c>
      <c r="E402" s="386" t="str">
        <f t="array" ref="E402">IFERROR(IF(INDEX('Disaggregation Data'!$K$315:$K$536,MATCH(LEFT(X402,255),LEFT('Disaggregation Data'!$J$315:$J$536,255),0))=0,"",INDEX('Disaggregation Data'!$K$315:$K$536,MATCH(LEFT(X402,255),LEFT('Disaggregation Data'!J$315:$J$536,255),0))),"")</f>
        <v/>
      </c>
      <c r="F402" s="387" t="str">
        <f t="array" ref="F402">IFERROR(IF(INDEX('Disaggregation Data'!$L$315:$L$536,MATCH(LEFT(X402,255),LEFT('Disaggregation Data'!$J$315:$J$536,255),0))=0,"",INDEX('Disaggregation Data'!$L$315:$L$536,MATCH(LEFT(X402,255),LEFT('Disaggregation Data'!J$315:$J$536,255),0))),"")</f>
        <v/>
      </c>
      <c r="G402" s="442" t="str">
        <f t="array" ref="G402">IFERROR(IF(INDEX('Disaggregation Data'!$M$315:$M$536,MATCH(LEFT(X402,255),LEFT('Disaggregation Data'!$J$315:$J$536,255),0))=0,(E402/F402)*100,INDEX('Disaggregation Data'!$M$315:$M$536,MATCH(LEFT(X402,255),LEFT('Disaggregation Data'!J$315:$J$536,255),0))),"")</f>
        <v/>
      </c>
      <c r="H402" s="390" t="str">
        <f t="array" ref="H402">IFERROR(IF(INDEX('Disaggregation Data'!$N$315:$N$536,MATCH(LEFT(X402,255),LEFT('Disaggregation Data'!$J$315:$J$536,255),0))=0,"",INDEX('Disaggregation Data'!$N$315:$N$536,MATCH(LEFT(X402,255),LEFT('Disaggregation Data'!J$315:$J$536,255),0))),"")</f>
        <v/>
      </c>
      <c r="I402" s="471"/>
      <c r="J402" s="471"/>
      <c r="K402" s="471"/>
      <c r="L402" s="471"/>
      <c r="M402" s="471"/>
      <c r="N402" s="471"/>
      <c r="O402" s="471"/>
      <c r="P402" s="471"/>
      <c r="Q402" s="471"/>
      <c r="R402" s="471"/>
      <c r="S402" s="471"/>
      <c r="T402" s="471"/>
      <c r="U402" s="390" t="str">
        <f t="array" ref="U402">IFERROR(IF(INDEX('Disaggregation Data'!$O$315:$O$536,MATCH(LEFT(X402,255),LEFT('Disaggregation Data'!$J$315:$J$536,255),0))=0,"",INDEX('Disaggregation Data'!$O$315:$O$536,MATCH(LEFT(X402,255),LEFT('Disaggregation Data'!J$315:$J$536,255),0))),"")</f>
        <v/>
      </c>
      <c r="V402" s="402" t="str">
        <f t="array" ref="V402">IFERROR(IF(INDEX('Disaggregation Data'!$P$315:$P$536,MATCH(LEFT(X402,255),LEFT('Disaggregation Data'!$J$315:$J$536,255),0))=0,"",INDEX('Disaggregation Data'!$P$315:$P$536,MATCH(LEFT(X402,255),LEFT('Disaggregation Data'!J$315:$J$536,255),0))),"")</f>
        <v/>
      </c>
      <c r="W402" s="472"/>
      <c r="X402" s="472" t="str">
        <f t="shared" si="30"/>
        <v/>
      </c>
      <c r="Y402" s="472">
        <f t="shared" si="31"/>
        <v>5</v>
      </c>
      <c r="Z402" s="472" t="str">
        <f t="shared" si="32"/>
        <v/>
      </c>
      <c r="AA402" s="472" t="b">
        <f t="shared" si="33"/>
        <v>0</v>
      </c>
      <c r="AB402" s="472" t="s">
        <v>1870</v>
      </c>
      <c r="AC402" s="472" t="str">
        <f t="array" ref="AC402">IFERROR(IF(INDEX('Disaggregation Records'!$G$95:$G$183,MATCH(LEFT(Z402,255),LEFT('Disaggregation Records'!$D$95:$D$183,255),0))=0,"",INDEX('Disaggregation Records'!$G$95:$G$183,MATCH(LEFT(Z402,255),LEFT('Disaggregation Records'!$D$95:$D$183,255),0))),"")</f>
        <v/>
      </c>
      <c r="AD402" s="472" t="s">
        <v>767</v>
      </c>
      <c r="AE402" s="219"/>
      <c r="AF402" s="135"/>
      <c r="AG402" s="135"/>
    </row>
    <row r="403" spans="1:33" ht="37.5" customHeight="1" x14ac:dyDescent="0.3">
      <c r="A403" s="367">
        <v>8</v>
      </c>
      <c r="B403" s="384" t="str">
        <f>IFERROR(VLOOKUP(A403,'Coverage Indicators - Section D'!$A$10:$Y$34,25,FALSE),"")</f>
        <v/>
      </c>
      <c r="C403" s="467" t="str">
        <f t="array" ref="C403">IFERROR(IF(INDEX('Disaggregation Records'!$E$95:$E$183,MATCH(LEFT(Z403,255),LEFT('Disaggregation Records'!$D$95:$D$183,255),0))=0,"",INDEX('Disaggregation Records'!$E$95:$E$183,MATCH(LEFT(Z403,255),LEFT('Disaggregation Records'!$D$95:$D$183,255),0))),"")</f>
        <v/>
      </c>
      <c r="D403" s="467" t="str">
        <f t="array" ref="D403">IFERROR(IF(INDEX('Disaggregation Records'!$F$95:$F$183,MATCH(LEFT(Z403,255),LEFT('Disaggregation Records'!$D$95:$D$183,255),0))=0,"",INDEX('Disaggregation Records'!$F$95:$F$183,MATCH(LEFT(Z403,255),LEFT('Disaggregation Records'!$D$95:$D$183,255),0))),"")</f>
        <v/>
      </c>
      <c r="E403" s="386" t="str">
        <f t="array" ref="E403">IFERROR(IF(INDEX('Disaggregation Data'!$K$315:$K$536,MATCH(LEFT(X403,255),LEFT('Disaggregation Data'!$J$315:$J$536,255),0))=0,"",INDEX('Disaggregation Data'!$K$315:$K$536,MATCH(LEFT(X403,255),LEFT('Disaggregation Data'!J$315:$J$536,255),0))),"")</f>
        <v/>
      </c>
      <c r="F403" s="387" t="str">
        <f t="array" ref="F403">IFERROR(IF(INDEX('Disaggregation Data'!$L$315:$L$536,MATCH(LEFT(X403,255),LEFT('Disaggregation Data'!$J$315:$J$536,255),0))=0,"",INDEX('Disaggregation Data'!$L$315:$L$536,MATCH(LEFT(X403,255),LEFT('Disaggregation Data'!J$315:$J$536,255),0))),"")</f>
        <v/>
      </c>
      <c r="G403" s="442" t="str">
        <f t="array" ref="G403">IFERROR(IF(INDEX('Disaggregation Data'!$M$315:$M$536,MATCH(LEFT(X403,255),LEFT('Disaggregation Data'!$J$315:$J$536,255),0))=0,(E403/F403)*100,INDEX('Disaggregation Data'!$M$315:$M$536,MATCH(LEFT(X403,255),LEFT('Disaggregation Data'!J$315:$J$536,255),0))),"")</f>
        <v/>
      </c>
      <c r="H403" s="390" t="str">
        <f t="array" ref="H403">IFERROR(IF(INDEX('Disaggregation Data'!$N$315:$N$536,MATCH(LEFT(X403,255),LEFT('Disaggregation Data'!$J$315:$J$536,255),0))=0,"",INDEX('Disaggregation Data'!$N$315:$N$536,MATCH(LEFT(X403,255),LEFT('Disaggregation Data'!J$315:$J$536,255),0))),"")</f>
        <v/>
      </c>
      <c r="I403" s="471"/>
      <c r="J403" s="471"/>
      <c r="K403" s="471"/>
      <c r="L403" s="471"/>
      <c r="M403" s="471"/>
      <c r="N403" s="471"/>
      <c r="O403" s="471"/>
      <c r="P403" s="471"/>
      <c r="Q403" s="471"/>
      <c r="R403" s="471"/>
      <c r="S403" s="471"/>
      <c r="T403" s="471"/>
      <c r="U403" s="390" t="str">
        <f t="array" ref="U403">IFERROR(IF(INDEX('Disaggregation Data'!$O$315:$O$536,MATCH(LEFT(X403,255),LEFT('Disaggregation Data'!$J$315:$J$536,255),0))=0,"",INDEX('Disaggregation Data'!$O$315:$O$536,MATCH(LEFT(X403,255),LEFT('Disaggregation Data'!J$315:$J$536,255),0))),"")</f>
        <v/>
      </c>
      <c r="V403" s="402" t="str">
        <f t="array" ref="V403">IFERROR(IF(INDEX('Disaggregation Data'!$P$315:$P$536,MATCH(LEFT(X403,255),LEFT('Disaggregation Data'!$J$315:$J$536,255),0))=0,"",INDEX('Disaggregation Data'!$P$315:$P$536,MATCH(LEFT(X403,255),LEFT('Disaggregation Data'!J$315:$J$536,255),0))),"")</f>
        <v/>
      </c>
      <c r="W403" s="472"/>
      <c r="X403" s="472" t="str">
        <f t="shared" si="30"/>
        <v/>
      </c>
      <c r="Y403" s="472">
        <f t="shared" si="31"/>
        <v>6</v>
      </c>
      <c r="Z403" s="472" t="str">
        <f t="shared" si="32"/>
        <v/>
      </c>
      <c r="AA403" s="472" t="b">
        <f t="shared" si="33"/>
        <v>0</v>
      </c>
      <c r="AB403" s="472" t="s">
        <v>1871</v>
      </c>
      <c r="AC403" s="472" t="str">
        <f t="array" ref="AC403">IFERROR(IF(INDEX('Disaggregation Records'!$G$95:$G$183,MATCH(LEFT(Z403,255),LEFT('Disaggregation Records'!$D$95:$D$183,255),0))=0,"",INDEX('Disaggregation Records'!$G$95:$G$183,MATCH(LEFT(Z403,255),LEFT('Disaggregation Records'!$D$95:$D$183,255),0))),"")</f>
        <v/>
      </c>
      <c r="AD403" s="472" t="s">
        <v>767</v>
      </c>
      <c r="AE403" s="219"/>
      <c r="AF403" s="135"/>
      <c r="AG403" s="135"/>
    </row>
    <row r="404" spans="1:33" ht="37.5" customHeight="1" x14ac:dyDescent="0.3">
      <c r="A404" s="367">
        <v>8</v>
      </c>
      <c r="B404" s="384" t="str">
        <f>IFERROR(VLOOKUP(A404,'Coverage Indicators - Section D'!$A$10:$Y$34,25,FALSE),"")</f>
        <v/>
      </c>
      <c r="C404" s="467" t="str">
        <f t="array" ref="C404">IFERROR(IF(INDEX('Disaggregation Records'!$E$95:$E$183,MATCH(LEFT(Z404,255),LEFT('Disaggregation Records'!$D$95:$D$183,255),0))=0,"",INDEX('Disaggregation Records'!$E$95:$E$183,MATCH(LEFT(Z404,255),LEFT('Disaggregation Records'!$D$95:$D$183,255),0))),"")</f>
        <v/>
      </c>
      <c r="D404" s="467" t="str">
        <f t="array" ref="D404">IFERROR(IF(INDEX('Disaggregation Records'!$F$95:$F$183,MATCH(LEFT(Z404,255),LEFT('Disaggregation Records'!$D$95:$D$183,255),0))=0,"",INDEX('Disaggregation Records'!$F$95:$F$183,MATCH(LEFT(Z404,255),LEFT('Disaggregation Records'!$D$95:$D$183,255),0))),"")</f>
        <v/>
      </c>
      <c r="E404" s="386" t="str">
        <f t="array" ref="E404">IFERROR(IF(INDEX('Disaggregation Data'!$K$315:$K$536,MATCH(LEFT(X404,255),LEFT('Disaggregation Data'!$J$315:$J$536,255),0))=0,"",INDEX('Disaggregation Data'!$K$315:$K$536,MATCH(LEFT(X404,255),LEFT('Disaggregation Data'!J$315:$J$536,255),0))),"")</f>
        <v/>
      </c>
      <c r="F404" s="387" t="str">
        <f t="array" ref="F404">IFERROR(IF(INDEX('Disaggregation Data'!$L$315:$L$536,MATCH(LEFT(X404,255),LEFT('Disaggregation Data'!$J$315:$J$536,255),0))=0,"",INDEX('Disaggregation Data'!$L$315:$L$536,MATCH(LEFT(X404,255),LEFT('Disaggregation Data'!J$315:$J$536,255),0))),"")</f>
        <v/>
      </c>
      <c r="G404" s="442" t="str">
        <f t="array" ref="G404">IFERROR(IF(INDEX('Disaggregation Data'!$M$315:$M$536,MATCH(LEFT(X404,255),LEFT('Disaggregation Data'!$J$315:$J$536,255),0))=0,(E404/F404)*100,INDEX('Disaggregation Data'!$M$315:$M$536,MATCH(LEFT(X404,255),LEFT('Disaggregation Data'!J$315:$J$536,255),0))),"")</f>
        <v/>
      </c>
      <c r="H404" s="390" t="str">
        <f t="array" ref="H404">IFERROR(IF(INDEX('Disaggregation Data'!$N$315:$N$536,MATCH(LEFT(X404,255),LEFT('Disaggregation Data'!$J$315:$J$536,255),0))=0,"",INDEX('Disaggregation Data'!$N$315:$N$536,MATCH(LEFT(X404,255),LEFT('Disaggregation Data'!J$315:$J$536,255),0))),"")</f>
        <v/>
      </c>
      <c r="I404" s="471"/>
      <c r="J404" s="471"/>
      <c r="K404" s="471"/>
      <c r="L404" s="471"/>
      <c r="M404" s="471"/>
      <c r="N404" s="471"/>
      <c r="O404" s="471"/>
      <c r="P404" s="471"/>
      <c r="Q404" s="471"/>
      <c r="R404" s="471"/>
      <c r="S404" s="471"/>
      <c r="T404" s="471"/>
      <c r="U404" s="390" t="str">
        <f t="array" ref="U404">IFERROR(IF(INDEX('Disaggregation Data'!$O$315:$O$536,MATCH(LEFT(X404,255),LEFT('Disaggregation Data'!$J$315:$J$536,255),0))=0,"",INDEX('Disaggregation Data'!$O$315:$O$536,MATCH(LEFT(X404,255),LEFT('Disaggregation Data'!J$315:$J$536,255),0))),"")</f>
        <v/>
      </c>
      <c r="V404" s="402" t="str">
        <f t="array" ref="V404">IFERROR(IF(INDEX('Disaggregation Data'!$P$315:$P$536,MATCH(LEFT(X404,255),LEFT('Disaggregation Data'!$J$315:$J$536,255),0))=0,"",INDEX('Disaggregation Data'!$P$315:$P$536,MATCH(LEFT(X404,255),LEFT('Disaggregation Data'!J$315:$J$536,255),0))),"")</f>
        <v/>
      </c>
      <c r="W404" s="472"/>
      <c r="X404" s="472" t="str">
        <f t="shared" si="30"/>
        <v/>
      </c>
      <c r="Y404" s="472">
        <f t="shared" si="31"/>
        <v>7</v>
      </c>
      <c r="Z404" s="472" t="str">
        <f t="shared" si="32"/>
        <v/>
      </c>
      <c r="AA404" s="472" t="b">
        <f t="shared" si="33"/>
        <v>0</v>
      </c>
      <c r="AB404" s="472" t="s">
        <v>1872</v>
      </c>
      <c r="AC404" s="472" t="str">
        <f t="array" ref="AC404">IFERROR(IF(INDEX('Disaggregation Records'!$G$95:$G$183,MATCH(LEFT(Z404,255),LEFT('Disaggregation Records'!$D$95:$D$183,255),0))=0,"",INDEX('Disaggregation Records'!$G$95:$G$183,MATCH(LEFT(Z404,255),LEFT('Disaggregation Records'!$D$95:$D$183,255),0))),"")</f>
        <v/>
      </c>
      <c r="AD404" s="472" t="s">
        <v>767</v>
      </c>
      <c r="AE404" s="219"/>
      <c r="AF404" s="135"/>
      <c r="AG404" s="135"/>
    </row>
    <row r="405" spans="1:33" ht="37.5" customHeight="1" x14ac:dyDescent="0.3">
      <c r="A405" s="367">
        <v>8</v>
      </c>
      <c r="B405" s="384" t="str">
        <f>IFERROR(VLOOKUP(A405,'Coverage Indicators - Section D'!$A$10:$Y$34,25,FALSE),"")</f>
        <v/>
      </c>
      <c r="C405" s="467" t="str">
        <f t="array" ref="C405">IFERROR(IF(INDEX('Disaggregation Records'!$E$95:$E$183,MATCH(LEFT(Z405,255),LEFT('Disaggregation Records'!$D$95:$D$183,255),0))=0,"",INDEX('Disaggregation Records'!$E$95:$E$183,MATCH(LEFT(Z405,255),LEFT('Disaggregation Records'!$D$95:$D$183,255),0))),"")</f>
        <v/>
      </c>
      <c r="D405" s="467" t="str">
        <f t="array" ref="D405">IFERROR(IF(INDEX('Disaggregation Records'!$F$95:$F$183,MATCH(LEFT(Z405,255),LEFT('Disaggregation Records'!$D$95:$D$183,255),0))=0,"",INDEX('Disaggregation Records'!$F$95:$F$183,MATCH(LEFT(Z405,255),LEFT('Disaggregation Records'!$D$95:$D$183,255),0))),"")</f>
        <v/>
      </c>
      <c r="E405" s="386" t="str">
        <f t="array" ref="E405">IFERROR(IF(INDEX('Disaggregation Data'!$K$315:$K$536,MATCH(LEFT(X405,255),LEFT('Disaggregation Data'!$J$315:$J$536,255),0))=0,"",INDEX('Disaggregation Data'!$K$315:$K$536,MATCH(LEFT(X405,255),LEFT('Disaggregation Data'!J$315:$J$536,255),0))),"")</f>
        <v/>
      </c>
      <c r="F405" s="387" t="str">
        <f t="array" ref="F405">IFERROR(IF(INDEX('Disaggregation Data'!$L$315:$L$536,MATCH(LEFT(X405,255),LEFT('Disaggregation Data'!$J$315:$J$536,255),0))=0,"",INDEX('Disaggregation Data'!$L$315:$L$536,MATCH(LEFT(X405,255),LEFT('Disaggregation Data'!J$315:$J$536,255),0))),"")</f>
        <v/>
      </c>
      <c r="G405" s="442" t="str">
        <f t="array" ref="G405">IFERROR(IF(INDEX('Disaggregation Data'!$M$315:$M$536,MATCH(LEFT(X405,255),LEFT('Disaggregation Data'!$J$315:$J$536,255),0))=0,(E405/F405)*100,INDEX('Disaggregation Data'!$M$315:$M$536,MATCH(LEFT(X405,255),LEFT('Disaggregation Data'!J$315:$J$536,255),0))),"")</f>
        <v/>
      </c>
      <c r="H405" s="390" t="str">
        <f t="array" ref="H405">IFERROR(IF(INDEX('Disaggregation Data'!$N$315:$N$536,MATCH(LEFT(X405,255),LEFT('Disaggregation Data'!$J$315:$J$536,255),0))=0,"",INDEX('Disaggregation Data'!$N$315:$N$536,MATCH(LEFT(X405,255),LEFT('Disaggregation Data'!J$315:$J$536,255),0))),"")</f>
        <v/>
      </c>
      <c r="I405" s="471"/>
      <c r="J405" s="471"/>
      <c r="K405" s="471"/>
      <c r="L405" s="471"/>
      <c r="M405" s="471"/>
      <c r="N405" s="471"/>
      <c r="O405" s="471"/>
      <c r="P405" s="471"/>
      <c r="Q405" s="471"/>
      <c r="R405" s="471"/>
      <c r="S405" s="471"/>
      <c r="T405" s="471"/>
      <c r="U405" s="390" t="str">
        <f t="array" ref="U405">IFERROR(IF(INDEX('Disaggregation Data'!$O$315:$O$536,MATCH(LEFT(X405,255),LEFT('Disaggregation Data'!$J$315:$J$536,255),0))=0,"",INDEX('Disaggregation Data'!$O$315:$O$536,MATCH(LEFT(X405,255),LEFT('Disaggregation Data'!J$315:$J$536,255),0))),"")</f>
        <v/>
      </c>
      <c r="V405" s="402" t="str">
        <f t="array" ref="V405">IFERROR(IF(INDEX('Disaggregation Data'!$P$315:$P$536,MATCH(LEFT(X405,255),LEFT('Disaggregation Data'!$J$315:$J$536,255),0))=0,"",INDEX('Disaggregation Data'!$P$315:$P$536,MATCH(LEFT(X405,255),LEFT('Disaggregation Data'!J$315:$J$536,255),0))),"")</f>
        <v/>
      </c>
      <c r="W405" s="472"/>
      <c r="X405" s="472" t="str">
        <f t="shared" si="30"/>
        <v/>
      </c>
      <c r="Y405" s="472">
        <f t="shared" si="31"/>
        <v>8</v>
      </c>
      <c r="Z405" s="472" t="str">
        <f t="shared" si="32"/>
        <v/>
      </c>
      <c r="AA405" s="472" t="b">
        <f t="shared" si="33"/>
        <v>0</v>
      </c>
      <c r="AB405" s="472" t="s">
        <v>1873</v>
      </c>
      <c r="AC405" s="472" t="str">
        <f t="array" ref="AC405">IFERROR(IF(INDEX('Disaggregation Records'!$G$95:$G$183,MATCH(LEFT(Z405,255),LEFT('Disaggregation Records'!$D$95:$D$183,255),0))=0,"",INDEX('Disaggregation Records'!$G$95:$G$183,MATCH(LEFT(Z405,255),LEFT('Disaggregation Records'!$D$95:$D$183,255),0))),"")</f>
        <v/>
      </c>
      <c r="AD405" s="472" t="s">
        <v>767</v>
      </c>
      <c r="AE405" s="219"/>
      <c r="AF405" s="135"/>
      <c r="AG405" s="135"/>
    </row>
    <row r="406" spans="1:33" ht="37.5" customHeight="1" x14ac:dyDescent="0.3">
      <c r="A406" s="367">
        <v>8</v>
      </c>
      <c r="B406" s="384" t="str">
        <f>IFERROR(VLOOKUP(A406,'Coverage Indicators - Section D'!$A$10:$Y$34,25,FALSE),"")</f>
        <v/>
      </c>
      <c r="C406" s="467" t="str">
        <f t="array" ref="C406">IFERROR(IF(INDEX('Disaggregation Records'!$E$95:$E$183,MATCH(LEFT(Z406,255),LEFT('Disaggregation Records'!$D$95:$D$183,255),0))=0,"",INDEX('Disaggregation Records'!$E$95:$E$183,MATCH(LEFT(Z406,255),LEFT('Disaggregation Records'!$D$95:$D$183,255),0))),"")</f>
        <v/>
      </c>
      <c r="D406" s="467" t="str">
        <f t="array" ref="D406">IFERROR(IF(INDEX('Disaggregation Records'!$F$95:$F$183,MATCH(LEFT(Z406,255),LEFT('Disaggregation Records'!$D$95:$D$183,255),0))=0,"",INDEX('Disaggregation Records'!$F$95:$F$183,MATCH(LEFT(Z406,255),LEFT('Disaggregation Records'!$D$95:$D$183,255),0))),"")</f>
        <v/>
      </c>
      <c r="E406" s="386" t="str">
        <f t="array" ref="E406">IFERROR(IF(INDEX('Disaggregation Data'!$K$315:$K$536,MATCH(LEFT(X406,255),LEFT('Disaggregation Data'!$J$315:$J$536,255),0))=0,"",INDEX('Disaggregation Data'!$K$315:$K$536,MATCH(LEFT(X406,255),LEFT('Disaggregation Data'!J$315:$J$536,255),0))),"")</f>
        <v/>
      </c>
      <c r="F406" s="387" t="str">
        <f t="array" ref="F406">IFERROR(IF(INDEX('Disaggregation Data'!$L$315:$L$536,MATCH(LEFT(X406,255),LEFT('Disaggregation Data'!$J$315:$J$536,255),0))=0,"",INDEX('Disaggregation Data'!$L$315:$L$536,MATCH(LEFT(X406,255),LEFT('Disaggregation Data'!J$315:$J$536,255),0))),"")</f>
        <v/>
      </c>
      <c r="G406" s="442" t="str">
        <f t="array" ref="G406">IFERROR(IF(INDEX('Disaggregation Data'!$M$315:$M$536,MATCH(LEFT(X406,255),LEFT('Disaggregation Data'!$J$315:$J$536,255),0))=0,(E406/F406)*100,INDEX('Disaggregation Data'!$M$315:$M$536,MATCH(LEFT(X406,255),LEFT('Disaggregation Data'!J$315:$J$536,255),0))),"")</f>
        <v/>
      </c>
      <c r="H406" s="390" t="str">
        <f t="array" ref="H406">IFERROR(IF(INDEX('Disaggregation Data'!$N$315:$N$536,MATCH(LEFT(X406,255),LEFT('Disaggregation Data'!$J$315:$J$536,255),0))=0,"",INDEX('Disaggregation Data'!$N$315:$N$536,MATCH(LEFT(X406,255),LEFT('Disaggregation Data'!J$315:$J$536,255),0))),"")</f>
        <v/>
      </c>
      <c r="I406" s="471"/>
      <c r="J406" s="471"/>
      <c r="K406" s="471"/>
      <c r="L406" s="471"/>
      <c r="M406" s="471"/>
      <c r="N406" s="471"/>
      <c r="O406" s="471"/>
      <c r="P406" s="471"/>
      <c r="Q406" s="471"/>
      <c r="R406" s="471"/>
      <c r="S406" s="471"/>
      <c r="T406" s="471"/>
      <c r="U406" s="390" t="str">
        <f t="array" ref="U406">IFERROR(IF(INDEX('Disaggregation Data'!$O$315:$O$536,MATCH(LEFT(X406,255),LEFT('Disaggregation Data'!$J$315:$J$536,255),0))=0,"",INDEX('Disaggregation Data'!$O$315:$O$536,MATCH(LEFT(X406,255),LEFT('Disaggregation Data'!J$315:$J$536,255),0))),"")</f>
        <v/>
      </c>
      <c r="V406" s="402" t="str">
        <f t="array" ref="V406">IFERROR(IF(INDEX('Disaggregation Data'!$P$315:$P$536,MATCH(LEFT(X406,255),LEFT('Disaggregation Data'!$J$315:$J$536,255),0))=0,"",INDEX('Disaggregation Data'!$P$315:$P$536,MATCH(LEFT(X406,255),LEFT('Disaggregation Data'!J$315:$J$536,255),0))),"")</f>
        <v/>
      </c>
      <c r="W406" s="472"/>
      <c r="X406" s="472" t="str">
        <f t="shared" si="30"/>
        <v/>
      </c>
      <c r="Y406" s="472">
        <f t="shared" si="31"/>
        <v>9</v>
      </c>
      <c r="Z406" s="472" t="str">
        <f t="shared" si="32"/>
        <v/>
      </c>
      <c r="AA406" s="472" t="b">
        <f t="shared" si="33"/>
        <v>0</v>
      </c>
      <c r="AB406" s="472" t="s">
        <v>1874</v>
      </c>
      <c r="AC406" s="472" t="str">
        <f t="array" ref="AC406">IFERROR(IF(INDEX('Disaggregation Records'!$G$95:$G$183,MATCH(LEFT(Z406,255),LEFT('Disaggregation Records'!$D$95:$D$183,255),0))=0,"",INDEX('Disaggregation Records'!$G$95:$G$183,MATCH(LEFT(Z406,255),LEFT('Disaggregation Records'!$D$95:$D$183,255),0))),"")</f>
        <v/>
      </c>
      <c r="AD406" s="472" t="s">
        <v>767</v>
      </c>
      <c r="AE406" s="219"/>
      <c r="AF406" s="135"/>
      <c r="AG406" s="135"/>
    </row>
    <row r="407" spans="1:33" ht="37.5" customHeight="1" x14ac:dyDescent="0.3">
      <c r="A407" s="367">
        <v>9</v>
      </c>
      <c r="B407" s="384" t="str">
        <f>IFERROR(VLOOKUP(A407,'Coverage Indicators - Section D'!$A$10:$Y$34,25,FALSE),"")</f>
        <v>SPI-2: Percentage of children aged 3–59 months who received the full number of courses of SMC (3 or 4) per  transmission season in the targeted areas</v>
      </c>
      <c r="C407" s="467" t="str">
        <f t="array" ref="C407">IFERROR(IF(INDEX('Disaggregation Records'!$E$95:$E$183,MATCH(LEFT(Z407,255),LEFT('Disaggregation Records'!$D$95:$D$183,255),0))=0,"",INDEX('Disaggregation Records'!$E$95:$E$183,MATCH(LEFT(Z407,255),LEFT('Disaggregation Records'!$D$95:$D$183,255),0))),"")</f>
        <v>Gender</v>
      </c>
      <c r="D407" s="467" t="str">
        <f t="array" ref="D407">IFERROR(IF(INDEX('Disaggregation Records'!$F$95:$F$183,MATCH(LEFT(Z407,255),LEFT('Disaggregation Records'!$D$95:$D$183,255),0))=0,"",INDEX('Disaggregation Records'!$F$95:$F$183,MATCH(LEFT(Z407,255),LEFT('Disaggregation Records'!$D$95:$D$183,255),0))),"")</f>
        <v>Male</v>
      </c>
      <c r="E407" s="386" t="str">
        <f t="array" ref="E407">IFERROR(IF(INDEX('Disaggregation Data'!$K$315:$K$536,MATCH(LEFT(X407,255),LEFT('Disaggregation Data'!$J$315:$J$536,255),0))=0,"",INDEX('Disaggregation Data'!$K$315:$K$536,MATCH(LEFT(X407,255),LEFT('Disaggregation Data'!J$315:$J$536,255),0))),"")</f>
        <v/>
      </c>
      <c r="F407" s="387" t="str">
        <f t="array" ref="F407">IFERROR(IF(INDEX('Disaggregation Data'!$L$315:$L$536,MATCH(LEFT(X407,255),LEFT('Disaggregation Data'!$J$315:$J$536,255),0))=0,"",INDEX('Disaggregation Data'!$L$315:$L$536,MATCH(LEFT(X407,255),LEFT('Disaggregation Data'!J$315:$J$536,255),0))),"")</f>
        <v/>
      </c>
      <c r="G407" s="442" t="str">
        <f t="array" ref="G407">IFERROR(IF(INDEX('Disaggregation Data'!$M$315:$M$536,MATCH(LEFT(X407,255),LEFT('Disaggregation Data'!$J$315:$J$536,255),0))=0,(E407/F407)*100,INDEX('Disaggregation Data'!$M$315:$M$536,MATCH(LEFT(X407,255),LEFT('Disaggregation Data'!J$315:$J$536,255),0))),"")</f>
        <v/>
      </c>
      <c r="H407" s="390" t="str">
        <f t="array" ref="H407">IFERROR(IF(INDEX('Disaggregation Data'!$N$315:$N$536,MATCH(LEFT(X407,255),LEFT('Disaggregation Data'!$J$315:$J$536,255),0))=0,"",INDEX('Disaggregation Data'!$N$315:$N$536,MATCH(LEFT(X407,255),LEFT('Disaggregation Data'!J$315:$J$536,255),0))),"")</f>
        <v/>
      </c>
      <c r="I407" s="471"/>
      <c r="J407" s="471"/>
      <c r="K407" s="471"/>
      <c r="L407" s="471"/>
      <c r="M407" s="471"/>
      <c r="N407" s="471"/>
      <c r="O407" s="471"/>
      <c r="P407" s="471"/>
      <c r="Q407" s="471"/>
      <c r="R407" s="471"/>
      <c r="S407" s="471"/>
      <c r="T407" s="471"/>
      <c r="U407" s="390" t="str">
        <f t="array" ref="U407">IFERROR(IF(INDEX('Disaggregation Data'!$O$315:$O$536,MATCH(LEFT(X407,255),LEFT('Disaggregation Data'!$J$315:$J$536,255),0))=0,"",INDEX('Disaggregation Data'!$O$315:$O$536,MATCH(LEFT(X407,255),LEFT('Disaggregation Data'!J$315:$J$536,255),0))),"")</f>
        <v/>
      </c>
      <c r="V407" s="496" t="s">
        <v>3348</v>
      </c>
      <c r="W407" s="472"/>
      <c r="X407" s="472" t="str">
        <f t="shared" si="30"/>
        <v>SPI-2: Percentage of children aged 3–59 months who received the full number of courses of SMC (3 or 4) per  transmission season in the targeted areasGenderMale</v>
      </c>
      <c r="Y407" s="472">
        <f t="shared" si="31"/>
        <v>0</v>
      </c>
      <c r="Z407" s="472" t="str">
        <f t="shared" si="32"/>
        <v>SPI-2: Percentage of children aged 3–59 months who received the full number of courses of SMC (3 or 4) per  transmission season in the targeted areas-0</v>
      </c>
      <c r="AA407" s="472" t="b">
        <f t="shared" si="33"/>
        <v>1</v>
      </c>
      <c r="AB407" s="472" t="s">
        <v>1876</v>
      </c>
      <c r="AC407" s="472" t="str">
        <f t="array" ref="AC407">IFERROR(IF(INDEX('Disaggregation Records'!$G$95:$G$183,MATCH(LEFT(Z407,255),LEFT('Disaggregation Records'!$D$95:$D$183,255),0))=0,"",INDEX('Disaggregation Records'!$G$95:$G$183,MATCH(LEFT(Z407,255),LEFT('Disaggregation Records'!$D$95:$D$183,255),0))),"")</f>
        <v>a1L36000002Nzk3EAC</v>
      </c>
      <c r="AD407" s="472" t="s">
        <v>770</v>
      </c>
      <c r="AE407" s="219"/>
      <c r="AF407" s="135"/>
      <c r="AG407" s="135"/>
    </row>
    <row r="408" spans="1:33" ht="37.5" customHeight="1" x14ac:dyDescent="0.3">
      <c r="A408" s="367">
        <v>9</v>
      </c>
      <c r="B408" s="384" t="str">
        <f>IFERROR(VLOOKUP(A408,'Coverage Indicators - Section D'!$A$10:$Y$34,25,FALSE),"")</f>
        <v>SPI-2: Percentage of children aged 3–59 months who received the full number of courses of SMC (3 or 4) per  transmission season in the targeted areas</v>
      </c>
      <c r="C408" s="467" t="str">
        <f t="array" ref="C408">IFERROR(IF(INDEX('Disaggregation Records'!$E$95:$E$183,MATCH(LEFT(Z408,255),LEFT('Disaggregation Records'!$D$95:$D$183,255),0))=0,"",INDEX('Disaggregation Records'!$E$95:$E$183,MATCH(LEFT(Z408,255),LEFT('Disaggregation Records'!$D$95:$D$183,255),0))),"")</f>
        <v>Gender</v>
      </c>
      <c r="D408" s="467" t="str">
        <f t="array" ref="D408">IFERROR(IF(INDEX('Disaggregation Records'!$F$95:$F$183,MATCH(LEFT(Z408,255),LEFT('Disaggregation Records'!$D$95:$D$183,255),0))=0,"",INDEX('Disaggregation Records'!$F$95:$F$183,MATCH(LEFT(Z408,255),LEFT('Disaggregation Records'!$D$95:$D$183,255),0))),"")</f>
        <v>Female</v>
      </c>
      <c r="E408" s="386" t="str">
        <f t="array" ref="E408">IFERROR(IF(INDEX('Disaggregation Data'!$K$315:$K$536,MATCH(LEFT(X408,255),LEFT('Disaggregation Data'!$J$315:$J$536,255),0))=0,"",INDEX('Disaggregation Data'!$K$315:$K$536,MATCH(LEFT(X408,255),LEFT('Disaggregation Data'!J$315:$J$536,255),0))),"")</f>
        <v/>
      </c>
      <c r="F408" s="387" t="str">
        <f t="array" ref="F408">IFERROR(IF(INDEX('Disaggregation Data'!$L$315:$L$536,MATCH(LEFT(X408,255),LEFT('Disaggregation Data'!$J$315:$J$536,255),0))=0,"",INDEX('Disaggregation Data'!$L$315:$L$536,MATCH(LEFT(X408,255),LEFT('Disaggregation Data'!J$315:$J$536,255),0))),"")</f>
        <v/>
      </c>
      <c r="G408" s="442" t="str">
        <f t="array" ref="G408">IFERROR(IF(INDEX('Disaggregation Data'!$M$315:$M$536,MATCH(LEFT(X408,255),LEFT('Disaggregation Data'!$J$315:$J$536,255),0))=0,(E408/F408)*100,INDEX('Disaggregation Data'!$M$315:$M$536,MATCH(LEFT(X408,255),LEFT('Disaggregation Data'!J$315:$J$536,255),0))),"")</f>
        <v/>
      </c>
      <c r="H408" s="390" t="str">
        <f t="array" ref="H408">IFERROR(IF(INDEX('Disaggregation Data'!$N$315:$N$536,MATCH(LEFT(X408,255),LEFT('Disaggregation Data'!$J$315:$J$536,255),0))=0,"",INDEX('Disaggregation Data'!$N$315:$N$536,MATCH(LEFT(X408,255),LEFT('Disaggregation Data'!J$315:$J$536,255),0))),"")</f>
        <v/>
      </c>
      <c r="I408" s="471"/>
      <c r="J408" s="471"/>
      <c r="K408" s="471"/>
      <c r="L408" s="471"/>
      <c r="M408" s="471"/>
      <c r="N408" s="471"/>
      <c r="O408" s="471"/>
      <c r="P408" s="471"/>
      <c r="Q408" s="471"/>
      <c r="R408" s="471"/>
      <c r="S408" s="471"/>
      <c r="T408" s="471"/>
      <c r="U408" s="390" t="str">
        <f t="array" ref="U408">IFERROR(IF(INDEX('Disaggregation Data'!$O$315:$O$536,MATCH(LEFT(X408,255),LEFT('Disaggregation Data'!$J$315:$J$536,255),0))=0,"",INDEX('Disaggregation Data'!$O$315:$O$536,MATCH(LEFT(X408,255),LEFT('Disaggregation Data'!J$315:$J$536,255),0))),"")</f>
        <v/>
      </c>
      <c r="V408" s="496" t="s">
        <v>3349</v>
      </c>
      <c r="W408" s="472"/>
      <c r="X408" s="472" t="str">
        <f t="shared" si="30"/>
        <v>SPI-2: Percentage of children aged 3–59 months who received the full number of courses of SMC (3 or 4) per  transmission season in the targeted areasGenderFemale</v>
      </c>
      <c r="Y408" s="472">
        <f t="shared" si="31"/>
        <v>1</v>
      </c>
      <c r="Z408" s="472" t="str">
        <f t="shared" si="32"/>
        <v>SPI-2: Percentage of children aged 3–59 months who received the full number of courses of SMC (3 or 4) per  transmission season in the targeted areas-1</v>
      </c>
      <c r="AA408" s="472" t="b">
        <f t="shared" si="33"/>
        <v>1</v>
      </c>
      <c r="AB408" s="472" t="s">
        <v>1877</v>
      </c>
      <c r="AC408" s="472" t="str">
        <f t="array" ref="AC408">IFERROR(IF(INDEX('Disaggregation Records'!$G$95:$G$183,MATCH(LEFT(Z408,255),LEFT('Disaggregation Records'!$D$95:$D$183,255),0))=0,"",INDEX('Disaggregation Records'!$G$95:$G$183,MATCH(LEFT(Z408,255),LEFT('Disaggregation Records'!$D$95:$D$183,255),0))),"")</f>
        <v>a1L36000002Nzk4EAC</v>
      </c>
      <c r="AD408" s="472" t="s">
        <v>770</v>
      </c>
      <c r="AE408" s="219"/>
      <c r="AF408" s="135"/>
      <c r="AG408" s="135"/>
    </row>
    <row r="409" spans="1:33" ht="37.5" customHeight="1" x14ac:dyDescent="0.3">
      <c r="A409" s="367">
        <v>9</v>
      </c>
      <c r="B409" s="384" t="str">
        <f>IFERROR(VLOOKUP(A409,'Coverage Indicators - Section D'!$A$10:$Y$34,25,FALSE),"")</f>
        <v>SPI-2: Percentage of children aged 3–59 months who received the full number of courses of SMC (3 or 4) per  transmission season in the targeted areas</v>
      </c>
      <c r="C409" s="467" t="str">
        <f t="array" ref="C409">IFERROR(IF(INDEX('Disaggregation Records'!$E$95:$E$183,MATCH(LEFT(Z409,255),LEFT('Disaggregation Records'!$D$95:$D$183,255),0))=0,"",INDEX('Disaggregation Records'!$E$95:$E$183,MATCH(LEFT(Z409,255),LEFT('Disaggregation Records'!$D$95:$D$183,255),0))),"")</f>
        <v/>
      </c>
      <c r="D409" s="467" t="str">
        <f t="array" ref="D409">IFERROR(IF(INDEX('Disaggregation Records'!$F$95:$F$183,MATCH(LEFT(Z409,255),LEFT('Disaggregation Records'!$D$95:$D$183,255),0))=0,"",INDEX('Disaggregation Records'!$F$95:$F$183,MATCH(LEFT(Z409,255),LEFT('Disaggregation Records'!$D$95:$D$183,255),0))),"")</f>
        <v/>
      </c>
      <c r="E409" s="386" t="str">
        <f t="array" ref="E409">IFERROR(IF(INDEX('Disaggregation Data'!$K$315:$K$536,MATCH(LEFT(X409,255),LEFT('Disaggregation Data'!$J$315:$J$536,255),0))=0,"",INDEX('Disaggregation Data'!$K$315:$K$536,MATCH(LEFT(X409,255),LEFT('Disaggregation Data'!J$315:$J$536,255),0))),"")</f>
        <v/>
      </c>
      <c r="F409" s="387" t="str">
        <f t="array" ref="F409">IFERROR(IF(INDEX('Disaggregation Data'!$L$315:$L$536,MATCH(LEFT(X409,255),LEFT('Disaggregation Data'!$J$315:$J$536,255),0))=0,"",INDEX('Disaggregation Data'!$L$315:$L$536,MATCH(LEFT(X409,255),LEFT('Disaggregation Data'!J$315:$J$536,255),0))),"")</f>
        <v/>
      </c>
      <c r="G409" s="442" t="str">
        <f t="array" ref="G409">IFERROR(IF(INDEX('Disaggregation Data'!$M$315:$M$536,MATCH(LEFT(X409,255),LEFT('Disaggregation Data'!$J$315:$J$536,255),0))=0,(E409/F409)*100,INDEX('Disaggregation Data'!$M$315:$M$536,MATCH(LEFT(X409,255),LEFT('Disaggregation Data'!J$315:$J$536,255),0))),"")</f>
        <v/>
      </c>
      <c r="H409" s="390" t="str">
        <f t="array" ref="H409">IFERROR(IF(INDEX('Disaggregation Data'!$N$315:$N$536,MATCH(LEFT(X409,255),LEFT('Disaggregation Data'!$J$315:$J$536,255),0))=0,"",INDEX('Disaggregation Data'!$N$315:$N$536,MATCH(LEFT(X409,255),LEFT('Disaggregation Data'!J$315:$J$536,255),0))),"")</f>
        <v/>
      </c>
      <c r="I409" s="471"/>
      <c r="J409" s="471"/>
      <c r="K409" s="471"/>
      <c r="L409" s="471"/>
      <c r="M409" s="471"/>
      <c r="N409" s="471"/>
      <c r="O409" s="471"/>
      <c r="P409" s="471"/>
      <c r="Q409" s="471"/>
      <c r="R409" s="471"/>
      <c r="S409" s="471"/>
      <c r="T409" s="471"/>
      <c r="U409" s="390" t="str">
        <f t="array" ref="U409">IFERROR(IF(INDEX('Disaggregation Data'!$O$315:$O$536,MATCH(LEFT(X409,255),LEFT('Disaggregation Data'!$J$315:$J$536,255),0))=0,"",INDEX('Disaggregation Data'!$O$315:$O$536,MATCH(LEFT(X409,255),LEFT('Disaggregation Data'!J$315:$J$536,255),0))),"")</f>
        <v/>
      </c>
      <c r="V409" s="402" t="str">
        <f t="array" ref="V409">IFERROR(IF(INDEX('Disaggregation Data'!$P$315:$P$536,MATCH(LEFT(X409,255),LEFT('Disaggregation Data'!$J$315:$J$536,255),0))=0,"",INDEX('Disaggregation Data'!$P$315:$P$536,MATCH(LEFT(X409,255),LEFT('Disaggregation Data'!J$315:$J$536,255),0))),"")</f>
        <v/>
      </c>
      <c r="W409" s="472"/>
      <c r="X409" s="472" t="str">
        <f t="shared" si="30"/>
        <v>SPI-2: Percentage of children aged 3–59 months who received the full number of courses of SMC (3 or 4) per  transmission season in the targeted areas</v>
      </c>
      <c r="Y409" s="472">
        <f t="shared" si="31"/>
        <v>2</v>
      </c>
      <c r="Z409" s="472" t="str">
        <f t="shared" si="32"/>
        <v>SPI-2: Percentage of children aged 3–59 months who received the full number of courses of SMC (3 or 4) per  transmission season in the targeted areas-2</v>
      </c>
      <c r="AA409" s="472" t="b">
        <f t="shared" si="33"/>
        <v>1</v>
      </c>
      <c r="AB409" s="472" t="s">
        <v>1878</v>
      </c>
      <c r="AC409" s="472" t="str">
        <f t="array" ref="AC409">IFERROR(IF(INDEX('Disaggregation Records'!$G$95:$G$183,MATCH(LEFT(Z409,255),LEFT('Disaggregation Records'!$D$95:$D$183,255),0))=0,"",INDEX('Disaggregation Records'!$G$95:$G$183,MATCH(LEFT(Z409,255),LEFT('Disaggregation Records'!$D$95:$D$183,255),0))),"")</f>
        <v/>
      </c>
      <c r="AD409" s="472" t="s">
        <v>770</v>
      </c>
      <c r="AE409" s="219"/>
      <c r="AF409" s="135"/>
      <c r="AG409" s="135"/>
    </row>
    <row r="410" spans="1:33" ht="37.5" customHeight="1" x14ac:dyDescent="0.3">
      <c r="A410" s="367">
        <v>9</v>
      </c>
      <c r="B410" s="384" t="str">
        <f>IFERROR(VLOOKUP(A410,'Coverage Indicators - Section D'!$A$10:$Y$34,25,FALSE),"")</f>
        <v>SPI-2: Percentage of children aged 3–59 months who received the full number of courses of SMC (3 or 4) per  transmission season in the targeted areas</v>
      </c>
      <c r="C410" s="467" t="str">
        <f t="array" ref="C410">IFERROR(IF(INDEX('Disaggregation Records'!$E$95:$E$183,MATCH(LEFT(Z410,255),LEFT('Disaggregation Records'!$D$95:$D$183,255),0))=0,"",INDEX('Disaggregation Records'!$E$95:$E$183,MATCH(LEFT(Z410,255),LEFT('Disaggregation Records'!$D$95:$D$183,255),0))),"")</f>
        <v/>
      </c>
      <c r="D410" s="467" t="str">
        <f t="array" ref="D410">IFERROR(IF(INDEX('Disaggregation Records'!$F$95:$F$183,MATCH(LEFT(Z410,255),LEFT('Disaggregation Records'!$D$95:$D$183,255),0))=0,"",INDEX('Disaggregation Records'!$F$95:$F$183,MATCH(LEFT(Z410,255),LEFT('Disaggregation Records'!$D$95:$D$183,255),0))),"")</f>
        <v/>
      </c>
      <c r="E410" s="386" t="str">
        <f t="array" ref="E410">IFERROR(IF(INDEX('Disaggregation Data'!$K$315:$K$536,MATCH(LEFT(X410,255),LEFT('Disaggregation Data'!$J$315:$J$536,255),0))=0,"",INDEX('Disaggregation Data'!$K$315:$K$536,MATCH(LEFT(X410,255),LEFT('Disaggregation Data'!J$315:$J$536,255),0))),"")</f>
        <v/>
      </c>
      <c r="F410" s="387" t="str">
        <f t="array" ref="F410">IFERROR(IF(INDEX('Disaggregation Data'!$L$315:$L$536,MATCH(LEFT(X410,255),LEFT('Disaggregation Data'!$J$315:$J$536,255),0))=0,"",INDEX('Disaggregation Data'!$L$315:$L$536,MATCH(LEFT(X410,255),LEFT('Disaggregation Data'!J$315:$J$536,255),0))),"")</f>
        <v/>
      </c>
      <c r="G410" s="442" t="str">
        <f t="array" ref="G410">IFERROR(IF(INDEX('Disaggregation Data'!$M$315:$M$536,MATCH(LEFT(X410,255),LEFT('Disaggregation Data'!$J$315:$J$536,255),0))=0,(E410/F410)*100,INDEX('Disaggregation Data'!$M$315:$M$536,MATCH(LEFT(X410,255),LEFT('Disaggregation Data'!J$315:$J$536,255),0))),"")</f>
        <v/>
      </c>
      <c r="H410" s="390" t="str">
        <f t="array" ref="H410">IFERROR(IF(INDEX('Disaggregation Data'!$N$315:$N$536,MATCH(LEFT(X410,255),LEFT('Disaggregation Data'!$J$315:$J$536,255),0))=0,"",INDEX('Disaggregation Data'!$N$315:$N$536,MATCH(LEFT(X410,255),LEFT('Disaggregation Data'!J$315:$J$536,255),0))),"")</f>
        <v/>
      </c>
      <c r="I410" s="471"/>
      <c r="J410" s="471"/>
      <c r="K410" s="471"/>
      <c r="L410" s="471"/>
      <c r="M410" s="471"/>
      <c r="N410" s="471"/>
      <c r="O410" s="471"/>
      <c r="P410" s="471"/>
      <c r="Q410" s="471"/>
      <c r="R410" s="471"/>
      <c r="S410" s="471"/>
      <c r="T410" s="471"/>
      <c r="U410" s="390" t="str">
        <f t="array" ref="U410">IFERROR(IF(INDEX('Disaggregation Data'!$O$315:$O$536,MATCH(LEFT(X410,255),LEFT('Disaggregation Data'!$J$315:$J$536,255),0))=0,"",INDEX('Disaggregation Data'!$O$315:$O$536,MATCH(LEFT(X410,255),LEFT('Disaggregation Data'!J$315:$J$536,255),0))),"")</f>
        <v/>
      </c>
      <c r="V410" s="402" t="str">
        <f t="array" ref="V410">IFERROR(IF(INDEX('Disaggregation Data'!$P$315:$P$536,MATCH(LEFT(X410,255),LEFT('Disaggregation Data'!$J$315:$J$536,255),0))=0,"",INDEX('Disaggregation Data'!$P$315:$P$536,MATCH(LEFT(X410,255),LEFT('Disaggregation Data'!J$315:$J$536,255),0))),"")</f>
        <v/>
      </c>
      <c r="W410" s="472"/>
      <c r="X410" s="472" t="str">
        <f t="shared" si="30"/>
        <v>SPI-2: Percentage of children aged 3–59 months who received the full number of courses of SMC (3 or 4) per  transmission season in the targeted areas</v>
      </c>
      <c r="Y410" s="472">
        <f t="shared" si="31"/>
        <v>3</v>
      </c>
      <c r="Z410" s="472" t="str">
        <f t="shared" si="32"/>
        <v>SPI-2: Percentage of children aged 3–59 months who received the full number of courses of SMC (3 or 4) per  transmission season in the targeted areas-3</v>
      </c>
      <c r="AA410" s="472" t="b">
        <f t="shared" si="33"/>
        <v>1</v>
      </c>
      <c r="AB410" s="472" t="s">
        <v>1879</v>
      </c>
      <c r="AC410" s="472" t="str">
        <f t="array" ref="AC410">IFERROR(IF(INDEX('Disaggregation Records'!$G$95:$G$183,MATCH(LEFT(Z410,255),LEFT('Disaggregation Records'!$D$95:$D$183,255),0))=0,"",INDEX('Disaggregation Records'!$G$95:$G$183,MATCH(LEFT(Z410,255),LEFT('Disaggregation Records'!$D$95:$D$183,255),0))),"")</f>
        <v/>
      </c>
      <c r="AD410" s="472" t="s">
        <v>770</v>
      </c>
      <c r="AE410" s="219"/>
      <c r="AF410" s="135"/>
      <c r="AG410" s="135"/>
    </row>
    <row r="411" spans="1:33" ht="37.5" customHeight="1" x14ac:dyDescent="0.3">
      <c r="A411" s="367">
        <v>9</v>
      </c>
      <c r="B411" s="384" t="str">
        <f>IFERROR(VLOOKUP(A411,'Coverage Indicators - Section D'!$A$10:$Y$34,25,FALSE),"")</f>
        <v>SPI-2: Percentage of children aged 3–59 months who received the full number of courses of SMC (3 or 4) per  transmission season in the targeted areas</v>
      </c>
      <c r="C411" s="467" t="str">
        <f t="array" ref="C411">IFERROR(IF(INDEX('Disaggregation Records'!$E$95:$E$183,MATCH(LEFT(Z411,255),LEFT('Disaggregation Records'!$D$95:$D$183,255),0))=0,"",INDEX('Disaggregation Records'!$E$95:$E$183,MATCH(LEFT(Z411,255),LEFT('Disaggregation Records'!$D$95:$D$183,255),0))),"")</f>
        <v/>
      </c>
      <c r="D411" s="467" t="str">
        <f t="array" ref="D411">IFERROR(IF(INDEX('Disaggregation Records'!$F$95:$F$183,MATCH(LEFT(Z411,255),LEFT('Disaggregation Records'!$D$95:$D$183,255),0))=0,"",INDEX('Disaggregation Records'!$F$95:$F$183,MATCH(LEFT(Z411,255),LEFT('Disaggregation Records'!$D$95:$D$183,255),0))),"")</f>
        <v/>
      </c>
      <c r="E411" s="386" t="str">
        <f t="array" ref="E411">IFERROR(IF(INDEX('Disaggregation Data'!$K$315:$K$536,MATCH(LEFT(X411,255),LEFT('Disaggregation Data'!$J$315:$J$536,255),0))=0,"",INDEX('Disaggregation Data'!$K$315:$K$536,MATCH(LEFT(X411,255),LEFT('Disaggregation Data'!J$315:$J$536,255),0))),"")</f>
        <v/>
      </c>
      <c r="F411" s="387" t="str">
        <f t="array" ref="F411">IFERROR(IF(INDEX('Disaggregation Data'!$L$315:$L$536,MATCH(LEFT(X411,255),LEFT('Disaggregation Data'!$J$315:$J$536,255),0))=0,"",INDEX('Disaggregation Data'!$L$315:$L$536,MATCH(LEFT(X411,255),LEFT('Disaggregation Data'!J$315:$J$536,255),0))),"")</f>
        <v/>
      </c>
      <c r="G411" s="442" t="str">
        <f t="array" ref="G411">IFERROR(IF(INDEX('Disaggregation Data'!$M$315:$M$536,MATCH(LEFT(X411,255),LEFT('Disaggregation Data'!$J$315:$J$536,255),0))=0,(E411/F411)*100,INDEX('Disaggregation Data'!$M$315:$M$536,MATCH(LEFT(X411,255),LEFT('Disaggregation Data'!J$315:$J$536,255),0))),"")</f>
        <v/>
      </c>
      <c r="H411" s="390" t="str">
        <f t="array" ref="H411">IFERROR(IF(INDEX('Disaggregation Data'!$N$315:$N$536,MATCH(LEFT(X411,255),LEFT('Disaggregation Data'!$J$315:$J$536,255),0))=0,"",INDEX('Disaggregation Data'!$N$315:$N$536,MATCH(LEFT(X411,255),LEFT('Disaggregation Data'!J$315:$J$536,255),0))),"")</f>
        <v/>
      </c>
      <c r="I411" s="471"/>
      <c r="J411" s="471"/>
      <c r="K411" s="471"/>
      <c r="L411" s="471"/>
      <c r="M411" s="471"/>
      <c r="N411" s="471"/>
      <c r="O411" s="471"/>
      <c r="P411" s="471"/>
      <c r="Q411" s="471"/>
      <c r="R411" s="471"/>
      <c r="S411" s="471"/>
      <c r="T411" s="471"/>
      <c r="U411" s="390" t="str">
        <f t="array" ref="U411">IFERROR(IF(INDEX('Disaggregation Data'!$O$315:$O$536,MATCH(LEFT(X411,255),LEFT('Disaggregation Data'!$J$315:$J$536,255),0))=0,"",INDEX('Disaggregation Data'!$O$315:$O$536,MATCH(LEFT(X411,255),LEFT('Disaggregation Data'!J$315:$J$536,255),0))),"")</f>
        <v/>
      </c>
      <c r="V411" s="402" t="str">
        <f t="array" ref="V411">IFERROR(IF(INDEX('Disaggregation Data'!$P$315:$P$536,MATCH(LEFT(X411,255),LEFT('Disaggregation Data'!$J$315:$J$536,255),0))=0,"",INDEX('Disaggregation Data'!$P$315:$P$536,MATCH(LEFT(X411,255),LEFT('Disaggregation Data'!J$315:$J$536,255),0))),"")</f>
        <v/>
      </c>
      <c r="W411" s="472"/>
      <c r="X411" s="472" t="str">
        <f t="shared" si="30"/>
        <v>SPI-2: Percentage of children aged 3–59 months who received the full number of courses of SMC (3 or 4) per  transmission season in the targeted areas</v>
      </c>
      <c r="Y411" s="472">
        <f t="shared" si="31"/>
        <v>4</v>
      </c>
      <c r="Z411" s="472" t="str">
        <f t="shared" si="32"/>
        <v>SPI-2: Percentage of children aged 3–59 months who received the full number of courses of SMC (3 or 4) per  transmission season in the targeted areas-4</v>
      </c>
      <c r="AA411" s="472" t="b">
        <f t="shared" si="33"/>
        <v>1</v>
      </c>
      <c r="AB411" s="472" t="s">
        <v>1880</v>
      </c>
      <c r="AC411" s="472" t="str">
        <f t="array" ref="AC411">IFERROR(IF(INDEX('Disaggregation Records'!$G$95:$G$183,MATCH(LEFT(Z411,255),LEFT('Disaggregation Records'!$D$95:$D$183,255),0))=0,"",INDEX('Disaggregation Records'!$G$95:$G$183,MATCH(LEFT(Z411,255),LEFT('Disaggregation Records'!$D$95:$D$183,255),0))),"")</f>
        <v/>
      </c>
      <c r="AD411" s="472" t="s">
        <v>770</v>
      </c>
      <c r="AE411" s="219"/>
      <c r="AF411" s="135"/>
      <c r="AG411" s="135"/>
    </row>
    <row r="412" spans="1:33" ht="37.5" customHeight="1" x14ac:dyDescent="0.3">
      <c r="A412" s="367">
        <v>9</v>
      </c>
      <c r="B412" s="384" t="str">
        <f>IFERROR(VLOOKUP(A412,'Coverage Indicators - Section D'!$A$10:$Y$34,25,FALSE),"")</f>
        <v>SPI-2: Percentage of children aged 3–59 months who received the full number of courses of SMC (3 or 4) per  transmission season in the targeted areas</v>
      </c>
      <c r="C412" s="467" t="str">
        <f t="array" ref="C412">IFERROR(IF(INDEX('Disaggregation Records'!$E$95:$E$183,MATCH(LEFT(Z412,255),LEFT('Disaggregation Records'!$D$95:$D$183,255),0))=0,"",INDEX('Disaggregation Records'!$E$95:$E$183,MATCH(LEFT(Z412,255),LEFT('Disaggregation Records'!$D$95:$D$183,255),0))),"")</f>
        <v/>
      </c>
      <c r="D412" s="467" t="str">
        <f t="array" ref="D412">IFERROR(IF(INDEX('Disaggregation Records'!$F$95:$F$183,MATCH(LEFT(Z412,255),LEFT('Disaggregation Records'!$D$95:$D$183,255),0))=0,"",INDEX('Disaggregation Records'!$F$95:$F$183,MATCH(LEFT(Z412,255),LEFT('Disaggregation Records'!$D$95:$D$183,255),0))),"")</f>
        <v/>
      </c>
      <c r="E412" s="386" t="str">
        <f t="array" ref="E412">IFERROR(IF(INDEX('Disaggregation Data'!$K$315:$K$536,MATCH(LEFT(X412,255),LEFT('Disaggregation Data'!$J$315:$J$536,255),0))=0,"",INDEX('Disaggregation Data'!$K$315:$K$536,MATCH(LEFT(X412,255),LEFT('Disaggregation Data'!J$315:$J$536,255),0))),"")</f>
        <v/>
      </c>
      <c r="F412" s="387" t="str">
        <f t="array" ref="F412">IFERROR(IF(INDEX('Disaggregation Data'!$L$315:$L$536,MATCH(LEFT(X412,255),LEFT('Disaggregation Data'!$J$315:$J$536,255),0))=0,"",INDEX('Disaggregation Data'!$L$315:$L$536,MATCH(LEFT(X412,255),LEFT('Disaggregation Data'!J$315:$J$536,255),0))),"")</f>
        <v/>
      </c>
      <c r="G412" s="442" t="str">
        <f t="array" ref="G412">IFERROR(IF(INDEX('Disaggregation Data'!$M$315:$M$536,MATCH(LEFT(X412,255),LEFT('Disaggregation Data'!$J$315:$J$536,255),0))=0,(E412/F412)*100,INDEX('Disaggregation Data'!$M$315:$M$536,MATCH(LEFT(X412,255),LEFT('Disaggregation Data'!J$315:$J$536,255),0))),"")</f>
        <v/>
      </c>
      <c r="H412" s="390" t="str">
        <f t="array" ref="H412">IFERROR(IF(INDEX('Disaggregation Data'!$N$315:$N$536,MATCH(LEFT(X412,255),LEFT('Disaggregation Data'!$J$315:$J$536,255),0))=0,"",INDEX('Disaggregation Data'!$N$315:$N$536,MATCH(LEFT(X412,255),LEFT('Disaggregation Data'!J$315:$J$536,255),0))),"")</f>
        <v/>
      </c>
      <c r="I412" s="471"/>
      <c r="J412" s="471"/>
      <c r="K412" s="471"/>
      <c r="L412" s="471"/>
      <c r="M412" s="471"/>
      <c r="N412" s="471"/>
      <c r="O412" s="471"/>
      <c r="P412" s="471"/>
      <c r="Q412" s="471"/>
      <c r="R412" s="471"/>
      <c r="S412" s="471"/>
      <c r="T412" s="471"/>
      <c r="U412" s="390" t="str">
        <f t="array" ref="U412">IFERROR(IF(INDEX('Disaggregation Data'!$O$315:$O$536,MATCH(LEFT(X412,255),LEFT('Disaggregation Data'!$J$315:$J$536,255),0))=0,"",INDEX('Disaggregation Data'!$O$315:$O$536,MATCH(LEFT(X412,255),LEFT('Disaggregation Data'!J$315:$J$536,255),0))),"")</f>
        <v/>
      </c>
      <c r="V412" s="402" t="str">
        <f t="array" ref="V412">IFERROR(IF(INDEX('Disaggregation Data'!$P$315:$P$536,MATCH(LEFT(X412,255),LEFT('Disaggregation Data'!$J$315:$J$536,255),0))=0,"",INDEX('Disaggregation Data'!$P$315:$P$536,MATCH(LEFT(X412,255),LEFT('Disaggregation Data'!J$315:$J$536,255),0))),"")</f>
        <v/>
      </c>
      <c r="W412" s="472"/>
      <c r="X412" s="472" t="str">
        <f t="shared" si="30"/>
        <v>SPI-2: Percentage of children aged 3–59 months who received the full number of courses of SMC (3 or 4) per  transmission season in the targeted areas</v>
      </c>
      <c r="Y412" s="472">
        <f t="shared" si="31"/>
        <v>5</v>
      </c>
      <c r="Z412" s="472" t="str">
        <f t="shared" si="32"/>
        <v>SPI-2: Percentage of children aged 3–59 months who received the full number of courses of SMC (3 or 4) per  transmission season in the targeted areas-5</v>
      </c>
      <c r="AA412" s="472" t="b">
        <f t="shared" si="33"/>
        <v>1</v>
      </c>
      <c r="AB412" s="472" t="s">
        <v>1881</v>
      </c>
      <c r="AC412" s="472" t="str">
        <f t="array" ref="AC412">IFERROR(IF(INDEX('Disaggregation Records'!$G$95:$G$183,MATCH(LEFT(Z412,255),LEFT('Disaggregation Records'!$D$95:$D$183,255),0))=0,"",INDEX('Disaggregation Records'!$G$95:$G$183,MATCH(LEFT(Z412,255),LEFT('Disaggregation Records'!$D$95:$D$183,255),0))),"")</f>
        <v/>
      </c>
      <c r="AD412" s="472" t="s">
        <v>770</v>
      </c>
      <c r="AE412" s="219"/>
      <c r="AF412" s="135"/>
      <c r="AG412" s="135"/>
    </row>
    <row r="413" spans="1:33" ht="37.5" customHeight="1" x14ac:dyDescent="0.3">
      <c r="A413" s="367">
        <v>9</v>
      </c>
      <c r="B413" s="384" t="str">
        <f>IFERROR(VLOOKUP(A413,'Coverage Indicators - Section D'!$A$10:$Y$34,25,FALSE),"")</f>
        <v>SPI-2: Percentage of children aged 3–59 months who received the full number of courses of SMC (3 or 4) per  transmission season in the targeted areas</v>
      </c>
      <c r="C413" s="467" t="str">
        <f t="array" ref="C413">IFERROR(IF(INDEX('Disaggregation Records'!$E$95:$E$183,MATCH(LEFT(Z413,255),LEFT('Disaggregation Records'!$D$95:$D$183,255),0))=0,"",INDEX('Disaggregation Records'!$E$95:$E$183,MATCH(LEFT(Z413,255),LEFT('Disaggregation Records'!$D$95:$D$183,255),0))),"")</f>
        <v/>
      </c>
      <c r="D413" s="467" t="str">
        <f t="array" ref="D413">IFERROR(IF(INDEX('Disaggregation Records'!$F$95:$F$183,MATCH(LEFT(Z413,255),LEFT('Disaggregation Records'!$D$95:$D$183,255),0))=0,"",INDEX('Disaggregation Records'!$F$95:$F$183,MATCH(LEFT(Z413,255),LEFT('Disaggregation Records'!$D$95:$D$183,255),0))),"")</f>
        <v/>
      </c>
      <c r="E413" s="386" t="str">
        <f t="array" ref="E413">IFERROR(IF(INDEX('Disaggregation Data'!$K$315:$K$536,MATCH(LEFT(X413,255),LEFT('Disaggregation Data'!$J$315:$J$536,255),0))=0,"",INDEX('Disaggregation Data'!$K$315:$K$536,MATCH(LEFT(X413,255),LEFT('Disaggregation Data'!J$315:$J$536,255),0))),"")</f>
        <v/>
      </c>
      <c r="F413" s="387" t="str">
        <f t="array" ref="F413">IFERROR(IF(INDEX('Disaggregation Data'!$L$315:$L$536,MATCH(LEFT(X413,255),LEFT('Disaggregation Data'!$J$315:$J$536,255),0))=0,"",INDEX('Disaggregation Data'!$L$315:$L$536,MATCH(LEFT(X413,255),LEFT('Disaggregation Data'!J$315:$J$536,255),0))),"")</f>
        <v/>
      </c>
      <c r="G413" s="442" t="str">
        <f t="array" ref="G413">IFERROR(IF(INDEX('Disaggregation Data'!$M$315:$M$536,MATCH(LEFT(X413,255),LEFT('Disaggregation Data'!$J$315:$J$536,255),0))=0,(E413/F413)*100,INDEX('Disaggregation Data'!$M$315:$M$536,MATCH(LEFT(X413,255),LEFT('Disaggregation Data'!J$315:$J$536,255),0))),"")</f>
        <v/>
      </c>
      <c r="H413" s="390" t="str">
        <f t="array" ref="H413">IFERROR(IF(INDEX('Disaggregation Data'!$N$315:$N$536,MATCH(LEFT(X413,255),LEFT('Disaggregation Data'!$J$315:$J$536,255),0))=0,"",INDEX('Disaggregation Data'!$N$315:$N$536,MATCH(LEFT(X413,255),LEFT('Disaggregation Data'!J$315:$J$536,255),0))),"")</f>
        <v/>
      </c>
      <c r="I413" s="471"/>
      <c r="J413" s="471"/>
      <c r="K413" s="471"/>
      <c r="L413" s="471"/>
      <c r="M413" s="471"/>
      <c r="N413" s="471"/>
      <c r="O413" s="471"/>
      <c r="P413" s="471"/>
      <c r="Q413" s="471"/>
      <c r="R413" s="471"/>
      <c r="S413" s="471"/>
      <c r="T413" s="471"/>
      <c r="U413" s="390" t="str">
        <f t="array" ref="U413">IFERROR(IF(INDEX('Disaggregation Data'!$O$315:$O$536,MATCH(LEFT(X413,255),LEFT('Disaggregation Data'!$J$315:$J$536,255),0))=0,"",INDEX('Disaggregation Data'!$O$315:$O$536,MATCH(LEFT(X413,255),LEFT('Disaggregation Data'!J$315:$J$536,255),0))),"")</f>
        <v/>
      </c>
      <c r="V413" s="402" t="str">
        <f t="array" ref="V413">IFERROR(IF(INDEX('Disaggregation Data'!$P$315:$P$536,MATCH(LEFT(X413,255),LEFT('Disaggregation Data'!$J$315:$J$536,255),0))=0,"",INDEX('Disaggregation Data'!$P$315:$P$536,MATCH(LEFT(X413,255),LEFT('Disaggregation Data'!J$315:$J$536,255),0))),"")</f>
        <v/>
      </c>
      <c r="W413" s="472"/>
      <c r="X413" s="472" t="str">
        <f t="shared" si="30"/>
        <v>SPI-2: Percentage of children aged 3–59 months who received the full number of courses of SMC (3 or 4) per  transmission season in the targeted areas</v>
      </c>
      <c r="Y413" s="472">
        <f t="shared" si="31"/>
        <v>6</v>
      </c>
      <c r="Z413" s="472" t="str">
        <f t="shared" si="32"/>
        <v>SPI-2: Percentage of children aged 3–59 months who received the full number of courses of SMC (3 or 4) per  transmission season in the targeted areas-6</v>
      </c>
      <c r="AA413" s="472" t="b">
        <f t="shared" si="33"/>
        <v>1</v>
      </c>
      <c r="AB413" s="472" t="s">
        <v>1882</v>
      </c>
      <c r="AC413" s="472" t="str">
        <f t="array" ref="AC413">IFERROR(IF(INDEX('Disaggregation Records'!$G$95:$G$183,MATCH(LEFT(Z413,255),LEFT('Disaggregation Records'!$D$95:$D$183,255),0))=0,"",INDEX('Disaggregation Records'!$G$95:$G$183,MATCH(LEFT(Z413,255),LEFT('Disaggregation Records'!$D$95:$D$183,255),0))),"")</f>
        <v/>
      </c>
      <c r="AD413" s="472" t="s">
        <v>770</v>
      </c>
      <c r="AE413" s="219"/>
      <c r="AF413" s="135"/>
      <c r="AG413" s="135"/>
    </row>
    <row r="414" spans="1:33" ht="37.5" customHeight="1" x14ac:dyDescent="0.3">
      <c r="A414" s="367">
        <v>9</v>
      </c>
      <c r="B414" s="384" t="str">
        <f>IFERROR(VLOOKUP(A414,'Coverage Indicators - Section D'!$A$10:$Y$34,25,FALSE),"")</f>
        <v>SPI-2: Percentage of children aged 3–59 months who received the full number of courses of SMC (3 or 4) per  transmission season in the targeted areas</v>
      </c>
      <c r="C414" s="467" t="str">
        <f t="array" ref="C414">IFERROR(IF(INDEX('Disaggregation Records'!$E$95:$E$183,MATCH(LEFT(Z414,255),LEFT('Disaggregation Records'!$D$95:$D$183,255),0))=0,"",INDEX('Disaggregation Records'!$E$95:$E$183,MATCH(LEFT(Z414,255),LEFT('Disaggregation Records'!$D$95:$D$183,255),0))),"")</f>
        <v/>
      </c>
      <c r="D414" s="467" t="str">
        <f t="array" ref="D414">IFERROR(IF(INDEX('Disaggregation Records'!$F$95:$F$183,MATCH(LEFT(Z414,255),LEFT('Disaggregation Records'!$D$95:$D$183,255),0))=0,"",INDEX('Disaggregation Records'!$F$95:$F$183,MATCH(LEFT(Z414,255),LEFT('Disaggregation Records'!$D$95:$D$183,255),0))),"")</f>
        <v/>
      </c>
      <c r="E414" s="386" t="str">
        <f t="array" ref="E414">IFERROR(IF(INDEX('Disaggregation Data'!$K$315:$K$536,MATCH(LEFT(X414,255),LEFT('Disaggregation Data'!$J$315:$J$536,255),0))=0,"",INDEX('Disaggregation Data'!$K$315:$K$536,MATCH(LEFT(X414,255),LEFT('Disaggregation Data'!J$315:$J$536,255),0))),"")</f>
        <v/>
      </c>
      <c r="F414" s="387" t="str">
        <f t="array" ref="F414">IFERROR(IF(INDEX('Disaggregation Data'!$L$315:$L$536,MATCH(LEFT(X414,255),LEFT('Disaggregation Data'!$J$315:$J$536,255),0))=0,"",INDEX('Disaggregation Data'!$L$315:$L$536,MATCH(LEFT(X414,255),LEFT('Disaggregation Data'!J$315:$J$536,255),0))),"")</f>
        <v/>
      </c>
      <c r="G414" s="442" t="str">
        <f t="array" ref="G414">IFERROR(IF(INDEX('Disaggregation Data'!$M$315:$M$536,MATCH(LEFT(X414,255),LEFT('Disaggregation Data'!$J$315:$J$536,255),0))=0,(E414/F414)*100,INDEX('Disaggregation Data'!$M$315:$M$536,MATCH(LEFT(X414,255),LEFT('Disaggregation Data'!J$315:$J$536,255),0))),"")</f>
        <v/>
      </c>
      <c r="H414" s="390" t="str">
        <f t="array" ref="H414">IFERROR(IF(INDEX('Disaggregation Data'!$N$315:$N$536,MATCH(LEFT(X414,255),LEFT('Disaggregation Data'!$J$315:$J$536,255),0))=0,"",INDEX('Disaggregation Data'!$N$315:$N$536,MATCH(LEFT(X414,255),LEFT('Disaggregation Data'!J$315:$J$536,255),0))),"")</f>
        <v/>
      </c>
      <c r="I414" s="471"/>
      <c r="J414" s="471"/>
      <c r="K414" s="471"/>
      <c r="L414" s="471"/>
      <c r="M414" s="471"/>
      <c r="N414" s="471"/>
      <c r="O414" s="471"/>
      <c r="P414" s="471"/>
      <c r="Q414" s="471"/>
      <c r="R414" s="471"/>
      <c r="S414" s="471"/>
      <c r="T414" s="471"/>
      <c r="U414" s="390" t="str">
        <f t="array" ref="U414">IFERROR(IF(INDEX('Disaggregation Data'!$O$315:$O$536,MATCH(LEFT(X414,255),LEFT('Disaggregation Data'!$J$315:$J$536,255),0))=0,"",INDEX('Disaggregation Data'!$O$315:$O$536,MATCH(LEFT(X414,255),LEFT('Disaggregation Data'!J$315:$J$536,255),0))),"")</f>
        <v/>
      </c>
      <c r="V414" s="402" t="str">
        <f t="array" ref="V414">IFERROR(IF(INDEX('Disaggregation Data'!$P$315:$P$536,MATCH(LEFT(X414,255),LEFT('Disaggregation Data'!$J$315:$J$536,255),0))=0,"",INDEX('Disaggregation Data'!$P$315:$P$536,MATCH(LEFT(X414,255),LEFT('Disaggregation Data'!J$315:$J$536,255),0))),"")</f>
        <v/>
      </c>
      <c r="W414" s="472"/>
      <c r="X414" s="472" t="str">
        <f t="shared" si="30"/>
        <v>SPI-2: Percentage of children aged 3–59 months who received the full number of courses of SMC (3 or 4) per  transmission season in the targeted areas</v>
      </c>
      <c r="Y414" s="472">
        <f t="shared" si="31"/>
        <v>7</v>
      </c>
      <c r="Z414" s="472" t="str">
        <f t="shared" si="32"/>
        <v>SPI-2: Percentage of children aged 3–59 months who received the full number of courses of SMC (3 or 4) per  transmission season in the targeted areas-7</v>
      </c>
      <c r="AA414" s="472" t="b">
        <f t="shared" si="33"/>
        <v>1</v>
      </c>
      <c r="AB414" s="472" t="s">
        <v>1883</v>
      </c>
      <c r="AC414" s="472" t="str">
        <f t="array" ref="AC414">IFERROR(IF(INDEX('Disaggregation Records'!$G$95:$G$183,MATCH(LEFT(Z414,255),LEFT('Disaggregation Records'!$D$95:$D$183,255),0))=0,"",INDEX('Disaggregation Records'!$G$95:$G$183,MATCH(LEFT(Z414,255),LEFT('Disaggregation Records'!$D$95:$D$183,255),0))),"")</f>
        <v/>
      </c>
      <c r="AD414" s="472" t="s">
        <v>770</v>
      </c>
      <c r="AE414" s="219"/>
      <c r="AF414" s="135"/>
      <c r="AG414" s="135"/>
    </row>
    <row r="415" spans="1:33" ht="37.5" customHeight="1" x14ac:dyDescent="0.3">
      <c r="A415" s="367">
        <v>9</v>
      </c>
      <c r="B415" s="384" t="str">
        <f>IFERROR(VLOOKUP(A415,'Coverage Indicators - Section D'!$A$10:$Y$34,25,FALSE),"")</f>
        <v>SPI-2: Percentage of children aged 3–59 months who received the full number of courses of SMC (3 or 4) per  transmission season in the targeted areas</v>
      </c>
      <c r="C415" s="467" t="str">
        <f t="array" ref="C415">IFERROR(IF(INDEX('Disaggregation Records'!$E$95:$E$183,MATCH(LEFT(Z415,255),LEFT('Disaggregation Records'!$D$95:$D$183,255),0))=0,"",INDEX('Disaggregation Records'!$E$95:$E$183,MATCH(LEFT(Z415,255),LEFT('Disaggregation Records'!$D$95:$D$183,255),0))),"")</f>
        <v/>
      </c>
      <c r="D415" s="467" t="str">
        <f t="array" ref="D415">IFERROR(IF(INDEX('Disaggregation Records'!$F$95:$F$183,MATCH(LEFT(Z415,255),LEFT('Disaggregation Records'!$D$95:$D$183,255),0))=0,"",INDEX('Disaggregation Records'!$F$95:$F$183,MATCH(LEFT(Z415,255),LEFT('Disaggregation Records'!$D$95:$D$183,255),0))),"")</f>
        <v/>
      </c>
      <c r="E415" s="386" t="str">
        <f t="array" ref="E415">IFERROR(IF(INDEX('Disaggregation Data'!$K$315:$K$536,MATCH(LEFT(X415,255),LEFT('Disaggregation Data'!$J$315:$J$536,255),0))=0,"",INDEX('Disaggregation Data'!$K$315:$K$536,MATCH(LEFT(X415,255),LEFT('Disaggregation Data'!J$315:$J$536,255),0))),"")</f>
        <v/>
      </c>
      <c r="F415" s="387" t="str">
        <f t="array" ref="F415">IFERROR(IF(INDEX('Disaggregation Data'!$L$315:$L$536,MATCH(LEFT(X415,255),LEFT('Disaggregation Data'!$J$315:$J$536,255),0))=0,"",INDEX('Disaggregation Data'!$L$315:$L$536,MATCH(LEFT(X415,255),LEFT('Disaggregation Data'!J$315:$J$536,255),0))),"")</f>
        <v/>
      </c>
      <c r="G415" s="442" t="str">
        <f t="array" ref="G415">IFERROR(IF(INDEX('Disaggregation Data'!$M$315:$M$536,MATCH(LEFT(X415,255),LEFT('Disaggregation Data'!$J$315:$J$536,255),0))=0,(E415/F415)*100,INDEX('Disaggregation Data'!$M$315:$M$536,MATCH(LEFT(X415,255),LEFT('Disaggregation Data'!J$315:$J$536,255),0))),"")</f>
        <v/>
      </c>
      <c r="H415" s="390" t="str">
        <f t="array" ref="H415">IFERROR(IF(INDEX('Disaggregation Data'!$N$315:$N$536,MATCH(LEFT(X415,255),LEFT('Disaggregation Data'!$J$315:$J$536,255),0))=0,"",INDEX('Disaggregation Data'!$N$315:$N$536,MATCH(LEFT(X415,255),LEFT('Disaggregation Data'!J$315:$J$536,255),0))),"")</f>
        <v/>
      </c>
      <c r="I415" s="471"/>
      <c r="J415" s="471"/>
      <c r="K415" s="471"/>
      <c r="L415" s="471"/>
      <c r="M415" s="471"/>
      <c r="N415" s="471"/>
      <c r="O415" s="471"/>
      <c r="P415" s="471"/>
      <c r="Q415" s="471"/>
      <c r="R415" s="471"/>
      <c r="S415" s="471"/>
      <c r="T415" s="471"/>
      <c r="U415" s="390" t="str">
        <f t="array" ref="U415">IFERROR(IF(INDEX('Disaggregation Data'!$O$315:$O$536,MATCH(LEFT(X415,255),LEFT('Disaggregation Data'!$J$315:$J$536,255),0))=0,"",INDEX('Disaggregation Data'!$O$315:$O$536,MATCH(LEFT(X415,255),LEFT('Disaggregation Data'!J$315:$J$536,255),0))),"")</f>
        <v/>
      </c>
      <c r="V415" s="402" t="str">
        <f t="array" ref="V415">IFERROR(IF(INDEX('Disaggregation Data'!$P$315:$P$536,MATCH(LEFT(X415,255),LEFT('Disaggregation Data'!$J$315:$J$536,255),0))=0,"",INDEX('Disaggregation Data'!$P$315:$P$536,MATCH(LEFT(X415,255),LEFT('Disaggregation Data'!J$315:$J$536,255),0))),"")</f>
        <v/>
      </c>
      <c r="W415" s="472"/>
      <c r="X415" s="472" t="str">
        <f t="shared" si="30"/>
        <v>SPI-2: Percentage of children aged 3–59 months who received the full number of courses of SMC (3 or 4) per  transmission season in the targeted areas</v>
      </c>
      <c r="Y415" s="472">
        <f t="shared" si="31"/>
        <v>8</v>
      </c>
      <c r="Z415" s="472" t="str">
        <f t="shared" si="32"/>
        <v>SPI-2: Percentage of children aged 3–59 months who received the full number of courses of SMC (3 or 4) per  transmission season in the targeted areas-8</v>
      </c>
      <c r="AA415" s="472" t="b">
        <f t="shared" si="33"/>
        <v>1</v>
      </c>
      <c r="AB415" s="472" t="s">
        <v>1884</v>
      </c>
      <c r="AC415" s="472" t="str">
        <f t="array" ref="AC415">IFERROR(IF(INDEX('Disaggregation Records'!$G$95:$G$183,MATCH(LEFT(Z415,255),LEFT('Disaggregation Records'!$D$95:$D$183,255),0))=0,"",INDEX('Disaggregation Records'!$G$95:$G$183,MATCH(LEFT(Z415,255),LEFT('Disaggregation Records'!$D$95:$D$183,255),0))),"")</f>
        <v/>
      </c>
      <c r="AD415" s="472" t="s">
        <v>770</v>
      </c>
      <c r="AE415" s="219"/>
      <c r="AF415" s="135"/>
      <c r="AG415" s="135"/>
    </row>
    <row r="416" spans="1:33" ht="37.5" customHeight="1" x14ac:dyDescent="0.3">
      <c r="A416" s="367">
        <v>9</v>
      </c>
      <c r="B416" s="384" t="str">
        <f>IFERROR(VLOOKUP(A416,'Coverage Indicators - Section D'!$A$10:$Y$34,25,FALSE),"")</f>
        <v>SPI-2: Percentage of children aged 3–59 months who received the full number of courses of SMC (3 or 4) per  transmission season in the targeted areas</v>
      </c>
      <c r="C416" s="467" t="str">
        <f t="array" ref="C416">IFERROR(IF(INDEX('Disaggregation Records'!$E$95:$E$183,MATCH(LEFT(Z416,255),LEFT('Disaggregation Records'!$D$95:$D$183,255),0))=0,"",INDEX('Disaggregation Records'!$E$95:$E$183,MATCH(LEFT(Z416,255),LEFT('Disaggregation Records'!$D$95:$D$183,255),0))),"")</f>
        <v/>
      </c>
      <c r="D416" s="467" t="str">
        <f t="array" ref="D416">IFERROR(IF(INDEX('Disaggregation Records'!$F$95:$F$183,MATCH(LEFT(Z416,255),LEFT('Disaggregation Records'!$D$95:$D$183,255),0))=0,"",INDEX('Disaggregation Records'!$F$95:$F$183,MATCH(LEFT(Z416,255),LEFT('Disaggregation Records'!$D$95:$D$183,255),0))),"")</f>
        <v/>
      </c>
      <c r="E416" s="386" t="str">
        <f t="array" ref="E416">IFERROR(IF(INDEX('Disaggregation Data'!$K$315:$K$536,MATCH(LEFT(X416,255),LEFT('Disaggregation Data'!$J$315:$J$536,255),0))=0,"",INDEX('Disaggregation Data'!$K$315:$K$536,MATCH(LEFT(X416,255),LEFT('Disaggregation Data'!J$315:$J$536,255),0))),"")</f>
        <v/>
      </c>
      <c r="F416" s="387" t="str">
        <f t="array" ref="F416">IFERROR(IF(INDEX('Disaggregation Data'!$L$315:$L$536,MATCH(LEFT(X416,255),LEFT('Disaggregation Data'!$J$315:$J$536,255),0))=0,"",INDEX('Disaggregation Data'!$L$315:$L$536,MATCH(LEFT(X416,255),LEFT('Disaggregation Data'!J$315:$J$536,255),0))),"")</f>
        <v/>
      </c>
      <c r="G416" s="442" t="str">
        <f t="array" ref="G416">IFERROR(IF(INDEX('Disaggregation Data'!$M$315:$M$536,MATCH(LEFT(X416,255),LEFT('Disaggregation Data'!$J$315:$J$536,255),0))=0,(E416/F416)*100,INDEX('Disaggregation Data'!$M$315:$M$536,MATCH(LEFT(X416,255),LEFT('Disaggregation Data'!J$315:$J$536,255),0))),"")</f>
        <v/>
      </c>
      <c r="H416" s="390" t="str">
        <f t="array" ref="H416">IFERROR(IF(INDEX('Disaggregation Data'!$N$315:$N$536,MATCH(LEFT(X416,255),LEFT('Disaggregation Data'!$J$315:$J$536,255),0))=0,"",INDEX('Disaggregation Data'!$N$315:$N$536,MATCH(LEFT(X416,255),LEFT('Disaggregation Data'!J$315:$J$536,255),0))),"")</f>
        <v/>
      </c>
      <c r="I416" s="471"/>
      <c r="J416" s="471"/>
      <c r="K416" s="471"/>
      <c r="L416" s="471"/>
      <c r="M416" s="471"/>
      <c r="N416" s="471"/>
      <c r="O416" s="471"/>
      <c r="P416" s="471"/>
      <c r="Q416" s="471"/>
      <c r="R416" s="471"/>
      <c r="S416" s="471"/>
      <c r="T416" s="471"/>
      <c r="U416" s="390" t="str">
        <f t="array" ref="U416">IFERROR(IF(INDEX('Disaggregation Data'!$O$315:$O$536,MATCH(LEFT(X416,255),LEFT('Disaggregation Data'!$J$315:$J$536,255),0))=0,"",INDEX('Disaggregation Data'!$O$315:$O$536,MATCH(LEFT(X416,255),LEFT('Disaggregation Data'!J$315:$J$536,255),0))),"")</f>
        <v/>
      </c>
      <c r="V416" s="402" t="str">
        <f t="array" ref="V416">IFERROR(IF(INDEX('Disaggregation Data'!$P$315:$P$536,MATCH(LEFT(X416,255),LEFT('Disaggregation Data'!$J$315:$J$536,255),0))=0,"",INDEX('Disaggregation Data'!$P$315:$P$536,MATCH(LEFT(X416,255),LEFT('Disaggregation Data'!J$315:$J$536,255),0))),"")</f>
        <v/>
      </c>
      <c r="W416" s="472"/>
      <c r="X416" s="472" t="str">
        <f t="shared" si="30"/>
        <v>SPI-2: Percentage of children aged 3–59 months who received the full number of courses of SMC (3 or 4) per  transmission season in the targeted areas</v>
      </c>
      <c r="Y416" s="472">
        <f t="shared" si="31"/>
        <v>9</v>
      </c>
      <c r="Z416" s="472" t="str">
        <f t="shared" si="32"/>
        <v>SPI-2: Percentage of children aged 3–59 months who received the full number of courses of SMC (3 or 4) per  transmission season in the targeted areas-9</v>
      </c>
      <c r="AA416" s="472" t="b">
        <f t="shared" si="33"/>
        <v>1</v>
      </c>
      <c r="AB416" s="472" t="s">
        <v>1885</v>
      </c>
      <c r="AC416" s="472" t="str">
        <f t="array" ref="AC416">IFERROR(IF(INDEX('Disaggregation Records'!$G$95:$G$183,MATCH(LEFT(Z416,255),LEFT('Disaggregation Records'!$D$95:$D$183,255),0))=0,"",INDEX('Disaggregation Records'!$G$95:$G$183,MATCH(LEFT(Z416,255),LEFT('Disaggregation Records'!$D$95:$D$183,255),0))),"")</f>
        <v/>
      </c>
      <c r="AD416" s="472" t="s">
        <v>770</v>
      </c>
      <c r="AE416" s="219"/>
      <c r="AF416" s="135"/>
      <c r="AG416" s="135"/>
    </row>
    <row r="417" spans="1:33" ht="37.5" customHeight="1" x14ac:dyDescent="0.3">
      <c r="A417" s="367">
        <v>10</v>
      </c>
      <c r="B417" s="384" t="str">
        <f>IFERROR(VLOOKUP(A417,'Coverage Indicators - Section D'!$A$10:$Y$34,25,FALSE),"")</f>
        <v/>
      </c>
      <c r="C417" s="467" t="str">
        <f t="array" ref="C417">IFERROR(IF(INDEX('Disaggregation Records'!$E$95:$E$183,MATCH(LEFT(Z417,255),LEFT('Disaggregation Records'!$D$95:$D$183,255),0))=0,"",INDEX('Disaggregation Records'!$E$95:$E$183,MATCH(LEFT(Z417,255),LEFT('Disaggregation Records'!$D$95:$D$183,255),0))),"")</f>
        <v/>
      </c>
      <c r="D417" s="467" t="str">
        <f t="array" ref="D417">IFERROR(IF(INDEX('Disaggregation Records'!$F$95:$F$183,MATCH(LEFT(Z417,255),LEFT('Disaggregation Records'!$D$95:$D$183,255),0))=0,"",INDEX('Disaggregation Records'!$F$95:$F$183,MATCH(LEFT(Z417,255),LEFT('Disaggregation Records'!$D$95:$D$183,255),0))),"")</f>
        <v/>
      </c>
      <c r="E417" s="386" t="str">
        <f t="array" ref="E417">IFERROR(IF(INDEX('Disaggregation Data'!$K$315:$K$536,MATCH(LEFT(X417,255),LEFT('Disaggregation Data'!$J$315:$J$536,255),0))=0,"",INDEX('Disaggregation Data'!$K$315:$K$536,MATCH(LEFT(X417,255),LEFT('Disaggregation Data'!J$315:$J$536,255),0))),"")</f>
        <v/>
      </c>
      <c r="F417" s="387" t="str">
        <f t="array" ref="F417">IFERROR(IF(INDEX('Disaggregation Data'!$L$315:$L$536,MATCH(LEFT(X417,255),LEFT('Disaggregation Data'!$J$315:$J$536,255),0))=0,"",INDEX('Disaggregation Data'!$L$315:$L$536,MATCH(LEFT(X417,255),LEFT('Disaggregation Data'!J$315:$J$536,255),0))),"")</f>
        <v/>
      </c>
      <c r="G417" s="442" t="str">
        <f t="array" ref="G417">IFERROR(IF(INDEX('Disaggregation Data'!$M$315:$M$536,MATCH(LEFT(X417,255),LEFT('Disaggregation Data'!$J$315:$J$536,255),0))=0,(E417/F417)*100,INDEX('Disaggregation Data'!$M$315:$M$536,MATCH(LEFT(X417,255),LEFT('Disaggregation Data'!J$315:$J$536,255),0))),"")</f>
        <v/>
      </c>
      <c r="H417" s="390" t="str">
        <f t="array" ref="H417">IFERROR(IF(INDEX('Disaggregation Data'!$N$315:$N$536,MATCH(LEFT(X417,255),LEFT('Disaggregation Data'!$J$315:$J$536,255),0))=0,"",INDEX('Disaggregation Data'!$N$315:$N$536,MATCH(LEFT(X417,255),LEFT('Disaggregation Data'!J$315:$J$536,255),0))),"")</f>
        <v/>
      </c>
      <c r="I417" s="471"/>
      <c r="J417" s="471"/>
      <c r="K417" s="471"/>
      <c r="L417" s="471"/>
      <c r="M417" s="471"/>
      <c r="N417" s="471"/>
      <c r="O417" s="471"/>
      <c r="P417" s="471"/>
      <c r="Q417" s="471"/>
      <c r="R417" s="471"/>
      <c r="S417" s="471"/>
      <c r="T417" s="471"/>
      <c r="U417" s="390" t="str">
        <f t="array" ref="U417">IFERROR(IF(INDEX('Disaggregation Data'!$O$315:$O$536,MATCH(LEFT(X417,255),LEFT('Disaggregation Data'!$J$315:$J$536,255),0))=0,"",INDEX('Disaggregation Data'!$O$315:$O$536,MATCH(LEFT(X417,255),LEFT('Disaggregation Data'!J$315:$J$536,255),0))),"")</f>
        <v/>
      </c>
      <c r="V417" s="402" t="str">
        <f t="array" ref="V417">IFERROR(IF(INDEX('Disaggregation Data'!$P$315:$P$536,MATCH(LEFT(X417,255),LEFT('Disaggregation Data'!$J$315:$J$536,255),0))=0,"",INDEX('Disaggregation Data'!$P$315:$P$536,MATCH(LEFT(X417,255),LEFT('Disaggregation Data'!J$315:$J$536,255),0))),"")</f>
        <v/>
      </c>
      <c r="W417" s="472"/>
      <c r="X417" s="472" t="str">
        <f t="shared" si="30"/>
        <v/>
      </c>
      <c r="Y417" s="472">
        <f t="shared" si="31"/>
        <v>0</v>
      </c>
      <c r="Z417" s="472" t="str">
        <f t="shared" si="32"/>
        <v/>
      </c>
      <c r="AA417" s="472" t="b">
        <f t="shared" si="33"/>
        <v>0</v>
      </c>
      <c r="AB417" s="472" t="s">
        <v>1886</v>
      </c>
      <c r="AC417" s="472" t="str">
        <f t="array" ref="AC417">IFERROR(IF(INDEX('Disaggregation Records'!$G$95:$G$183,MATCH(LEFT(Z417,255),LEFT('Disaggregation Records'!$D$95:$D$183,255),0))=0,"",INDEX('Disaggregation Records'!$G$95:$G$183,MATCH(LEFT(Z417,255),LEFT('Disaggregation Records'!$D$95:$D$183,255),0))),"")</f>
        <v/>
      </c>
      <c r="AD417" s="472" t="s">
        <v>773</v>
      </c>
      <c r="AE417" s="219"/>
      <c r="AF417" s="135"/>
      <c r="AG417" s="135"/>
    </row>
    <row r="418" spans="1:33" ht="37.5" customHeight="1" x14ac:dyDescent="0.3">
      <c r="A418" s="367">
        <v>10</v>
      </c>
      <c r="B418" s="384" t="str">
        <f>IFERROR(VLOOKUP(A418,'Coverage Indicators - Section D'!$A$10:$Y$34,25,FALSE),"")</f>
        <v/>
      </c>
      <c r="C418" s="467" t="str">
        <f t="array" ref="C418">IFERROR(IF(INDEX('Disaggregation Records'!$E$95:$E$183,MATCH(LEFT(Z418,255),LEFT('Disaggregation Records'!$D$95:$D$183,255),0))=0,"",INDEX('Disaggregation Records'!$E$95:$E$183,MATCH(LEFT(Z418,255),LEFT('Disaggregation Records'!$D$95:$D$183,255),0))),"")</f>
        <v/>
      </c>
      <c r="D418" s="467" t="str">
        <f t="array" ref="D418">IFERROR(IF(INDEX('Disaggregation Records'!$F$95:$F$183,MATCH(LEFT(Z418,255),LEFT('Disaggregation Records'!$D$95:$D$183,255),0))=0,"",INDEX('Disaggregation Records'!$F$95:$F$183,MATCH(LEFT(Z418,255),LEFT('Disaggregation Records'!$D$95:$D$183,255),0))),"")</f>
        <v/>
      </c>
      <c r="E418" s="386" t="str">
        <f t="array" ref="E418">IFERROR(IF(INDEX('Disaggregation Data'!$K$315:$K$536,MATCH(LEFT(X418,255),LEFT('Disaggregation Data'!$J$315:$J$536,255),0))=0,"",INDEX('Disaggregation Data'!$K$315:$K$536,MATCH(LEFT(X418,255),LEFT('Disaggregation Data'!J$315:$J$536,255),0))),"")</f>
        <v/>
      </c>
      <c r="F418" s="387" t="str">
        <f t="array" ref="F418">IFERROR(IF(INDEX('Disaggregation Data'!$L$315:$L$536,MATCH(LEFT(X418,255),LEFT('Disaggregation Data'!$J$315:$J$536,255),0))=0,"",INDEX('Disaggregation Data'!$L$315:$L$536,MATCH(LEFT(X418,255),LEFT('Disaggregation Data'!J$315:$J$536,255),0))),"")</f>
        <v/>
      </c>
      <c r="G418" s="442" t="str">
        <f t="array" ref="G418">IFERROR(IF(INDEX('Disaggregation Data'!$M$315:$M$536,MATCH(LEFT(X418,255),LEFT('Disaggregation Data'!$J$315:$J$536,255),0))=0,(E418/F418)*100,INDEX('Disaggregation Data'!$M$315:$M$536,MATCH(LEFT(X418,255),LEFT('Disaggregation Data'!J$315:$J$536,255),0))),"")</f>
        <v/>
      </c>
      <c r="H418" s="390" t="str">
        <f t="array" ref="H418">IFERROR(IF(INDEX('Disaggregation Data'!$N$315:$N$536,MATCH(LEFT(X418,255),LEFT('Disaggregation Data'!$J$315:$J$536,255),0))=0,"",INDEX('Disaggregation Data'!$N$315:$N$536,MATCH(LEFT(X418,255),LEFT('Disaggregation Data'!J$315:$J$536,255),0))),"")</f>
        <v/>
      </c>
      <c r="I418" s="471"/>
      <c r="J418" s="471"/>
      <c r="K418" s="471"/>
      <c r="L418" s="471"/>
      <c r="M418" s="471"/>
      <c r="N418" s="471"/>
      <c r="O418" s="471"/>
      <c r="P418" s="471"/>
      <c r="Q418" s="471"/>
      <c r="R418" s="471"/>
      <c r="S418" s="471"/>
      <c r="T418" s="471"/>
      <c r="U418" s="390" t="str">
        <f t="array" ref="U418">IFERROR(IF(INDEX('Disaggregation Data'!$O$315:$O$536,MATCH(LEFT(X418,255),LEFT('Disaggregation Data'!$J$315:$J$536,255),0))=0,"",INDEX('Disaggregation Data'!$O$315:$O$536,MATCH(LEFT(X418,255),LEFT('Disaggregation Data'!J$315:$J$536,255),0))),"")</f>
        <v/>
      </c>
      <c r="V418" s="402" t="str">
        <f t="array" ref="V418">IFERROR(IF(INDEX('Disaggregation Data'!$P$315:$P$536,MATCH(LEFT(X418,255),LEFT('Disaggregation Data'!$J$315:$J$536,255),0))=0,"",INDEX('Disaggregation Data'!$P$315:$P$536,MATCH(LEFT(X418,255),LEFT('Disaggregation Data'!J$315:$J$536,255),0))),"")</f>
        <v/>
      </c>
      <c r="W418" s="472"/>
      <c r="X418" s="472" t="str">
        <f t="shared" si="30"/>
        <v/>
      </c>
      <c r="Y418" s="472">
        <f t="shared" si="31"/>
        <v>1</v>
      </c>
      <c r="Z418" s="472" t="str">
        <f t="shared" si="32"/>
        <v/>
      </c>
      <c r="AA418" s="472" t="b">
        <f t="shared" si="33"/>
        <v>0</v>
      </c>
      <c r="AB418" s="472" t="s">
        <v>1887</v>
      </c>
      <c r="AC418" s="472" t="str">
        <f t="array" ref="AC418">IFERROR(IF(INDEX('Disaggregation Records'!$G$95:$G$183,MATCH(LEFT(Z418,255),LEFT('Disaggregation Records'!$D$95:$D$183,255),0))=0,"",INDEX('Disaggregation Records'!$G$95:$G$183,MATCH(LEFT(Z418,255),LEFT('Disaggregation Records'!$D$95:$D$183,255),0))),"")</f>
        <v/>
      </c>
      <c r="AD418" s="472" t="s">
        <v>773</v>
      </c>
      <c r="AE418" s="219"/>
      <c r="AF418" s="135"/>
      <c r="AG418" s="135"/>
    </row>
    <row r="419" spans="1:33" ht="37.5" customHeight="1" x14ac:dyDescent="0.3">
      <c r="A419" s="367">
        <v>10</v>
      </c>
      <c r="B419" s="384" t="str">
        <f>IFERROR(VLOOKUP(A419,'Coverage Indicators - Section D'!$A$10:$Y$34,25,FALSE),"")</f>
        <v/>
      </c>
      <c r="C419" s="467" t="str">
        <f t="array" ref="C419">IFERROR(IF(INDEX('Disaggregation Records'!$E$95:$E$183,MATCH(LEFT(Z419,255),LEFT('Disaggregation Records'!$D$95:$D$183,255),0))=0,"",INDEX('Disaggregation Records'!$E$95:$E$183,MATCH(LEFT(Z419,255),LEFT('Disaggregation Records'!$D$95:$D$183,255),0))),"")</f>
        <v/>
      </c>
      <c r="D419" s="467" t="str">
        <f t="array" ref="D419">IFERROR(IF(INDEX('Disaggregation Records'!$F$95:$F$183,MATCH(LEFT(Z419,255),LEFT('Disaggregation Records'!$D$95:$D$183,255),0))=0,"",INDEX('Disaggregation Records'!$F$95:$F$183,MATCH(LEFT(Z419,255),LEFT('Disaggregation Records'!$D$95:$D$183,255),0))),"")</f>
        <v/>
      </c>
      <c r="E419" s="386" t="str">
        <f t="array" ref="E419">IFERROR(IF(INDEX('Disaggregation Data'!$K$315:$K$536,MATCH(LEFT(X419,255),LEFT('Disaggregation Data'!$J$315:$J$536,255),0))=0,"",INDEX('Disaggregation Data'!$K$315:$K$536,MATCH(LEFT(X419,255),LEFT('Disaggregation Data'!J$315:$J$536,255),0))),"")</f>
        <v/>
      </c>
      <c r="F419" s="387" t="str">
        <f t="array" ref="F419">IFERROR(IF(INDEX('Disaggregation Data'!$L$315:$L$536,MATCH(LEFT(X419,255),LEFT('Disaggregation Data'!$J$315:$J$536,255),0))=0,"",INDEX('Disaggregation Data'!$L$315:$L$536,MATCH(LEFT(X419,255),LEFT('Disaggregation Data'!J$315:$J$536,255),0))),"")</f>
        <v/>
      </c>
      <c r="G419" s="442" t="str">
        <f t="array" ref="G419">IFERROR(IF(INDEX('Disaggregation Data'!$M$315:$M$536,MATCH(LEFT(X419,255),LEFT('Disaggregation Data'!$J$315:$J$536,255),0))=0,(E419/F419)*100,INDEX('Disaggregation Data'!$M$315:$M$536,MATCH(LEFT(X419,255),LEFT('Disaggregation Data'!J$315:$J$536,255),0))),"")</f>
        <v/>
      </c>
      <c r="H419" s="390" t="str">
        <f t="array" ref="H419">IFERROR(IF(INDEX('Disaggregation Data'!$N$315:$N$536,MATCH(LEFT(X419,255),LEFT('Disaggregation Data'!$J$315:$J$536,255),0))=0,"",INDEX('Disaggregation Data'!$N$315:$N$536,MATCH(LEFT(X419,255),LEFT('Disaggregation Data'!J$315:$J$536,255),0))),"")</f>
        <v/>
      </c>
      <c r="I419" s="471"/>
      <c r="J419" s="471"/>
      <c r="K419" s="471"/>
      <c r="L419" s="471"/>
      <c r="M419" s="471"/>
      <c r="N419" s="471"/>
      <c r="O419" s="471"/>
      <c r="P419" s="471"/>
      <c r="Q419" s="471"/>
      <c r="R419" s="471"/>
      <c r="S419" s="471"/>
      <c r="T419" s="471"/>
      <c r="U419" s="390" t="str">
        <f t="array" ref="U419">IFERROR(IF(INDEX('Disaggregation Data'!$O$315:$O$536,MATCH(LEFT(X419,255),LEFT('Disaggregation Data'!$J$315:$J$536,255),0))=0,"",INDEX('Disaggregation Data'!$O$315:$O$536,MATCH(LEFT(X419,255),LEFT('Disaggregation Data'!J$315:$J$536,255),0))),"")</f>
        <v/>
      </c>
      <c r="V419" s="402" t="str">
        <f t="array" ref="V419">IFERROR(IF(INDEX('Disaggregation Data'!$P$315:$P$536,MATCH(LEFT(X419,255),LEFT('Disaggregation Data'!$J$315:$J$536,255),0))=0,"",INDEX('Disaggregation Data'!$P$315:$P$536,MATCH(LEFT(X419,255),LEFT('Disaggregation Data'!J$315:$J$536,255),0))),"")</f>
        <v/>
      </c>
      <c r="W419" s="472"/>
      <c r="X419" s="472" t="str">
        <f t="shared" si="30"/>
        <v/>
      </c>
      <c r="Y419" s="472">
        <f t="shared" si="31"/>
        <v>2</v>
      </c>
      <c r="Z419" s="472" t="str">
        <f t="shared" si="32"/>
        <v/>
      </c>
      <c r="AA419" s="472" t="b">
        <f t="shared" si="33"/>
        <v>0</v>
      </c>
      <c r="AB419" s="472" t="s">
        <v>1888</v>
      </c>
      <c r="AC419" s="472" t="str">
        <f t="array" ref="AC419">IFERROR(IF(INDEX('Disaggregation Records'!$G$95:$G$183,MATCH(LEFT(Z419,255),LEFT('Disaggregation Records'!$D$95:$D$183,255),0))=0,"",INDEX('Disaggregation Records'!$G$95:$G$183,MATCH(LEFT(Z419,255),LEFT('Disaggregation Records'!$D$95:$D$183,255),0))),"")</f>
        <v/>
      </c>
      <c r="AD419" s="472" t="s">
        <v>773</v>
      </c>
      <c r="AE419" s="219"/>
      <c r="AF419" s="135"/>
      <c r="AG419" s="135"/>
    </row>
    <row r="420" spans="1:33" ht="37.5" customHeight="1" x14ac:dyDescent="0.3">
      <c r="A420" s="367">
        <v>10</v>
      </c>
      <c r="B420" s="384" t="str">
        <f>IFERROR(VLOOKUP(A420,'Coverage Indicators - Section D'!$A$10:$Y$34,25,FALSE),"")</f>
        <v/>
      </c>
      <c r="C420" s="467" t="str">
        <f t="array" ref="C420">IFERROR(IF(INDEX('Disaggregation Records'!$E$95:$E$183,MATCH(LEFT(Z420,255),LEFT('Disaggregation Records'!$D$95:$D$183,255),0))=0,"",INDEX('Disaggregation Records'!$E$95:$E$183,MATCH(LEFT(Z420,255),LEFT('Disaggregation Records'!$D$95:$D$183,255),0))),"")</f>
        <v/>
      </c>
      <c r="D420" s="467" t="str">
        <f t="array" ref="D420">IFERROR(IF(INDEX('Disaggregation Records'!$F$95:$F$183,MATCH(LEFT(Z420,255),LEFT('Disaggregation Records'!$D$95:$D$183,255),0))=0,"",INDEX('Disaggregation Records'!$F$95:$F$183,MATCH(LEFT(Z420,255),LEFT('Disaggregation Records'!$D$95:$D$183,255),0))),"")</f>
        <v/>
      </c>
      <c r="E420" s="386" t="str">
        <f t="array" ref="E420">IFERROR(IF(INDEX('Disaggregation Data'!$K$315:$K$536,MATCH(LEFT(X420,255),LEFT('Disaggregation Data'!$J$315:$J$536,255),0))=0,"",INDEX('Disaggregation Data'!$K$315:$K$536,MATCH(LEFT(X420,255),LEFT('Disaggregation Data'!J$315:$J$536,255),0))),"")</f>
        <v/>
      </c>
      <c r="F420" s="387" t="str">
        <f t="array" ref="F420">IFERROR(IF(INDEX('Disaggregation Data'!$L$315:$L$536,MATCH(LEFT(X420,255),LEFT('Disaggregation Data'!$J$315:$J$536,255),0))=0,"",INDEX('Disaggregation Data'!$L$315:$L$536,MATCH(LEFT(X420,255),LEFT('Disaggregation Data'!J$315:$J$536,255),0))),"")</f>
        <v/>
      </c>
      <c r="G420" s="442" t="str">
        <f t="array" ref="G420">IFERROR(IF(INDEX('Disaggregation Data'!$M$315:$M$536,MATCH(LEFT(X420,255),LEFT('Disaggregation Data'!$J$315:$J$536,255),0))=0,(E420/F420)*100,INDEX('Disaggregation Data'!$M$315:$M$536,MATCH(LEFT(X420,255),LEFT('Disaggregation Data'!J$315:$J$536,255),0))),"")</f>
        <v/>
      </c>
      <c r="H420" s="390" t="str">
        <f t="array" ref="H420">IFERROR(IF(INDEX('Disaggregation Data'!$N$315:$N$536,MATCH(LEFT(X420,255),LEFT('Disaggregation Data'!$J$315:$J$536,255),0))=0,"",INDEX('Disaggregation Data'!$N$315:$N$536,MATCH(LEFT(X420,255),LEFT('Disaggregation Data'!J$315:$J$536,255),0))),"")</f>
        <v/>
      </c>
      <c r="I420" s="471"/>
      <c r="J420" s="471"/>
      <c r="K420" s="471"/>
      <c r="L420" s="471"/>
      <c r="M420" s="471"/>
      <c r="N420" s="471"/>
      <c r="O420" s="471"/>
      <c r="P420" s="471"/>
      <c r="Q420" s="471"/>
      <c r="R420" s="471"/>
      <c r="S420" s="471"/>
      <c r="T420" s="471"/>
      <c r="U420" s="390" t="str">
        <f t="array" ref="U420">IFERROR(IF(INDEX('Disaggregation Data'!$O$315:$O$536,MATCH(LEFT(X420,255),LEFT('Disaggregation Data'!$J$315:$J$536,255),0))=0,"",INDEX('Disaggregation Data'!$O$315:$O$536,MATCH(LEFT(X420,255),LEFT('Disaggregation Data'!J$315:$J$536,255),0))),"")</f>
        <v/>
      </c>
      <c r="V420" s="402" t="str">
        <f t="array" ref="V420">IFERROR(IF(INDEX('Disaggregation Data'!$P$315:$P$536,MATCH(LEFT(X420,255),LEFT('Disaggregation Data'!$J$315:$J$536,255),0))=0,"",INDEX('Disaggregation Data'!$P$315:$P$536,MATCH(LEFT(X420,255),LEFT('Disaggregation Data'!J$315:$J$536,255),0))),"")</f>
        <v/>
      </c>
      <c r="W420" s="472"/>
      <c r="X420" s="472" t="str">
        <f t="shared" si="30"/>
        <v/>
      </c>
      <c r="Y420" s="472">
        <f t="shared" si="31"/>
        <v>3</v>
      </c>
      <c r="Z420" s="472" t="str">
        <f t="shared" si="32"/>
        <v/>
      </c>
      <c r="AA420" s="472" t="b">
        <f t="shared" si="33"/>
        <v>0</v>
      </c>
      <c r="AB420" s="472" t="s">
        <v>1889</v>
      </c>
      <c r="AC420" s="472" t="str">
        <f t="array" ref="AC420">IFERROR(IF(INDEX('Disaggregation Records'!$G$95:$G$183,MATCH(LEFT(Z420,255),LEFT('Disaggregation Records'!$D$95:$D$183,255),0))=0,"",INDEX('Disaggregation Records'!$G$95:$G$183,MATCH(LEFT(Z420,255),LEFT('Disaggregation Records'!$D$95:$D$183,255),0))),"")</f>
        <v/>
      </c>
      <c r="AD420" s="472" t="s">
        <v>773</v>
      </c>
      <c r="AE420" s="219"/>
      <c r="AF420" s="135"/>
      <c r="AG420" s="135"/>
    </row>
    <row r="421" spans="1:33" ht="37.5" customHeight="1" x14ac:dyDescent="0.3">
      <c r="A421" s="367">
        <v>10</v>
      </c>
      <c r="B421" s="384" t="str">
        <f>IFERROR(VLOOKUP(A421,'Coverage Indicators - Section D'!$A$10:$Y$34,25,FALSE),"")</f>
        <v/>
      </c>
      <c r="C421" s="467" t="str">
        <f t="array" ref="C421">IFERROR(IF(INDEX('Disaggregation Records'!$E$95:$E$183,MATCH(LEFT(Z421,255),LEFT('Disaggregation Records'!$D$95:$D$183,255),0))=0,"",INDEX('Disaggregation Records'!$E$95:$E$183,MATCH(LEFT(Z421,255),LEFT('Disaggregation Records'!$D$95:$D$183,255),0))),"")</f>
        <v/>
      </c>
      <c r="D421" s="467" t="str">
        <f t="array" ref="D421">IFERROR(IF(INDEX('Disaggregation Records'!$F$95:$F$183,MATCH(LEFT(Z421,255),LEFT('Disaggregation Records'!$D$95:$D$183,255),0))=0,"",INDEX('Disaggregation Records'!$F$95:$F$183,MATCH(LEFT(Z421,255),LEFT('Disaggregation Records'!$D$95:$D$183,255),0))),"")</f>
        <v/>
      </c>
      <c r="E421" s="386" t="str">
        <f t="array" ref="E421">IFERROR(IF(INDEX('Disaggregation Data'!$K$315:$K$536,MATCH(LEFT(X421,255),LEFT('Disaggregation Data'!$J$315:$J$536,255),0))=0,"",INDEX('Disaggregation Data'!$K$315:$K$536,MATCH(LEFT(X421,255),LEFT('Disaggregation Data'!J$315:$J$536,255),0))),"")</f>
        <v/>
      </c>
      <c r="F421" s="387" t="str">
        <f t="array" ref="F421">IFERROR(IF(INDEX('Disaggregation Data'!$L$315:$L$536,MATCH(LEFT(X421,255),LEFT('Disaggregation Data'!$J$315:$J$536,255),0))=0,"",INDEX('Disaggregation Data'!$L$315:$L$536,MATCH(LEFT(X421,255),LEFT('Disaggregation Data'!J$315:$J$536,255),0))),"")</f>
        <v/>
      </c>
      <c r="G421" s="442" t="str">
        <f t="array" ref="G421">IFERROR(IF(INDEX('Disaggregation Data'!$M$315:$M$536,MATCH(LEFT(X421,255),LEFT('Disaggregation Data'!$J$315:$J$536,255),0))=0,(E421/F421)*100,INDEX('Disaggregation Data'!$M$315:$M$536,MATCH(LEFT(X421,255),LEFT('Disaggregation Data'!J$315:$J$536,255),0))),"")</f>
        <v/>
      </c>
      <c r="H421" s="390" t="str">
        <f t="array" ref="H421">IFERROR(IF(INDEX('Disaggregation Data'!$N$315:$N$536,MATCH(LEFT(X421,255),LEFT('Disaggregation Data'!$J$315:$J$536,255),0))=0,"",INDEX('Disaggregation Data'!$N$315:$N$536,MATCH(LEFT(X421,255),LEFT('Disaggregation Data'!J$315:$J$536,255),0))),"")</f>
        <v/>
      </c>
      <c r="I421" s="471"/>
      <c r="J421" s="471"/>
      <c r="K421" s="471"/>
      <c r="L421" s="471"/>
      <c r="M421" s="471"/>
      <c r="N421" s="471"/>
      <c r="O421" s="471"/>
      <c r="P421" s="471"/>
      <c r="Q421" s="471"/>
      <c r="R421" s="471"/>
      <c r="S421" s="471"/>
      <c r="T421" s="471"/>
      <c r="U421" s="390" t="str">
        <f t="array" ref="U421">IFERROR(IF(INDEX('Disaggregation Data'!$O$315:$O$536,MATCH(LEFT(X421,255),LEFT('Disaggregation Data'!$J$315:$J$536,255),0))=0,"",INDEX('Disaggregation Data'!$O$315:$O$536,MATCH(LEFT(X421,255),LEFT('Disaggregation Data'!J$315:$J$536,255),0))),"")</f>
        <v/>
      </c>
      <c r="V421" s="402" t="str">
        <f t="array" ref="V421">IFERROR(IF(INDEX('Disaggregation Data'!$P$315:$P$536,MATCH(LEFT(X421,255),LEFT('Disaggregation Data'!$J$315:$J$536,255),0))=0,"",INDEX('Disaggregation Data'!$P$315:$P$536,MATCH(LEFT(X421,255),LEFT('Disaggregation Data'!J$315:$J$536,255),0))),"")</f>
        <v/>
      </c>
      <c r="W421" s="472"/>
      <c r="X421" s="472" t="str">
        <f t="shared" si="30"/>
        <v/>
      </c>
      <c r="Y421" s="472">
        <f t="shared" si="31"/>
        <v>4</v>
      </c>
      <c r="Z421" s="472" t="str">
        <f t="shared" si="32"/>
        <v/>
      </c>
      <c r="AA421" s="472" t="b">
        <f t="shared" si="33"/>
        <v>0</v>
      </c>
      <c r="AB421" s="472" t="s">
        <v>1890</v>
      </c>
      <c r="AC421" s="472" t="str">
        <f t="array" ref="AC421">IFERROR(IF(INDEX('Disaggregation Records'!$G$95:$G$183,MATCH(LEFT(Z421,255),LEFT('Disaggregation Records'!$D$95:$D$183,255),0))=0,"",INDEX('Disaggregation Records'!$G$95:$G$183,MATCH(LEFT(Z421,255),LEFT('Disaggregation Records'!$D$95:$D$183,255),0))),"")</f>
        <v/>
      </c>
      <c r="AD421" s="472" t="s">
        <v>773</v>
      </c>
      <c r="AE421" s="219"/>
      <c r="AF421" s="135"/>
      <c r="AG421" s="135"/>
    </row>
    <row r="422" spans="1:33" ht="37.5" customHeight="1" x14ac:dyDescent="0.3">
      <c r="A422" s="367">
        <v>10</v>
      </c>
      <c r="B422" s="384" t="str">
        <f>IFERROR(VLOOKUP(A422,'Coverage Indicators - Section D'!$A$10:$Y$34,25,FALSE),"")</f>
        <v/>
      </c>
      <c r="C422" s="467" t="str">
        <f t="array" ref="C422">IFERROR(IF(INDEX('Disaggregation Records'!$E$95:$E$183,MATCH(LEFT(Z422,255),LEFT('Disaggregation Records'!$D$95:$D$183,255),0))=0,"",INDEX('Disaggregation Records'!$E$95:$E$183,MATCH(LEFT(Z422,255),LEFT('Disaggregation Records'!$D$95:$D$183,255),0))),"")</f>
        <v/>
      </c>
      <c r="D422" s="467" t="str">
        <f t="array" ref="D422">IFERROR(IF(INDEX('Disaggregation Records'!$F$95:$F$183,MATCH(LEFT(Z422,255),LEFT('Disaggregation Records'!$D$95:$D$183,255),0))=0,"",INDEX('Disaggregation Records'!$F$95:$F$183,MATCH(LEFT(Z422,255),LEFT('Disaggregation Records'!$D$95:$D$183,255),0))),"")</f>
        <v/>
      </c>
      <c r="E422" s="386" t="str">
        <f t="array" ref="E422">IFERROR(IF(INDEX('Disaggregation Data'!$K$315:$K$536,MATCH(LEFT(X422,255),LEFT('Disaggregation Data'!$J$315:$J$536,255),0))=0,"",INDEX('Disaggregation Data'!$K$315:$K$536,MATCH(LEFT(X422,255),LEFT('Disaggregation Data'!J$315:$J$536,255),0))),"")</f>
        <v/>
      </c>
      <c r="F422" s="387" t="str">
        <f t="array" ref="F422">IFERROR(IF(INDEX('Disaggregation Data'!$L$315:$L$536,MATCH(LEFT(X422,255),LEFT('Disaggregation Data'!$J$315:$J$536,255),0))=0,"",INDEX('Disaggregation Data'!$L$315:$L$536,MATCH(LEFT(X422,255),LEFT('Disaggregation Data'!J$315:$J$536,255),0))),"")</f>
        <v/>
      </c>
      <c r="G422" s="442" t="str">
        <f t="array" ref="G422">IFERROR(IF(INDEX('Disaggregation Data'!$M$315:$M$536,MATCH(LEFT(X422,255),LEFT('Disaggregation Data'!$J$315:$J$536,255),0))=0,(E422/F422)*100,INDEX('Disaggregation Data'!$M$315:$M$536,MATCH(LEFT(X422,255),LEFT('Disaggregation Data'!J$315:$J$536,255),0))),"")</f>
        <v/>
      </c>
      <c r="H422" s="390" t="str">
        <f t="array" ref="H422">IFERROR(IF(INDEX('Disaggregation Data'!$N$315:$N$536,MATCH(LEFT(X422,255),LEFT('Disaggregation Data'!$J$315:$J$536,255),0))=0,"",INDEX('Disaggregation Data'!$N$315:$N$536,MATCH(LEFT(X422,255),LEFT('Disaggregation Data'!J$315:$J$536,255),0))),"")</f>
        <v/>
      </c>
      <c r="I422" s="471"/>
      <c r="J422" s="471"/>
      <c r="K422" s="471"/>
      <c r="L422" s="471"/>
      <c r="M422" s="471"/>
      <c r="N422" s="471"/>
      <c r="O422" s="471"/>
      <c r="P422" s="471"/>
      <c r="Q422" s="471"/>
      <c r="R422" s="471"/>
      <c r="S422" s="471"/>
      <c r="T422" s="471"/>
      <c r="U422" s="390" t="str">
        <f t="array" ref="U422">IFERROR(IF(INDEX('Disaggregation Data'!$O$315:$O$536,MATCH(LEFT(X422,255),LEFT('Disaggregation Data'!$J$315:$J$536,255),0))=0,"",INDEX('Disaggregation Data'!$O$315:$O$536,MATCH(LEFT(X422,255),LEFT('Disaggregation Data'!J$315:$J$536,255),0))),"")</f>
        <v/>
      </c>
      <c r="V422" s="402" t="str">
        <f t="array" ref="V422">IFERROR(IF(INDEX('Disaggregation Data'!$P$315:$P$536,MATCH(LEFT(X422,255),LEFT('Disaggregation Data'!$J$315:$J$536,255),0))=0,"",INDEX('Disaggregation Data'!$P$315:$P$536,MATCH(LEFT(X422,255),LEFT('Disaggregation Data'!J$315:$J$536,255),0))),"")</f>
        <v/>
      </c>
      <c r="W422" s="472"/>
      <c r="X422" s="472" t="str">
        <f t="shared" si="30"/>
        <v/>
      </c>
      <c r="Y422" s="472">
        <f t="shared" si="31"/>
        <v>5</v>
      </c>
      <c r="Z422" s="472" t="str">
        <f t="shared" si="32"/>
        <v/>
      </c>
      <c r="AA422" s="472" t="b">
        <f t="shared" si="33"/>
        <v>0</v>
      </c>
      <c r="AB422" s="472" t="s">
        <v>1891</v>
      </c>
      <c r="AC422" s="472" t="str">
        <f t="array" ref="AC422">IFERROR(IF(INDEX('Disaggregation Records'!$G$95:$G$183,MATCH(LEFT(Z422,255),LEFT('Disaggregation Records'!$D$95:$D$183,255),0))=0,"",INDEX('Disaggregation Records'!$G$95:$G$183,MATCH(LEFT(Z422,255),LEFT('Disaggregation Records'!$D$95:$D$183,255),0))),"")</f>
        <v/>
      </c>
      <c r="AD422" s="472" t="s">
        <v>773</v>
      </c>
      <c r="AE422" s="219"/>
      <c r="AF422" s="135"/>
      <c r="AG422" s="135"/>
    </row>
    <row r="423" spans="1:33" ht="37.5" customHeight="1" x14ac:dyDescent="0.3">
      <c r="A423" s="367">
        <v>10</v>
      </c>
      <c r="B423" s="384" t="str">
        <f>IFERROR(VLOOKUP(A423,'Coverage Indicators - Section D'!$A$10:$Y$34,25,FALSE),"")</f>
        <v/>
      </c>
      <c r="C423" s="467" t="str">
        <f t="array" ref="C423">IFERROR(IF(INDEX('Disaggregation Records'!$E$95:$E$183,MATCH(LEFT(Z423,255),LEFT('Disaggregation Records'!$D$95:$D$183,255),0))=0,"",INDEX('Disaggregation Records'!$E$95:$E$183,MATCH(LEFT(Z423,255),LEFT('Disaggregation Records'!$D$95:$D$183,255),0))),"")</f>
        <v/>
      </c>
      <c r="D423" s="467" t="str">
        <f t="array" ref="D423">IFERROR(IF(INDEX('Disaggregation Records'!$F$95:$F$183,MATCH(LEFT(Z423,255),LEFT('Disaggregation Records'!$D$95:$D$183,255),0))=0,"",INDEX('Disaggregation Records'!$F$95:$F$183,MATCH(LEFT(Z423,255),LEFT('Disaggregation Records'!$D$95:$D$183,255),0))),"")</f>
        <v/>
      </c>
      <c r="E423" s="386" t="str">
        <f t="array" ref="E423">IFERROR(IF(INDEX('Disaggregation Data'!$K$315:$K$536,MATCH(LEFT(X423,255),LEFT('Disaggregation Data'!$J$315:$J$536,255),0))=0,"",INDEX('Disaggregation Data'!$K$315:$K$536,MATCH(LEFT(X423,255),LEFT('Disaggregation Data'!J$315:$J$536,255),0))),"")</f>
        <v/>
      </c>
      <c r="F423" s="387" t="str">
        <f t="array" ref="F423">IFERROR(IF(INDEX('Disaggregation Data'!$L$315:$L$536,MATCH(LEFT(X423,255),LEFT('Disaggregation Data'!$J$315:$J$536,255),0))=0,"",INDEX('Disaggregation Data'!$L$315:$L$536,MATCH(LEFT(X423,255),LEFT('Disaggregation Data'!J$315:$J$536,255),0))),"")</f>
        <v/>
      </c>
      <c r="G423" s="442" t="str">
        <f t="array" ref="G423">IFERROR(IF(INDEX('Disaggregation Data'!$M$315:$M$536,MATCH(LEFT(X423,255),LEFT('Disaggregation Data'!$J$315:$J$536,255),0))=0,(E423/F423)*100,INDEX('Disaggregation Data'!$M$315:$M$536,MATCH(LEFT(X423,255),LEFT('Disaggregation Data'!J$315:$J$536,255),0))),"")</f>
        <v/>
      </c>
      <c r="H423" s="390" t="str">
        <f t="array" ref="H423">IFERROR(IF(INDEX('Disaggregation Data'!$N$315:$N$536,MATCH(LEFT(X423,255),LEFT('Disaggregation Data'!$J$315:$J$536,255),0))=0,"",INDEX('Disaggregation Data'!$N$315:$N$536,MATCH(LEFT(X423,255),LEFT('Disaggregation Data'!J$315:$J$536,255),0))),"")</f>
        <v/>
      </c>
      <c r="I423" s="471"/>
      <c r="J423" s="471"/>
      <c r="K423" s="471"/>
      <c r="L423" s="471"/>
      <c r="M423" s="471"/>
      <c r="N423" s="471"/>
      <c r="O423" s="471"/>
      <c r="P423" s="471"/>
      <c r="Q423" s="471"/>
      <c r="R423" s="471"/>
      <c r="S423" s="471"/>
      <c r="T423" s="471"/>
      <c r="U423" s="390" t="str">
        <f t="array" ref="U423">IFERROR(IF(INDEX('Disaggregation Data'!$O$315:$O$536,MATCH(LEFT(X423,255),LEFT('Disaggregation Data'!$J$315:$J$536,255),0))=0,"",INDEX('Disaggregation Data'!$O$315:$O$536,MATCH(LEFT(X423,255),LEFT('Disaggregation Data'!J$315:$J$536,255),0))),"")</f>
        <v/>
      </c>
      <c r="V423" s="402" t="str">
        <f t="array" ref="V423">IFERROR(IF(INDEX('Disaggregation Data'!$P$315:$P$536,MATCH(LEFT(X423,255),LEFT('Disaggregation Data'!$J$315:$J$536,255),0))=0,"",INDEX('Disaggregation Data'!$P$315:$P$536,MATCH(LEFT(X423,255),LEFT('Disaggregation Data'!J$315:$J$536,255),0))),"")</f>
        <v/>
      </c>
      <c r="W423" s="472"/>
      <c r="X423" s="472" t="str">
        <f t="shared" si="30"/>
        <v/>
      </c>
      <c r="Y423" s="472">
        <f t="shared" si="31"/>
        <v>6</v>
      </c>
      <c r="Z423" s="472" t="str">
        <f t="shared" si="32"/>
        <v/>
      </c>
      <c r="AA423" s="472" t="b">
        <f t="shared" si="33"/>
        <v>0</v>
      </c>
      <c r="AB423" s="472" t="s">
        <v>1892</v>
      </c>
      <c r="AC423" s="472" t="str">
        <f t="array" ref="AC423">IFERROR(IF(INDEX('Disaggregation Records'!$G$95:$G$183,MATCH(LEFT(Z423,255),LEFT('Disaggregation Records'!$D$95:$D$183,255),0))=0,"",INDEX('Disaggregation Records'!$G$95:$G$183,MATCH(LEFT(Z423,255),LEFT('Disaggregation Records'!$D$95:$D$183,255),0))),"")</f>
        <v/>
      </c>
      <c r="AD423" s="472" t="s">
        <v>773</v>
      </c>
      <c r="AE423" s="219"/>
      <c r="AF423" s="135"/>
      <c r="AG423" s="135"/>
    </row>
    <row r="424" spans="1:33" ht="37.5" customHeight="1" x14ac:dyDescent="0.3">
      <c r="A424" s="367">
        <v>10</v>
      </c>
      <c r="B424" s="384" t="str">
        <f>IFERROR(VLOOKUP(A424,'Coverage Indicators - Section D'!$A$10:$Y$34,25,FALSE),"")</f>
        <v/>
      </c>
      <c r="C424" s="467" t="str">
        <f t="array" ref="C424">IFERROR(IF(INDEX('Disaggregation Records'!$E$95:$E$183,MATCH(LEFT(Z424,255),LEFT('Disaggregation Records'!$D$95:$D$183,255),0))=0,"",INDEX('Disaggregation Records'!$E$95:$E$183,MATCH(LEFT(Z424,255),LEFT('Disaggregation Records'!$D$95:$D$183,255),0))),"")</f>
        <v/>
      </c>
      <c r="D424" s="467" t="str">
        <f t="array" ref="D424">IFERROR(IF(INDEX('Disaggregation Records'!$F$95:$F$183,MATCH(LEFT(Z424,255),LEFT('Disaggregation Records'!$D$95:$D$183,255),0))=0,"",INDEX('Disaggregation Records'!$F$95:$F$183,MATCH(LEFT(Z424,255),LEFT('Disaggregation Records'!$D$95:$D$183,255),0))),"")</f>
        <v/>
      </c>
      <c r="E424" s="386" t="str">
        <f t="array" ref="E424">IFERROR(IF(INDEX('Disaggregation Data'!$K$315:$K$536,MATCH(LEFT(X424,255),LEFT('Disaggregation Data'!$J$315:$J$536,255),0))=0,"",INDEX('Disaggregation Data'!$K$315:$K$536,MATCH(LEFT(X424,255),LEFT('Disaggregation Data'!J$315:$J$536,255),0))),"")</f>
        <v/>
      </c>
      <c r="F424" s="387" t="str">
        <f t="array" ref="F424">IFERROR(IF(INDEX('Disaggregation Data'!$L$315:$L$536,MATCH(LEFT(X424,255),LEFT('Disaggregation Data'!$J$315:$J$536,255),0))=0,"",INDEX('Disaggregation Data'!$L$315:$L$536,MATCH(LEFT(X424,255),LEFT('Disaggregation Data'!J$315:$J$536,255),0))),"")</f>
        <v/>
      </c>
      <c r="G424" s="442" t="str">
        <f t="array" ref="G424">IFERROR(IF(INDEX('Disaggregation Data'!$M$315:$M$536,MATCH(LEFT(X424,255),LEFT('Disaggregation Data'!$J$315:$J$536,255),0))=0,(E424/F424)*100,INDEX('Disaggregation Data'!$M$315:$M$536,MATCH(LEFT(X424,255),LEFT('Disaggregation Data'!J$315:$J$536,255),0))),"")</f>
        <v/>
      </c>
      <c r="H424" s="390" t="str">
        <f t="array" ref="H424">IFERROR(IF(INDEX('Disaggregation Data'!$N$315:$N$536,MATCH(LEFT(X424,255),LEFT('Disaggregation Data'!$J$315:$J$536,255),0))=0,"",INDEX('Disaggregation Data'!$N$315:$N$536,MATCH(LEFT(X424,255),LEFT('Disaggregation Data'!J$315:$J$536,255),0))),"")</f>
        <v/>
      </c>
      <c r="I424" s="471"/>
      <c r="J424" s="471"/>
      <c r="K424" s="471"/>
      <c r="L424" s="471"/>
      <c r="M424" s="471"/>
      <c r="N424" s="471"/>
      <c r="O424" s="471"/>
      <c r="P424" s="471"/>
      <c r="Q424" s="471"/>
      <c r="R424" s="471"/>
      <c r="S424" s="471"/>
      <c r="T424" s="471"/>
      <c r="U424" s="390" t="str">
        <f t="array" ref="U424">IFERROR(IF(INDEX('Disaggregation Data'!$O$315:$O$536,MATCH(LEFT(X424,255),LEFT('Disaggregation Data'!$J$315:$J$536,255),0))=0,"",INDEX('Disaggregation Data'!$O$315:$O$536,MATCH(LEFT(X424,255),LEFT('Disaggregation Data'!J$315:$J$536,255),0))),"")</f>
        <v/>
      </c>
      <c r="V424" s="402" t="str">
        <f t="array" ref="V424">IFERROR(IF(INDEX('Disaggregation Data'!$P$315:$P$536,MATCH(LEFT(X424,255),LEFT('Disaggregation Data'!$J$315:$J$536,255),0))=0,"",INDEX('Disaggregation Data'!$P$315:$P$536,MATCH(LEFT(X424,255),LEFT('Disaggregation Data'!J$315:$J$536,255),0))),"")</f>
        <v/>
      </c>
      <c r="W424" s="472"/>
      <c r="X424" s="472" t="str">
        <f t="shared" si="30"/>
        <v/>
      </c>
      <c r="Y424" s="472">
        <f t="shared" si="31"/>
        <v>7</v>
      </c>
      <c r="Z424" s="472" t="str">
        <f t="shared" si="32"/>
        <v/>
      </c>
      <c r="AA424" s="472" t="b">
        <f t="shared" si="33"/>
        <v>0</v>
      </c>
      <c r="AB424" s="472" t="s">
        <v>1893</v>
      </c>
      <c r="AC424" s="472" t="str">
        <f t="array" ref="AC424">IFERROR(IF(INDEX('Disaggregation Records'!$G$95:$G$183,MATCH(LEFT(Z424,255),LEFT('Disaggregation Records'!$D$95:$D$183,255),0))=0,"",INDEX('Disaggregation Records'!$G$95:$G$183,MATCH(LEFT(Z424,255),LEFT('Disaggregation Records'!$D$95:$D$183,255),0))),"")</f>
        <v/>
      </c>
      <c r="AD424" s="472" t="s">
        <v>773</v>
      </c>
      <c r="AE424" s="219"/>
      <c r="AF424" s="135"/>
      <c r="AG424" s="135"/>
    </row>
    <row r="425" spans="1:33" ht="37.5" customHeight="1" x14ac:dyDescent="0.3">
      <c r="A425" s="367">
        <v>10</v>
      </c>
      <c r="B425" s="384" t="str">
        <f>IFERROR(VLOOKUP(A425,'Coverage Indicators - Section D'!$A$10:$Y$34,25,FALSE),"")</f>
        <v/>
      </c>
      <c r="C425" s="467" t="str">
        <f t="array" ref="C425">IFERROR(IF(INDEX('Disaggregation Records'!$E$95:$E$183,MATCH(LEFT(Z425,255),LEFT('Disaggregation Records'!$D$95:$D$183,255),0))=0,"",INDEX('Disaggregation Records'!$E$95:$E$183,MATCH(LEFT(Z425,255),LEFT('Disaggregation Records'!$D$95:$D$183,255),0))),"")</f>
        <v/>
      </c>
      <c r="D425" s="467" t="str">
        <f t="array" ref="D425">IFERROR(IF(INDEX('Disaggregation Records'!$F$95:$F$183,MATCH(LEFT(Z425,255),LEFT('Disaggregation Records'!$D$95:$D$183,255),0))=0,"",INDEX('Disaggregation Records'!$F$95:$F$183,MATCH(LEFT(Z425,255),LEFT('Disaggregation Records'!$D$95:$D$183,255),0))),"")</f>
        <v/>
      </c>
      <c r="E425" s="386" t="str">
        <f t="array" ref="E425">IFERROR(IF(INDEX('Disaggregation Data'!$K$315:$K$536,MATCH(LEFT(X425,255),LEFT('Disaggregation Data'!$J$315:$J$536,255),0))=0,"",INDEX('Disaggregation Data'!$K$315:$K$536,MATCH(LEFT(X425,255),LEFT('Disaggregation Data'!J$315:$J$536,255),0))),"")</f>
        <v/>
      </c>
      <c r="F425" s="387" t="str">
        <f t="array" ref="F425">IFERROR(IF(INDEX('Disaggregation Data'!$L$315:$L$536,MATCH(LEFT(X425,255),LEFT('Disaggregation Data'!$J$315:$J$536,255),0))=0,"",INDEX('Disaggregation Data'!$L$315:$L$536,MATCH(LEFT(X425,255),LEFT('Disaggregation Data'!J$315:$J$536,255),0))),"")</f>
        <v/>
      </c>
      <c r="G425" s="442" t="str">
        <f t="array" ref="G425">IFERROR(IF(INDEX('Disaggregation Data'!$M$315:$M$536,MATCH(LEFT(X425,255),LEFT('Disaggregation Data'!$J$315:$J$536,255),0))=0,(E425/F425)*100,INDEX('Disaggregation Data'!$M$315:$M$536,MATCH(LEFT(X425,255),LEFT('Disaggregation Data'!J$315:$J$536,255),0))),"")</f>
        <v/>
      </c>
      <c r="H425" s="390" t="str">
        <f t="array" ref="H425">IFERROR(IF(INDEX('Disaggregation Data'!$N$315:$N$536,MATCH(LEFT(X425,255),LEFT('Disaggregation Data'!$J$315:$J$536,255),0))=0,"",INDEX('Disaggregation Data'!$N$315:$N$536,MATCH(LEFT(X425,255),LEFT('Disaggregation Data'!J$315:$J$536,255),0))),"")</f>
        <v/>
      </c>
      <c r="I425" s="471"/>
      <c r="J425" s="471"/>
      <c r="K425" s="471"/>
      <c r="L425" s="471"/>
      <c r="M425" s="471"/>
      <c r="N425" s="471"/>
      <c r="O425" s="471"/>
      <c r="P425" s="471"/>
      <c r="Q425" s="471"/>
      <c r="R425" s="471"/>
      <c r="S425" s="471"/>
      <c r="T425" s="471"/>
      <c r="U425" s="390" t="str">
        <f t="array" ref="U425">IFERROR(IF(INDEX('Disaggregation Data'!$O$315:$O$536,MATCH(LEFT(X425,255),LEFT('Disaggregation Data'!$J$315:$J$536,255),0))=0,"",INDEX('Disaggregation Data'!$O$315:$O$536,MATCH(LEFT(X425,255),LEFT('Disaggregation Data'!J$315:$J$536,255),0))),"")</f>
        <v/>
      </c>
      <c r="V425" s="402" t="str">
        <f t="array" ref="V425">IFERROR(IF(INDEX('Disaggregation Data'!$P$315:$P$536,MATCH(LEFT(X425,255),LEFT('Disaggregation Data'!$J$315:$J$536,255),0))=0,"",INDEX('Disaggregation Data'!$P$315:$P$536,MATCH(LEFT(X425,255),LEFT('Disaggregation Data'!J$315:$J$536,255),0))),"")</f>
        <v/>
      </c>
      <c r="W425" s="472"/>
      <c r="X425" s="472" t="str">
        <f t="shared" si="30"/>
        <v/>
      </c>
      <c r="Y425" s="472">
        <f t="shared" si="31"/>
        <v>8</v>
      </c>
      <c r="Z425" s="472" t="str">
        <f t="shared" si="32"/>
        <v/>
      </c>
      <c r="AA425" s="472" t="b">
        <f t="shared" si="33"/>
        <v>0</v>
      </c>
      <c r="AB425" s="472" t="s">
        <v>1894</v>
      </c>
      <c r="AC425" s="472" t="str">
        <f t="array" ref="AC425">IFERROR(IF(INDEX('Disaggregation Records'!$G$95:$G$183,MATCH(LEFT(Z425,255),LEFT('Disaggregation Records'!$D$95:$D$183,255),0))=0,"",INDEX('Disaggregation Records'!$G$95:$G$183,MATCH(LEFT(Z425,255),LEFT('Disaggregation Records'!$D$95:$D$183,255),0))),"")</f>
        <v/>
      </c>
      <c r="AD425" s="472" t="s">
        <v>773</v>
      </c>
      <c r="AE425" s="219"/>
      <c r="AF425" s="135"/>
      <c r="AG425" s="135"/>
    </row>
    <row r="426" spans="1:33" ht="37.5" customHeight="1" x14ac:dyDescent="0.3">
      <c r="A426" s="367">
        <v>10</v>
      </c>
      <c r="B426" s="384" t="str">
        <f>IFERROR(VLOOKUP(A426,'Coverage Indicators - Section D'!$A$10:$Y$34,25,FALSE),"")</f>
        <v/>
      </c>
      <c r="C426" s="467" t="str">
        <f t="array" ref="C426">IFERROR(IF(INDEX('Disaggregation Records'!$E$95:$E$183,MATCH(LEFT(Z426,255),LEFT('Disaggregation Records'!$D$95:$D$183,255),0))=0,"",INDEX('Disaggregation Records'!$E$95:$E$183,MATCH(LEFT(Z426,255),LEFT('Disaggregation Records'!$D$95:$D$183,255),0))),"")</f>
        <v/>
      </c>
      <c r="D426" s="467" t="str">
        <f t="array" ref="D426">IFERROR(IF(INDEX('Disaggregation Records'!$F$95:$F$183,MATCH(LEFT(Z426,255),LEFT('Disaggregation Records'!$D$95:$D$183,255),0))=0,"",INDEX('Disaggregation Records'!$F$95:$F$183,MATCH(LEFT(Z426,255),LEFT('Disaggregation Records'!$D$95:$D$183,255),0))),"")</f>
        <v/>
      </c>
      <c r="E426" s="386" t="str">
        <f t="array" ref="E426">IFERROR(IF(INDEX('Disaggregation Data'!$K$315:$K$536,MATCH(LEFT(X426,255),LEFT('Disaggregation Data'!$J$315:$J$536,255),0))=0,"",INDEX('Disaggregation Data'!$K$315:$K$536,MATCH(LEFT(X426,255),LEFT('Disaggregation Data'!J$315:$J$536,255),0))),"")</f>
        <v/>
      </c>
      <c r="F426" s="387" t="str">
        <f t="array" ref="F426">IFERROR(IF(INDEX('Disaggregation Data'!$L$315:$L$536,MATCH(LEFT(X426,255),LEFT('Disaggregation Data'!$J$315:$J$536,255),0))=0,"",INDEX('Disaggregation Data'!$L$315:$L$536,MATCH(LEFT(X426,255),LEFT('Disaggregation Data'!J$315:$J$536,255),0))),"")</f>
        <v/>
      </c>
      <c r="G426" s="442" t="str">
        <f t="array" ref="G426">IFERROR(IF(INDEX('Disaggregation Data'!$M$315:$M$536,MATCH(LEFT(X426,255),LEFT('Disaggregation Data'!$J$315:$J$536,255),0))=0,(E426/F426)*100,INDEX('Disaggregation Data'!$M$315:$M$536,MATCH(LEFT(X426,255),LEFT('Disaggregation Data'!J$315:$J$536,255),0))),"")</f>
        <v/>
      </c>
      <c r="H426" s="390" t="str">
        <f t="array" ref="H426">IFERROR(IF(INDEX('Disaggregation Data'!$N$315:$N$536,MATCH(LEFT(X426,255),LEFT('Disaggregation Data'!$J$315:$J$536,255),0))=0,"",INDEX('Disaggregation Data'!$N$315:$N$536,MATCH(LEFT(X426,255),LEFT('Disaggregation Data'!J$315:$J$536,255),0))),"")</f>
        <v/>
      </c>
      <c r="I426" s="471"/>
      <c r="J426" s="471"/>
      <c r="K426" s="471"/>
      <c r="L426" s="471"/>
      <c r="M426" s="471"/>
      <c r="N426" s="471"/>
      <c r="O426" s="471"/>
      <c r="P426" s="471"/>
      <c r="Q426" s="471"/>
      <c r="R426" s="471"/>
      <c r="S426" s="471"/>
      <c r="T426" s="471"/>
      <c r="U426" s="390" t="str">
        <f t="array" ref="U426">IFERROR(IF(INDEX('Disaggregation Data'!$O$315:$O$536,MATCH(LEFT(X426,255),LEFT('Disaggregation Data'!$J$315:$J$536,255),0))=0,"",INDEX('Disaggregation Data'!$O$315:$O$536,MATCH(LEFT(X426,255),LEFT('Disaggregation Data'!J$315:$J$536,255),0))),"")</f>
        <v/>
      </c>
      <c r="V426" s="402" t="str">
        <f t="array" ref="V426">IFERROR(IF(INDEX('Disaggregation Data'!$P$315:$P$536,MATCH(LEFT(X426,255),LEFT('Disaggregation Data'!$J$315:$J$536,255),0))=0,"",INDEX('Disaggregation Data'!$P$315:$P$536,MATCH(LEFT(X426,255),LEFT('Disaggregation Data'!J$315:$J$536,255),0))),"")</f>
        <v/>
      </c>
      <c r="W426" s="472"/>
      <c r="X426" s="472" t="str">
        <f t="shared" si="30"/>
        <v/>
      </c>
      <c r="Y426" s="472">
        <f t="shared" si="31"/>
        <v>9</v>
      </c>
      <c r="Z426" s="472" t="str">
        <f t="shared" si="32"/>
        <v/>
      </c>
      <c r="AA426" s="472" t="b">
        <f t="shared" si="33"/>
        <v>0</v>
      </c>
      <c r="AB426" s="472" t="s">
        <v>1895</v>
      </c>
      <c r="AC426" s="472" t="str">
        <f t="array" ref="AC426">IFERROR(IF(INDEX('Disaggregation Records'!$G$95:$G$183,MATCH(LEFT(Z426,255),LEFT('Disaggregation Records'!$D$95:$D$183,255),0))=0,"",INDEX('Disaggregation Records'!$G$95:$G$183,MATCH(LEFT(Z426,255),LEFT('Disaggregation Records'!$D$95:$D$183,255),0))),"")</f>
        <v/>
      </c>
      <c r="AD426" s="472" t="s">
        <v>773</v>
      </c>
      <c r="AE426" s="219"/>
      <c r="AF426" s="135"/>
      <c r="AG426" s="135"/>
    </row>
    <row r="427" spans="1:33" ht="37.5" customHeight="1" x14ac:dyDescent="0.3">
      <c r="A427" s="367">
        <v>11</v>
      </c>
      <c r="B427" s="384" t="str">
        <f>IFERROR(VLOOKUP(A427,'Coverage Indicators - Section D'!$A$10:$Y$34,25,FALSE),"")</f>
        <v/>
      </c>
      <c r="C427" s="467" t="str">
        <f t="array" ref="C427">IFERROR(IF(INDEX('Disaggregation Records'!$E$95:$E$183,MATCH(LEFT(Z427,255),LEFT('Disaggregation Records'!$D$95:$D$183,255),0))=0,"",INDEX('Disaggregation Records'!$E$95:$E$183,MATCH(LEFT(Z427,255),LEFT('Disaggregation Records'!$D$95:$D$183,255),0))),"")</f>
        <v/>
      </c>
      <c r="D427" s="467" t="str">
        <f t="array" ref="D427">IFERROR(IF(INDEX('Disaggregation Records'!$F$95:$F$183,MATCH(LEFT(Z427,255),LEFT('Disaggregation Records'!$D$95:$D$183,255),0))=0,"",INDEX('Disaggregation Records'!$F$95:$F$183,MATCH(LEFT(Z427,255),LEFT('Disaggregation Records'!$D$95:$D$183,255),0))),"")</f>
        <v/>
      </c>
      <c r="E427" s="386" t="str">
        <f t="array" ref="E427">IFERROR(IF(INDEX('Disaggregation Data'!$K$315:$K$536,MATCH(LEFT(X427,255),LEFT('Disaggregation Data'!$J$315:$J$536,255),0))=0,"",INDEX('Disaggregation Data'!$K$315:$K$536,MATCH(LEFT(X427,255),LEFT('Disaggregation Data'!J$315:$J$536,255),0))),"")</f>
        <v/>
      </c>
      <c r="F427" s="387" t="str">
        <f t="array" ref="F427">IFERROR(IF(INDEX('Disaggregation Data'!$L$315:$L$536,MATCH(LEFT(X427,255),LEFT('Disaggregation Data'!$J$315:$J$536,255),0))=0,"",INDEX('Disaggregation Data'!$L$315:$L$536,MATCH(LEFT(X427,255),LEFT('Disaggregation Data'!J$315:$J$536,255),0))),"")</f>
        <v/>
      </c>
      <c r="G427" s="442" t="str">
        <f t="array" ref="G427">IFERROR(IF(INDEX('Disaggregation Data'!$M$315:$M$536,MATCH(LEFT(X427,255),LEFT('Disaggregation Data'!$J$315:$J$536,255),0))=0,(E427/F427)*100,INDEX('Disaggregation Data'!$M$315:$M$536,MATCH(LEFT(X427,255),LEFT('Disaggregation Data'!J$315:$J$536,255),0))),"")</f>
        <v/>
      </c>
      <c r="H427" s="390" t="str">
        <f t="array" ref="H427">IFERROR(IF(INDEX('Disaggregation Data'!$N$315:$N$536,MATCH(LEFT(X427,255),LEFT('Disaggregation Data'!$J$315:$J$536,255),0))=0,"",INDEX('Disaggregation Data'!$N$315:$N$536,MATCH(LEFT(X427,255),LEFT('Disaggregation Data'!J$315:$J$536,255),0))),"")</f>
        <v/>
      </c>
      <c r="I427" s="471"/>
      <c r="J427" s="471"/>
      <c r="K427" s="471"/>
      <c r="L427" s="471"/>
      <c r="M427" s="471"/>
      <c r="N427" s="471"/>
      <c r="O427" s="471"/>
      <c r="P427" s="471"/>
      <c r="Q427" s="471"/>
      <c r="R427" s="471"/>
      <c r="S427" s="471"/>
      <c r="T427" s="471"/>
      <c r="U427" s="390" t="str">
        <f t="array" ref="U427">IFERROR(IF(INDEX('Disaggregation Data'!$O$315:$O$536,MATCH(LEFT(X427,255),LEFT('Disaggregation Data'!$J$315:$J$536,255),0))=0,"",INDEX('Disaggregation Data'!$O$315:$O$536,MATCH(LEFT(X427,255),LEFT('Disaggregation Data'!J$315:$J$536,255),0))),"")</f>
        <v/>
      </c>
      <c r="V427" s="402" t="str">
        <f t="array" ref="V427">IFERROR(IF(INDEX('Disaggregation Data'!$P$315:$P$536,MATCH(LEFT(X427,255),LEFT('Disaggregation Data'!$J$315:$J$536,255),0))=0,"",INDEX('Disaggregation Data'!$P$315:$P$536,MATCH(LEFT(X427,255),LEFT('Disaggregation Data'!J$315:$J$536,255),0))),"")</f>
        <v/>
      </c>
      <c r="W427" s="472"/>
      <c r="X427" s="472" t="str">
        <f t="shared" si="30"/>
        <v/>
      </c>
      <c r="Y427" s="472">
        <f t="shared" si="31"/>
        <v>10</v>
      </c>
      <c r="Z427" s="472" t="str">
        <f t="shared" si="32"/>
        <v/>
      </c>
      <c r="AA427" s="472" t="b">
        <f t="shared" si="33"/>
        <v>0</v>
      </c>
      <c r="AB427" s="472" t="s">
        <v>1896</v>
      </c>
      <c r="AC427" s="472" t="str">
        <f t="array" ref="AC427">IFERROR(IF(INDEX('Disaggregation Records'!$G$95:$G$183,MATCH(LEFT(Z427,255),LEFT('Disaggregation Records'!$D$95:$D$183,255),0))=0,"",INDEX('Disaggregation Records'!$G$95:$G$183,MATCH(LEFT(Z427,255),LEFT('Disaggregation Records'!$D$95:$D$183,255),0))),"")</f>
        <v/>
      </c>
      <c r="AD427" s="472" t="s">
        <v>776</v>
      </c>
      <c r="AE427" s="219"/>
      <c r="AF427" s="135"/>
      <c r="AG427" s="135"/>
    </row>
    <row r="428" spans="1:33" ht="37.5" customHeight="1" x14ac:dyDescent="0.3">
      <c r="A428" s="367">
        <v>11</v>
      </c>
      <c r="B428" s="384" t="str">
        <f>IFERROR(VLOOKUP(A428,'Coverage Indicators - Section D'!$A$10:$Y$34,25,FALSE),"")</f>
        <v/>
      </c>
      <c r="C428" s="467" t="str">
        <f t="array" ref="C428">IFERROR(IF(INDEX('Disaggregation Records'!$E$95:$E$183,MATCH(LEFT(Z428,255),LEFT('Disaggregation Records'!$D$95:$D$183,255),0))=0,"",INDEX('Disaggregation Records'!$E$95:$E$183,MATCH(LEFT(Z428,255),LEFT('Disaggregation Records'!$D$95:$D$183,255),0))),"")</f>
        <v/>
      </c>
      <c r="D428" s="467" t="str">
        <f t="array" ref="D428">IFERROR(IF(INDEX('Disaggregation Records'!$F$95:$F$183,MATCH(LEFT(Z428,255),LEFT('Disaggregation Records'!$D$95:$D$183,255),0))=0,"",INDEX('Disaggregation Records'!$F$95:$F$183,MATCH(LEFT(Z428,255),LEFT('Disaggregation Records'!$D$95:$D$183,255),0))),"")</f>
        <v/>
      </c>
      <c r="E428" s="386" t="str">
        <f t="array" ref="E428">IFERROR(IF(INDEX('Disaggregation Data'!$K$315:$K$536,MATCH(LEFT(X428,255),LEFT('Disaggregation Data'!$J$315:$J$536,255),0))=0,"",INDEX('Disaggregation Data'!$K$315:$K$536,MATCH(LEFT(X428,255),LEFT('Disaggregation Data'!J$315:$J$536,255),0))),"")</f>
        <v/>
      </c>
      <c r="F428" s="387" t="str">
        <f t="array" ref="F428">IFERROR(IF(INDEX('Disaggregation Data'!$L$315:$L$536,MATCH(LEFT(X428,255),LEFT('Disaggregation Data'!$J$315:$J$536,255),0))=0,"",INDEX('Disaggregation Data'!$L$315:$L$536,MATCH(LEFT(X428,255),LEFT('Disaggregation Data'!J$315:$J$536,255),0))),"")</f>
        <v/>
      </c>
      <c r="G428" s="442" t="str">
        <f t="array" ref="G428">IFERROR(IF(INDEX('Disaggregation Data'!$M$315:$M$536,MATCH(LEFT(X428,255),LEFT('Disaggregation Data'!$J$315:$J$536,255),0))=0,(E428/F428)*100,INDEX('Disaggregation Data'!$M$315:$M$536,MATCH(LEFT(X428,255),LEFT('Disaggregation Data'!J$315:$J$536,255),0))),"")</f>
        <v/>
      </c>
      <c r="H428" s="390" t="str">
        <f t="array" ref="H428">IFERROR(IF(INDEX('Disaggregation Data'!$N$315:$N$536,MATCH(LEFT(X428,255),LEFT('Disaggregation Data'!$J$315:$J$536,255),0))=0,"",INDEX('Disaggregation Data'!$N$315:$N$536,MATCH(LEFT(X428,255),LEFT('Disaggregation Data'!J$315:$J$536,255),0))),"")</f>
        <v/>
      </c>
      <c r="I428" s="471"/>
      <c r="J428" s="471"/>
      <c r="K428" s="471"/>
      <c r="L428" s="471"/>
      <c r="M428" s="471"/>
      <c r="N428" s="471"/>
      <c r="O428" s="471"/>
      <c r="P428" s="471"/>
      <c r="Q428" s="471"/>
      <c r="R428" s="471"/>
      <c r="S428" s="471"/>
      <c r="T428" s="471"/>
      <c r="U428" s="390" t="str">
        <f t="array" ref="U428">IFERROR(IF(INDEX('Disaggregation Data'!$O$315:$O$536,MATCH(LEFT(X428,255),LEFT('Disaggregation Data'!$J$315:$J$536,255),0))=0,"",INDEX('Disaggregation Data'!$O$315:$O$536,MATCH(LEFT(X428,255),LEFT('Disaggregation Data'!J$315:$J$536,255),0))),"")</f>
        <v/>
      </c>
      <c r="V428" s="402" t="str">
        <f t="array" ref="V428">IFERROR(IF(INDEX('Disaggregation Data'!$P$315:$P$536,MATCH(LEFT(X428,255),LEFT('Disaggregation Data'!$J$315:$J$536,255),0))=0,"",INDEX('Disaggregation Data'!$P$315:$P$536,MATCH(LEFT(X428,255),LEFT('Disaggregation Data'!J$315:$J$536,255),0))),"")</f>
        <v/>
      </c>
      <c r="W428" s="472"/>
      <c r="X428" s="472" t="str">
        <f t="shared" si="30"/>
        <v/>
      </c>
      <c r="Y428" s="472">
        <f t="shared" si="31"/>
        <v>11</v>
      </c>
      <c r="Z428" s="472" t="str">
        <f t="shared" si="32"/>
        <v/>
      </c>
      <c r="AA428" s="472" t="b">
        <f t="shared" si="33"/>
        <v>0</v>
      </c>
      <c r="AB428" s="472" t="s">
        <v>1897</v>
      </c>
      <c r="AC428" s="472" t="str">
        <f t="array" ref="AC428">IFERROR(IF(INDEX('Disaggregation Records'!$G$95:$G$183,MATCH(LEFT(Z428,255),LEFT('Disaggregation Records'!$D$95:$D$183,255),0))=0,"",INDEX('Disaggregation Records'!$G$95:$G$183,MATCH(LEFT(Z428,255),LEFT('Disaggregation Records'!$D$95:$D$183,255),0))),"")</f>
        <v/>
      </c>
      <c r="AD428" s="472" t="s">
        <v>776</v>
      </c>
      <c r="AE428" s="219"/>
      <c r="AF428" s="135"/>
      <c r="AG428" s="135"/>
    </row>
    <row r="429" spans="1:33" ht="37.5" customHeight="1" x14ac:dyDescent="0.3">
      <c r="A429" s="367">
        <v>11</v>
      </c>
      <c r="B429" s="384" t="str">
        <f>IFERROR(VLOOKUP(A429,'Coverage Indicators - Section D'!$A$10:$Y$34,25,FALSE),"")</f>
        <v/>
      </c>
      <c r="C429" s="467" t="str">
        <f t="array" ref="C429">IFERROR(IF(INDEX('Disaggregation Records'!$E$95:$E$183,MATCH(LEFT(Z429,255),LEFT('Disaggregation Records'!$D$95:$D$183,255),0))=0,"",INDEX('Disaggregation Records'!$E$95:$E$183,MATCH(LEFT(Z429,255),LEFT('Disaggregation Records'!$D$95:$D$183,255),0))),"")</f>
        <v/>
      </c>
      <c r="D429" s="467" t="str">
        <f t="array" ref="D429">IFERROR(IF(INDEX('Disaggregation Records'!$F$95:$F$183,MATCH(LEFT(Z429,255),LEFT('Disaggregation Records'!$D$95:$D$183,255),0))=0,"",INDEX('Disaggregation Records'!$F$95:$F$183,MATCH(LEFT(Z429,255),LEFT('Disaggregation Records'!$D$95:$D$183,255),0))),"")</f>
        <v/>
      </c>
      <c r="E429" s="386" t="str">
        <f t="array" ref="E429">IFERROR(IF(INDEX('Disaggregation Data'!$K$315:$K$536,MATCH(LEFT(X429,255),LEFT('Disaggregation Data'!$J$315:$J$536,255),0))=0,"",INDEX('Disaggregation Data'!$K$315:$K$536,MATCH(LEFT(X429,255),LEFT('Disaggregation Data'!J$315:$J$536,255),0))),"")</f>
        <v/>
      </c>
      <c r="F429" s="387" t="str">
        <f t="array" ref="F429">IFERROR(IF(INDEX('Disaggregation Data'!$L$315:$L$536,MATCH(LEFT(X429,255),LEFT('Disaggregation Data'!$J$315:$J$536,255),0))=0,"",INDEX('Disaggregation Data'!$L$315:$L$536,MATCH(LEFT(X429,255),LEFT('Disaggregation Data'!J$315:$J$536,255),0))),"")</f>
        <v/>
      </c>
      <c r="G429" s="442" t="str">
        <f t="array" ref="G429">IFERROR(IF(INDEX('Disaggregation Data'!$M$315:$M$536,MATCH(LEFT(X429,255),LEFT('Disaggregation Data'!$J$315:$J$536,255),0))=0,(E429/F429)*100,INDEX('Disaggregation Data'!$M$315:$M$536,MATCH(LEFT(X429,255),LEFT('Disaggregation Data'!J$315:$J$536,255),0))),"")</f>
        <v/>
      </c>
      <c r="H429" s="390" t="str">
        <f t="array" ref="H429">IFERROR(IF(INDEX('Disaggregation Data'!$N$315:$N$536,MATCH(LEFT(X429,255),LEFT('Disaggregation Data'!$J$315:$J$536,255),0))=0,"",INDEX('Disaggregation Data'!$N$315:$N$536,MATCH(LEFT(X429,255),LEFT('Disaggregation Data'!J$315:$J$536,255),0))),"")</f>
        <v/>
      </c>
      <c r="I429" s="471"/>
      <c r="J429" s="471"/>
      <c r="K429" s="471"/>
      <c r="L429" s="471"/>
      <c r="M429" s="471"/>
      <c r="N429" s="471"/>
      <c r="O429" s="471"/>
      <c r="P429" s="471"/>
      <c r="Q429" s="471"/>
      <c r="R429" s="471"/>
      <c r="S429" s="471"/>
      <c r="T429" s="471"/>
      <c r="U429" s="390" t="str">
        <f t="array" ref="U429">IFERROR(IF(INDEX('Disaggregation Data'!$O$315:$O$536,MATCH(LEFT(X429,255),LEFT('Disaggregation Data'!$J$315:$J$536,255),0))=0,"",INDEX('Disaggregation Data'!$O$315:$O$536,MATCH(LEFT(X429,255),LEFT('Disaggregation Data'!J$315:$J$536,255),0))),"")</f>
        <v/>
      </c>
      <c r="V429" s="402" t="str">
        <f t="array" ref="V429">IFERROR(IF(INDEX('Disaggregation Data'!$P$315:$P$536,MATCH(LEFT(X429,255),LEFT('Disaggregation Data'!$J$315:$J$536,255),0))=0,"",INDEX('Disaggregation Data'!$P$315:$P$536,MATCH(LEFT(X429,255),LEFT('Disaggregation Data'!J$315:$J$536,255),0))),"")</f>
        <v/>
      </c>
      <c r="W429" s="472"/>
      <c r="X429" s="472" t="str">
        <f t="shared" si="30"/>
        <v/>
      </c>
      <c r="Y429" s="472">
        <f t="shared" si="31"/>
        <v>12</v>
      </c>
      <c r="Z429" s="472" t="str">
        <f t="shared" si="32"/>
        <v/>
      </c>
      <c r="AA429" s="472" t="b">
        <f t="shared" si="33"/>
        <v>0</v>
      </c>
      <c r="AB429" s="472" t="s">
        <v>1898</v>
      </c>
      <c r="AC429" s="472" t="str">
        <f t="array" ref="AC429">IFERROR(IF(INDEX('Disaggregation Records'!$G$95:$G$183,MATCH(LEFT(Z429,255),LEFT('Disaggregation Records'!$D$95:$D$183,255),0))=0,"",INDEX('Disaggregation Records'!$G$95:$G$183,MATCH(LEFT(Z429,255),LEFT('Disaggregation Records'!$D$95:$D$183,255),0))),"")</f>
        <v/>
      </c>
      <c r="AD429" s="472" t="s">
        <v>776</v>
      </c>
      <c r="AE429" s="219"/>
      <c r="AF429" s="135"/>
      <c r="AG429" s="135"/>
    </row>
    <row r="430" spans="1:33" ht="37.5" customHeight="1" x14ac:dyDescent="0.3">
      <c r="A430" s="367">
        <v>11</v>
      </c>
      <c r="B430" s="384" t="str">
        <f>IFERROR(VLOOKUP(A430,'Coverage Indicators - Section D'!$A$10:$Y$34,25,FALSE),"")</f>
        <v/>
      </c>
      <c r="C430" s="467" t="str">
        <f t="array" ref="C430">IFERROR(IF(INDEX('Disaggregation Records'!$E$95:$E$183,MATCH(LEFT(Z430,255),LEFT('Disaggregation Records'!$D$95:$D$183,255),0))=0,"",INDEX('Disaggregation Records'!$E$95:$E$183,MATCH(LEFT(Z430,255),LEFT('Disaggregation Records'!$D$95:$D$183,255),0))),"")</f>
        <v/>
      </c>
      <c r="D430" s="467" t="str">
        <f t="array" ref="D430">IFERROR(IF(INDEX('Disaggregation Records'!$F$95:$F$183,MATCH(LEFT(Z430,255),LEFT('Disaggregation Records'!$D$95:$D$183,255),0))=0,"",INDEX('Disaggregation Records'!$F$95:$F$183,MATCH(LEFT(Z430,255),LEFT('Disaggregation Records'!$D$95:$D$183,255),0))),"")</f>
        <v/>
      </c>
      <c r="E430" s="386" t="str">
        <f t="array" ref="E430">IFERROR(IF(INDEX('Disaggregation Data'!$K$315:$K$536,MATCH(LEFT(X430,255),LEFT('Disaggregation Data'!$J$315:$J$536,255),0))=0,"",INDEX('Disaggregation Data'!$K$315:$K$536,MATCH(LEFT(X430,255),LEFT('Disaggregation Data'!J$315:$J$536,255),0))),"")</f>
        <v/>
      </c>
      <c r="F430" s="387" t="str">
        <f t="array" ref="F430">IFERROR(IF(INDEX('Disaggregation Data'!$L$315:$L$536,MATCH(LEFT(X430,255),LEFT('Disaggregation Data'!$J$315:$J$536,255),0))=0,"",INDEX('Disaggregation Data'!$L$315:$L$536,MATCH(LEFT(X430,255),LEFT('Disaggregation Data'!J$315:$J$536,255),0))),"")</f>
        <v/>
      </c>
      <c r="G430" s="442" t="str">
        <f t="array" ref="G430">IFERROR(IF(INDEX('Disaggregation Data'!$M$315:$M$536,MATCH(LEFT(X430,255),LEFT('Disaggregation Data'!$J$315:$J$536,255),0))=0,(E430/F430)*100,INDEX('Disaggregation Data'!$M$315:$M$536,MATCH(LEFT(X430,255),LEFT('Disaggregation Data'!J$315:$J$536,255),0))),"")</f>
        <v/>
      </c>
      <c r="H430" s="390" t="str">
        <f t="array" ref="H430">IFERROR(IF(INDEX('Disaggregation Data'!$N$315:$N$536,MATCH(LEFT(X430,255),LEFT('Disaggregation Data'!$J$315:$J$536,255),0))=0,"",INDEX('Disaggregation Data'!$N$315:$N$536,MATCH(LEFT(X430,255),LEFT('Disaggregation Data'!J$315:$J$536,255),0))),"")</f>
        <v/>
      </c>
      <c r="I430" s="471"/>
      <c r="J430" s="471"/>
      <c r="K430" s="471"/>
      <c r="L430" s="471"/>
      <c r="M430" s="471"/>
      <c r="N430" s="471"/>
      <c r="O430" s="471"/>
      <c r="P430" s="471"/>
      <c r="Q430" s="471"/>
      <c r="R430" s="471"/>
      <c r="S430" s="471"/>
      <c r="T430" s="471"/>
      <c r="U430" s="390" t="str">
        <f t="array" ref="U430">IFERROR(IF(INDEX('Disaggregation Data'!$O$315:$O$536,MATCH(LEFT(X430,255),LEFT('Disaggregation Data'!$J$315:$J$536,255),0))=0,"",INDEX('Disaggregation Data'!$O$315:$O$536,MATCH(LEFT(X430,255),LEFT('Disaggregation Data'!J$315:$J$536,255),0))),"")</f>
        <v/>
      </c>
      <c r="V430" s="402" t="str">
        <f t="array" ref="V430">IFERROR(IF(INDEX('Disaggregation Data'!$P$315:$P$536,MATCH(LEFT(X430,255),LEFT('Disaggregation Data'!$J$315:$J$536,255),0))=0,"",INDEX('Disaggregation Data'!$P$315:$P$536,MATCH(LEFT(X430,255),LEFT('Disaggregation Data'!J$315:$J$536,255),0))),"")</f>
        <v/>
      </c>
      <c r="W430" s="472"/>
      <c r="X430" s="472" t="str">
        <f t="shared" si="30"/>
        <v/>
      </c>
      <c r="Y430" s="472">
        <f t="shared" si="31"/>
        <v>13</v>
      </c>
      <c r="Z430" s="472" t="str">
        <f t="shared" si="32"/>
        <v/>
      </c>
      <c r="AA430" s="472" t="b">
        <f t="shared" si="33"/>
        <v>0</v>
      </c>
      <c r="AB430" s="472" t="s">
        <v>1899</v>
      </c>
      <c r="AC430" s="472" t="str">
        <f t="array" ref="AC430">IFERROR(IF(INDEX('Disaggregation Records'!$G$95:$G$183,MATCH(LEFT(Z430,255),LEFT('Disaggregation Records'!$D$95:$D$183,255),0))=0,"",INDEX('Disaggregation Records'!$G$95:$G$183,MATCH(LEFT(Z430,255),LEFT('Disaggregation Records'!$D$95:$D$183,255),0))),"")</f>
        <v/>
      </c>
      <c r="AD430" s="472" t="s">
        <v>776</v>
      </c>
      <c r="AE430" s="219"/>
      <c r="AF430" s="135"/>
      <c r="AG430" s="135"/>
    </row>
    <row r="431" spans="1:33" ht="37.5" customHeight="1" x14ac:dyDescent="0.3">
      <c r="A431" s="367">
        <v>11</v>
      </c>
      <c r="B431" s="384" t="str">
        <f>IFERROR(VLOOKUP(A431,'Coverage Indicators - Section D'!$A$10:$Y$34,25,FALSE),"")</f>
        <v/>
      </c>
      <c r="C431" s="467" t="str">
        <f t="array" ref="C431">IFERROR(IF(INDEX('Disaggregation Records'!$E$95:$E$183,MATCH(LEFT(Z431,255),LEFT('Disaggregation Records'!$D$95:$D$183,255),0))=0,"",INDEX('Disaggregation Records'!$E$95:$E$183,MATCH(LEFT(Z431,255),LEFT('Disaggregation Records'!$D$95:$D$183,255),0))),"")</f>
        <v/>
      </c>
      <c r="D431" s="467" t="str">
        <f t="array" ref="D431">IFERROR(IF(INDEX('Disaggregation Records'!$F$95:$F$183,MATCH(LEFT(Z431,255),LEFT('Disaggregation Records'!$D$95:$D$183,255),0))=0,"",INDEX('Disaggregation Records'!$F$95:$F$183,MATCH(LEFT(Z431,255),LEFT('Disaggregation Records'!$D$95:$D$183,255),0))),"")</f>
        <v/>
      </c>
      <c r="E431" s="386" t="str">
        <f t="array" ref="E431">IFERROR(IF(INDEX('Disaggregation Data'!$K$315:$K$536,MATCH(LEFT(X431,255),LEFT('Disaggregation Data'!$J$315:$J$536,255),0))=0,"",INDEX('Disaggregation Data'!$K$315:$K$536,MATCH(LEFT(X431,255),LEFT('Disaggregation Data'!J$315:$J$536,255),0))),"")</f>
        <v/>
      </c>
      <c r="F431" s="387" t="str">
        <f t="array" ref="F431">IFERROR(IF(INDEX('Disaggregation Data'!$L$315:$L$536,MATCH(LEFT(X431,255),LEFT('Disaggregation Data'!$J$315:$J$536,255),0))=0,"",INDEX('Disaggregation Data'!$L$315:$L$536,MATCH(LEFT(X431,255),LEFT('Disaggregation Data'!J$315:$J$536,255),0))),"")</f>
        <v/>
      </c>
      <c r="G431" s="442" t="str">
        <f t="array" ref="G431">IFERROR(IF(INDEX('Disaggregation Data'!$M$315:$M$536,MATCH(LEFT(X431,255),LEFT('Disaggregation Data'!$J$315:$J$536,255),0))=0,(E431/F431)*100,INDEX('Disaggregation Data'!$M$315:$M$536,MATCH(LEFT(X431,255),LEFT('Disaggregation Data'!J$315:$J$536,255),0))),"")</f>
        <v/>
      </c>
      <c r="H431" s="390" t="str">
        <f t="array" ref="H431">IFERROR(IF(INDEX('Disaggregation Data'!$N$315:$N$536,MATCH(LEFT(X431,255),LEFT('Disaggregation Data'!$J$315:$J$536,255),0))=0,"",INDEX('Disaggregation Data'!$N$315:$N$536,MATCH(LEFT(X431,255),LEFT('Disaggregation Data'!J$315:$J$536,255),0))),"")</f>
        <v/>
      </c>
      <c r="I431" s="471"/>
      <c r="J431" s="471"/>
      <c r="K431" s="471"/>
      <c r="L431" s="471"/>
      <c r="M431" s="471"/>
      <c r="N431" s="471"/>
      <c r="O431" s="471"/>
      <c r="P431" s="471"/>
      <c r="Q431" s="471"/>
      <c r="R431" s="471"/>
      <c r="S431" s="471"/>
      <c r="T431" s="471"/>
      <c r="U431" s="390" t="str">
        <f t="array" ref="U431">IFERROR(IF(INDEX('Disaggregation Data'!$O$315:$O$536,MATCH(LEFT(X431,255),LEFT('Disaggregation Data'!$J$315:$J$536,255),0))=0,"",INDEX('Disaggregation Data'!$O$315:$O$536,MATCH(LEFT(X431,255),LEFT('Disaggregation Data'!J$315:$J$536,255),0))),"")</f>
        <v/>
      </c>
      <c r="V431" s="402" t="str">
        <f t="array" ref="V431">IFERROR(IF(INDEX('Disaggregation Data'!$P$315:$P$536,MATCH(LEFT(X431,255),LEFT('Disaggregation Data'!$J$315:$J$536,255),0))=0,"",INDEX('Disaggregation Data'!$P$315:$P$536,MATCH(LEFT(X431,255),LEFT('Disaggregation Data'!J$315:$J$536,255),0))),"")</f>
        <v/>
      </c>
      <c r="W431" s="472"/>
      <c r="X431" s="472" t="str">
        <f t="shared" si="30"/>
        <v/>
      </c>
      <c r="Y431" s="472">
        <f t="shared" si="31"/>
        <v>14</v>
      </c>
      <c r="Z431" s="472" t="str">
        <f t="shared" si="32"/>
        <v/>
      </c>
      <c r="AA431" s="472" t="b">
        <f t="shared" si="33"/>
        <v>0</v>
      </c>
      <c r="AB431" s="472" t="s">
        <v>1900</v>
      </c>
      <c r="AC431" s="472" t="str">
        <f t="array" ref="AC431">IFERROR(IF(INDEX('Disaggregation Records'!$G$95:$G$183,MATCH(LEFT(Z431,255),LEFT('Disaggregation Records'!$D$95:$D$183,255),0))=0,"",INDEX('Disaggregation Records'!$G$95:$G$183,MATCH(LEFT(Z431,255),LEFT('Disaggregation Records'!$D$95:$D$183,255),0))),"")</f>
        <v/>
      </c>
      <c r="AD431" s="472" t="s">
        <v>776</v>
      </c>
      <c r="AE431" s="219"/>
      <c r="AF431" s="135"/>
      <c r="AG431" s="135"/>
    </row>
    <row r="432" spans="1:33" ht="37.5" customHeight="1" x14ac:dyDescent="0.3">
      <c r="A432" s="367">
        <v>11</v>
      </c>
      <c r="B432" s="384" t="str">
        <f>IFERROR(VLOOKUP(A432,'Coverage Indicators - Section D'!$A$10:$Y$34,25,FALSE),"")</f>
        <v/>
      </c>
      <c r="C432" s="467" t="str">
        <f t="array" ref="C432">IFERROR(IF(INDEX('Disaggregation Records'!$E$95:$E$183,MATCH(LEFT(Z432,255),LEFT('Disaggregation Records'!$D$95:$D$183,255),0))=0,"",INDEX('Disaggregation Records'!$E$95:$E$183,MATCH(LEFT(Z432,255),LEFT('Disaggregation Records'!$D$95:$D$183,255),0))),"")</f>
        <v/>
      </c>
      <c r="D432" s="467" t="str">
        <f t="array" ref="D432">IFERROR(IF(INDEX('Disaggregation Records'!$F$95:$F$183,MATCH(LEFT(Z432,255),LEFT('Disaggregation Records'!$D$95:$D$183,255),0))=0,"",INDEX('Disaggregation Records'!$F$95:$F$183,MATCH(LEFT(Z432,255),LEFT('Disaggregation Records'!$D$95:$D$183,255),0))),"")</f>
        <v/>
      </c>
      <c r="E432" s="386" t="str">
        <f t="array" ref="E432">IFERROR(IF(INDEX('Disaggregation Data'!$K$315:$K$536,MATCH(LEFT(X432,255),LEFT('Disaggregation Data'!$J$315:$J$536,255),0))=0,"",INDEX('Disaggregation Data'!$K$315:$K$536,MATCH(LEFT(X432,255),LEFT('Disaggregation Data'!J$315:$J$536,255),0))),"")</f>
        <v/>
      </c>
      <c r="F432" s="387" t="str">
        <f t="array" ref="F432">IFERROR(IF(INDEX('Disaggregation Data'!$L$315:$L$536,MATCH(LEFT(X432,255),LEFT('Disaggregation Data'!$J$315:$J$536,255),0))=0,"",INDEX('Disaggregation Data'!$L$315:$L$536,MATCH(LEFT(X432,255),LEFT('Disaggregation Data'!J$315:$J$536,255),0))),"")</f>
        <v/>
      </c>
      <c r="G432" s="442" t="str">
        <f t="array" ref="G432">IFERROR(IF(INDEX('Disaggregation Data'!$M$315:$M$536,MATCH(LEFT(X432,255),LEFT('Disaggregation Data'!$J$315:$J$536,255),0))=0,(E432/F432)*100,INDEX('Disaggregation Data'!$M$315:$M$536,MATCH(LEFT(X432,255),LEFT('Disaggregation Data'!J$315:$J$536,255),0))),"")</f>
        <v/>
      </c>
      <c r="H432" s="390" t="str">
        <f t="array" ref="H432">IFERROR(IF(INDEX('Disaggregation Data'!$N$315:$N$536,MATCH(LEFT(X432,255),LEFT('Disaggregation Data'!$J$315:$J$536,255),0))=0,"",INDEX('Disaggregation Data'!$N$315:$N$536,MATCH(LEFT(X432,255),LEFT('Disaggregation Data'!J$315:$J$536,255),0))),"")</f>
        <v/>
      </c>
      <c r="I432" s="471"/>
      <c r="J432" s="471"/>
      <c r="K432" s="471"/>
      <c r="L432" s="471"/>
      <c r="M432" s="471"/>
      <c r="N432" s="471"/>
      <c r="O432" s="471"/>
      <c r="P432" s="471"/>
      <c r="Q432" s="471"/>
      <c r="R432" s="471"/>
      <c r="S432" s="471"/>
      <c r="T432" s="471"/>
      <c r="U432" s="390" t="str">
        <f t="array" ref="U432">IFERROR(IF(INDEX('Disaggregation Data'!$O$315:$O$536,MATCH(LEFT(X432,255),LEFT('Disaggregation Data'!$J$315:$J$536,255),0))=0,"",INDEX('Disaggregation Data'!$O$315:$O$536,MATCH(LEFT(X432,255),LEFT('Disaggregation Data'!J$315:$J$536,255),0))),"")</f>
        <v/>
      </c>
      <c r="V432" s="402" t="str">
        <f t="array" ref="V432">IFERROR(IF(INDEX('Disaggregation Data'!$P$315:$P$536,MATCH(LEFT(X432,255),LEFT('Disaggregation Data'!$J$315:$J$536,255),0))=0,"",INDEX('Disaggregation Data'!$P$315:$P$536,MATCH(LEFT(X432,255),LEFT('Disaggregation Data'!J$315:$J$536,255),0))),"")</f>
        <v/>
      </c>
      <c r="W432" s="472"/>
      <c r="X432" s="472" t="str">
        <f t="shared" si="30"/>
        <v/>
      </c>
      <c r="Y432" s="472">
        <f t="shared" si="31"/>
        <v>15</v>
      </c>
      <c r="Z432" s="472" t="str">
        <f t="shared" si="32"/>
        <v/>
      </c>
      <c r="AA432" s="472" t="b">
        <f t="shared" si="33"/>
        <v>0</v>
      </c>
      <c r="AB432" s="472" t="s">
        <v>1901</v>
      </c>
      <c r="AC432" s="472" t="str">
        <f t="array" ref="AC432">IFERROR(IF(INDEX('Disaggregation Records'!$G$95:$G$183,MATCH(LEFT(Z432,255),LEFT('Disaggregation Records'!$D$95:$D$183,255),0))=0,"",INDEX('Disaggregation Records'!$G$95:$G$183,MATCH(LEFT(Z432,255),LEFT('Disaggregation Records'!$D$95:$D$183,255),0))),"")</f>
        <v/>
      </c>
      <c r="AD432" s="472" t="s">
        <v>776</v>
      </c>
      <c r="AE432" s="219"/>
      <c r="AF432" s="135"/>
      <c r="AG432" s="135"/>
    </row>
    <row r="433" spans="1:33" ht="37.5" customHeight="1" x14ac:dyDescent="0.3">
      <c r="A433" s="367">
        <v>11</v>
      </c>
      <c r="B433" s="384" t="str">
        <f>IFERROR(VLOOKUP(A433,'Coverage Indicators - Section D'!$A$10:$Y$34,25,FALSE),"")</f>
        <v/>
      </c>
      <c r="C433" s="467" t="str">
        <f t="array" ref="C433">IFERROR(IF(INDEX('Disaggregation Records'!$E$95:$E$183,MATCH(LEFT(Z433,255),LEFT('Disaggregation Records'!$D$95:$D$183,255),0))=0,"",INDEX('Disaggregation Records'!$E$95:$E$183,MATCH(LEFT(Z433,255),LEFT('Disaggregation Records'!$D$95:$D$183,255),0))),"")</f>
        <v/>
      </c>
      <c r="D433" s="467" t="str">
        <f t="array" ref="D433">IFERROR(IF(INDEX('Disaggregation Records'!$F$95:$F$183,MATCH(LEFT(Z433,255),LEFT('Disaggregation Records'!$D$95:$D$183,255),0))=0,"",INDEX('Disaggregation Records'!$F$95:$F$183,MATCH(LEFT(Z433,255),LEFT('Disaggregation Records'!$D$95:$D$183,255),0))),"")</f>
        <v/>
      </c>
      <c r="E433" s="386" t="str">
        <f t="array" ref="E433">IFERROR(IF(INDEX('Disaggregation Data'!$K$315:$K$536,MATCH(LEFT(X433,255),LEFT('Disaggregation Data'!$J$315:$J$536,255),0))=0,"",INDEX('Disaggregation Data'!$K$315:$K$536,MATCH(LEFT(X433,255),LEFT('Disaggregation Data'!J$315:$J$536,255),0))),"")</f>
        <v/>
      </c>
      <c r="F433" s="387" t="str">
        <f t="array" ref="F433">IFERROR(IF(INDEX('Disaggregation Data'!$L$315:$L$536,MATCH(LEFT(X433,255),LEFT('Disaggregation Data'!$J$315:$J$536,255),0))=0,"",INDEX('Disaggregation Data'!$L$315:$L$536,MATCH(LEFT(X433,255),LEFT('Disaggregation Data'!J$315:$J$536,255),0))),"")</f>
        <v/>
      </c>
      <c r="G433" s="442" t="str">
        <f t="array" ref="G433">IFERROR(IF(INDEX('Disaggregation Data'!$M$315:$M$536,MATCH(LEFT(X433,255),LEFT('Disaggregation Data'!$J$315:$J$536,255),0))=0,(E433/F433)*100,INDEX('Disaggregation Data'!$M$315:$M$536,MATCH(LEFT(X433,255),LEFT('Disaggregation Data'!J$315:$J$536,255),0))),"")</f>
        <v/>
      </c>
      <c r="H433" s="390" t="str">
        <f t="array" ref="H433">IFERROR(IF(INDEX('Disaggregation Data'!$N$315:$N$536,MATCH(LEFT(X433,255),LEFT('Disaggregation Data'!$J$315:$J$536,255),0))=0,"",INDEX('Disaggregation Data'!$N$315:$N$536,MATCH(LEFT(X433,255),LEFT('Disaggregation Data'!J$315:$J$536,255),0))),"")</f>
        <v/>
      </c>
      <c r="I433" s="471"/>
      <c r="J433" s="471"/>
      <c r="K433" s="471"/>
      <c r="L433" s="471"/>
      <c r="M433" s="471"/>
      <c r="N433" s="471"/>
      <c r="O433" s="471"/>
      <c r="P433" s="471"/>
      <c r="Q433" s="471"/>
      <c r="R433" s="471"/>
      <c r="S433" s="471"/>
      <c r="T433" s="471"/>
      <c r="U433" s="390" t="str">
        <f t="array" ref="U433">IFERROR(IF(INDEX('Disaggregation Data'!$O$315:$O$536,MATCH(LEFT(X433,255),LEFT('Disaggregation Data'!$J$315:$J$536,255),0))=0,"",INDEX('Disaggregation Data'!$O$315:$O$536,MATCH(LEFT(X433,255),LEFT('Disaggregation Data'!J$315:$J$536,255),0))),"")</f>
        <v/>
      </c>
      <c r="V433" s="402" t="str">
        <f t="array" ref="V433">IFERROR(IF(INDEX('Disaggregation Data'!$P$315:$P$536,MATCH(LEFT(X433,255),LEFT('Disaggregation Data'!$J$315:$J$536,255),0))=0,"",INDEX('Disaggregation Data'!$P$315:$P$536,MATCH(LEFT(X433,255),LEFT('Disaggregation Data'!J$315:$J$536,255),0))),"")</f>
        <v/>
      </c>
      <c r="W433" s="472"/>
      <c r="X433" s="472" t="str">
        <f t="shared" si="30"/>
        <v/>
      </c>
      <c r="Y433" s="472">
        <f t="shared" si="31"/>
        <v>16</v>
      </c>
      <c r="Z433" s="472" t="str">
        <f t="shared" si="32"/>
        <v/>
      </c>
      <c r="AA433" s="472" t="b">
        <f t="shared" si="33"/>
        <v>0</v>
      </c>
      <c r="AB433" s="472" t="s">
        <v>1902</v>
      </c>
      <c r="AC433" s="472" t="str">
        <f t="array" ref="AC433">IFERROR(IF(INDEX('Disaggregation Records'!$G$95:$G$183,MATCH(LEFT(Z433,255),LEFT('Disaggregation Records'!$D$95:$D$183,255),0))=0,"",INDEX('Disaggregation Records'!$G$95:$G$183,MATCH(LEFT(Z433,255),LEFT('Disaggregation Records'!$D$95:$D$183,255),0))),"")</f>
        <v/>
      </c>
      <c r="AD433" s="472" t="s">
        <v>776</v>
      </c>
      <c r="AE433" s="219"/>
      <c r="AF433" s="135"/>
      <c r="AG433" s="135"/>
    </row>
    <row r="434" spans="1:33" ht="37.5" customHeight="1" x14ac:dyDescent="0.3">
      <c r="A434" s="367">
        <v>11</v>
      </c>
      <c r="B434" s="384" t="str">
        <f>IFERROR(VLOOKUP(A434,'Coverage Indicators - Section D'!$A$10:$Y$34,25,FALSE),"")</f>
        <v/>
      </c>
      <c r="C434" s="467" t="str">
        <f t="array" ref="C434">IFERROR(IF(INDEX('Disaggregation Records'!$E$95:$E$183,MATCH(LEFT(Z434,255),LEFT('Disaggregation Records'!$D$95:$D$183,255),0))=0,"",INDEX('Disaggregation Records'!$E$95:$E$183,MATCH(LEFT(Z434,255),LEFT('Disaggregation Records'!$D$95:$D$183,255),0))),"")</f>
        <v/>
      </c>
      <c r="D434" s="467" t="str">
        <f t="array" ref="D434">IFERROR(IF(INDEX('Disaggregation Records'!$F$95:$F$183,MATCH(LEFT(Z434,255),LEFT('Disaggregation Records'!$D$95:$D$183,255),0))=0,"",INDEX('Disaggregation Records'!$F$95:$F$183,MATCH(LEFT(Z434,255),LEFT('Disaggregation Records'!$D$95:$D$183,255),0))),"")</f>
        <v/>
      </c>
      <c r="E434" s="386" t="str">
        <f t="array" ref="E434">IFERROR(IF(INDEX('Disaggregation Data'!$K$315:$K$536,MATCH(LEFT(X434,255),LEFT('Disaggregation Data'!$J$315:$J$536,255),0))=0,"",INDEX('Disaggregation Data'!$K$315:$K$536,MATCH(LEFT(X434,255),LEFT('Disaggregation Data'!J$315:$J$536,255),0))),"")</f>
        <v/>
      </c>
      <c r="F434" s="387" t="str">
        <f t="array" ref="F434">IFERROR(IF(INDEX('Disaggregation Data'!$L$315:$L$536,MATCH(LEFT(X434,255),LEFT('Disaggregation Data'!$J$315:$J$536,255),0))=0,"",INDEX('Disaggregation Data'!$L$315:$L$536,MATCH(LEFT(X434,255),LEFT('Disaggregation Data'!J$315:$J$536,255),0))),"")</f>
        <v/>
      </c>
      <c r="G434" s="442" t="str">
        <f t="array" ref="G434">IFERROR(IF(INDEX('Disaggregation Data'!$M$315:$M$536,MATCH(LEFT(X434,255),LEFT('Disaggregation Data'!$J$315:$J$536,255),0))=0,(E434/F434)*100,INDEX('Disaggregation Data'!$M$315:$M$536,MATCH(LEFT(X434,255),LEFT('Disaggregation Data'!J$315:$J$536,255),0))),"")</f>
        <v/>
      </c>
      <c r="H434" s="390" t="str">
        <f t="array" ref="H434">IFERROR(IF(INDEX('Disaggregation Data'!$N$315:$N$536,MATCH(LEFT(X434,255),LEFT('Disaggregation Data'!$J$315:$J$536,255),0))=0,"",INDEX('Disaggregation Data'!$N$315:$N$536,MATCH(LEFT(X434,255),LEFT('Disaggregation Data'!J$315:$J$536,255),0))),"")</f>
        <v/>
      </c>
      <c r="I434" s="471"/>
      <c r="J434" s="471"/>
      <c r="K434" s="471"/>
      <c r="L434" s="471"/>
      <c r="M434" s="471"/>
      <c r="N434" s="471"/>
      <c r="O434" s="471"/>
      <c r="P434" s="471"/>
      <c r="Q434" s="471"/>
      <c r="R434" s="471"/>
      <c r="S434" s="471"/>
      <c r="T434" s="471"/>
      <c r="U434" s="390" t="str">
        <f t="array" ref="U434">IFERROR(IF(INDEX('Disaggregation Data'!$O$315:$O$536,MATCH(LEFT(X434,255),LEFT('Disaggregation Data'!$J$315:$J$536,255),0))=0,"",INDEX('Disaggregation Data'!$O$315:$O$536,MATCH(LEFT(X434,255),LEFT('Disaggregation Data'!J$315:$J$536,255),0))),"")</f>
        <v/>
      </c>
      <c r="V434" s="402" t="str">
        <f t="array" ref="V434">IFERROR(IF(INDEX('Disaggregation Data'!$P$315:$P$536,MATCH(LEFT(X434,255),LEFT('Disaggregation Data'!$J$315:$J$536,255),0))=0,"",INDEX('Disaggregation Data'!$P$315:$P$536,MATCH(LEFT(X434,255),LEFT('Disaggregation Data'!J$315:$J$536,255),0))),"")</f>
        <v/>
      </c>
      <c r="W434" s="472"/>
      <c r="X434" s="472" t="str">
        <f t="shared" si="30"/>
        <v/>
      </c>
      <c r="Y434" s="472">
        <f t="shared" si="31"/>
        <v>17</v>
      </c>
      <c r="Z434" s="472" t="str">
        <f t="shared" si="32"/>
        <v/>
      </c>
      <c r="AA434" s="472" t="b">
        <f t="shared" si="33"/>
        <v>0</v>
      </c>
      <c r="AB434" s="472" t="s">
        <v>1903</v>
      </c>
      <c r="AC434" s="472" t="str">
        <f t="array" ref="AC434">IFERROR(IF(INDEX('Disaggregation Records'!$G$95:$G$183,MATCH(LEFT(Z434,255),LEFT('Disaggregation Records'!$D$95:$D$183,255),0))=0,"",INDEX('Disaggregation Records'!$G$95:$G$183,MATCH(LEFT(Z434,255),LEFT('Disaggregation Records'!$D$95:$D$183,255),0))),"")</f>
        <v/>
      </c>
      <c r="AD434" s="472" t="s">
        <v>776</v>
      </c>
      <c r="AE434" s="219"/>
      <c r="AF434" s="135"/>
      <c r="AG434" s="135"/>
    </row>
    <row r="435" spans="1:33" ht="37.5" customHeight="1" x14ac:dyDescent="0.3">
      <c r="A435" s="367">
        <v>11</v>
      </c>
      <c r="B435" s="384" t="str">
        <f>IFERROR(VLOOKUP(A435,'Coverage Indicators - Section D'!$A$10:$Y$34,25,FALSE),"")</f>
        <v/>
      </c>
      <c r="C435" s="467" t="str">
        <f t="array" ref="C435">IFERROR(IF(INDEX('Disaggregation Records'!$E$95:$E$183,MATCH(LEFT(Z435,255),LEFT('Disaggregation Records'!$D$95:$D$183,255),0))=0,"",INDEX('Disaggregation Records'!$E$95:$E$183,MATCH(LEFT(Z435,255),LEFT('Disaggregation Records'!$D$95:$D$183,255),0))),"")</f>
        <v/>
      </c>
      <c r="D435" s="467" t="str">
        <f t="array" ref="D435">IFERROR(IF(INDEX('Disaggregation Records'!$F$95:$F$183,MATCH(LEFT(Z435,255),LEFT('Disaggregation Records'!$D$95:$D$183,255),0))=0,"",INDEX('Disaggregation Records'!$F$95:$F$183,MATCH(LEFT(Z435,255),LEFT('Disaggregation Records'!$D$95:$D$183,255),0))),"")</f>
        <v/>
      </c>
      <c r="E435" s="386" t="str">
        <f t="array" ref="E435">IFERROR(IF(INDEX('Disaggregation Data'!$K$315:$K$536,MATCH(LEFT(X435,255),LEFT('Disaggregation Data'!$J$315:$J$536,255),0))=0,"",INDEX('Disaggregation Data'!$K$315:$K$536,MATCH(LEFT(X435,255),LEFT('Disaggregation Data'!J$315:$J$536,255),0))),"")</f>
        <v/>
      </c>
      <c r="F435" s="387" t="str">
        <f t="array" ref="F435">IFERROR(IF(INDEX('Disaggregation Data'!$L$315:$L$536,MATCH(LEFT(X435,255),LEFT('Disaggregation Data'!$J$315:$J$536,255),0))=0,"",INDEX('Disaggregation Data'!$L$315:$L$536,MATCH(LEFT(X435,255),LEFT('Disaggregation Data'!J$315:$J$536,255),0))),"")</f>
        <v/>
      </c>
      <c r="G435" s="442" t="str">
        <f t="array" ref="G435">IFERROR(IF(INDEX('Disaggregation Data'!$M$315:$M$536,MATCH(LEFT(X435,255),LEFT('Disaggregation Data'!$J$315:$J$536,255),0))=0,(E435/F435)*100,INDEX('Disaggregation Data'!$M$315:$M$536,MATCH(LEFT(X435,255),LEFT('Disaggregation Data'!J$315:$J$536,255),0))),"")</f>
        <v/>
      </c>
      <c r="H435" s="390" t="str">
        <f t="array" ref="H435">IFERROR(IF(INDEX('Disaggregation Data'!$N$315:$N$536,MATCH(LEFT(X435,255),LEFT('Disaggregation Data'!$J$315:$J$536,255),0))=0,"",INDEX('Disaggregation Data'!$N$315:$N$536,MATCH(LEFT(X435,255),LEFT('Disaggregation Data'!J$315:$J$536,255),0))),"")</f>
        <v/>
      </c>
      <c r="I435" s="471"/>
      <c r="J435" s="471"/>
      <c r="K435" s="471"/>
      <c r="L435" s="471"/>
      <c r="M435" s="471"/>
      <c r="N435" s="471"/>
      <c r="O435" s="471"/>
      <c r="P435" s="471"/>
      <c r="Q435" s="471"/>
      <c r="R435" s="471"/>
      <c r="S435" s="471"/>
      <c r="T435" s="471"/>
      <c r="U435" s="390" t="str">
        <f t="array" ref="U435">IFERROR(IF(INDEX('Disaggregation Data'!$O$315:$O$536,MATCH(LEFT(X435,255),LEFT('Disaggregation Data'!$J$315:$J$536,255),0))=0,"",INDEX('Disaggregation Data'!$O$315:$O$536,MATCH(LEFT(X435,255),LEFT('Disaggregation Data'!J$315:$J$536,255),0))),"")</f>
        <v/>
      </c>
      <c r="V435" s="402" t="str">
        <f t="array" ref="V435">IFERROR(IF(INDEX('Disaggregation Data'!$P$315:$P$536,MATCH(LEFT(X435,255),LEFT('Disaggregation Data'!$J$315:$J$536,255),0))=0,"",INDEX('Disaggregation Data'!$P$315:$P$536,MATCH(LEFT(X435,255),LEFT('Disaggregation Data'!J$315:$J$536,255),0))),"")</f>
        <v/>
      </c>
      <c r="W435" s="472"/>
      <c r="X435" s="472" t="str">
        <f t="shared" si="30"/>
        <v/>
      </c>
      <c r="Y435" s="472">
        <f t="shared" si="31"/>
        <v>18</v>
      </c>
      <c r="Z435" s="472" t="str">
        <f t="shared" si="32"/>
        <v/>
      </c>
      <c r="AA435" s="472" t="b">
        <f t="shared" si="33"/>
        <v>0</v>
      </c>
      <c r="AB435" s="472" t="s">
        <v>1904</v>
      </c>
      <c r="AC435" s="472" t="str">
        <f t="array" ref="AC435">IFERROR(IF(INDEX('Disaggregation Records'!$G$95:$G$183,MATCH(LEFT(Z435,255),LEFT('Disaggregation Records'!$D$95:$D$183,255),0))=0,"",INDEX('Disaggregation Records'!$G$95:$G$183,MATCH(LEFT(Z435,255),LEFT('Disaggregation Records'!$D$95:$D$183,255),0))),"")</f>
        <v/>
      </c>
      <c r="AD435" s="472" t="s">
        <v>776</v>
      </c>
      <c r="AE435" s="219"/>
      <c r="AF435" s="135"/>
      <c r="AG435" s="135"/>
    </row>
    <row r="436" spans="1:33" ht="37.5" customHeight="1" x14ac:dyDescent="0.3">
      <c r="A436" s="367">
        <v>11</v>
      </c>
      <c r="B436" s="384" t="str">
        <f>IFERROR(VLOOKUP(A436,'Coverage Indicators - Section D'!$A$10:$Y$34,25,FALSE),"")</f>
        <v/>
      </c>
      <c r="C436" s="467" t="str">
        <f t="array" ref="C436">IFERROR(IF(INDEX('Disaggregation Records'!$E$95:$E$183,MATCH(LEFT(Z436,255),LEFT('Disaggregation Records'!$D$95:$D$183,255),0))=0,"",INDEX('Disaggregation Records'!$E$95:$E$183,MATCH(LEFT(Z436,255),LEFT('Disaggregation Records'!$D$95:$D$183,255),0))),"")</f>
        <v/>
      </c>
      <c r="D436" s="467" t="str">
        <f t="array" ref="D436">IFERROR(IF(INDEX('Disaggregation Records'!$F$95:$F$183,MATCH(LEFT(Z436,255),LEFT('Disaggregation Records'!$D$95:$D$183,255),0))=0,"",INDEX('Disaggregation Records'!$F$95:$F$183,MATCH(LEFT(Z436,255),LEFT('Disaggregation Records'!$D$95:$D$183,255),0))),"")</f>
        <v/>
      </c>
      <c r="E436" s="386" t="str">
        <f t="array" ref="E436">IFERROR(IF(INDEX('Disaggregation Data'!$K$315:$K$536,MATCH(LEFT(X436,255),LEFT('Disaggregation Data'!$J$315:$J$536,255),0))=0,"",INDEX('Disaggregation Data'!$K$315:$K$536,MATCH(LEFT(X436,255),LEFT('Disaggregation Data'!J$315:$J$536,255),0))),"")</f>
        <v/>
      </c>
      <c r="F436" s="387" t="str">
        <f t="array" ref="F436">IFERROR(IF(INDEX('Disaggregation Data'!$L$315:$L$536,MATCH(LEFT(X436,255),LEFT('Disaggregation Data'!$J$315:$J$536,255),0))=0,"",INDEX('Disaggregation Data'!$L$315:$L$536,MATCH(LEFT(X436,255),LEFT('Disaggregation Data'!J$315:$J$536,255),0))),"")</f>
        <v/>
      </c>
      <c r="G436" s="442" t="str">
        <f t="array" ref="G436">IFERROR(IF(INDEX('Disaggregation Data'!$M$315:$M$536,MATCH(LEFT(X436,255),LEFT('Disaggregation Data'!$J$315:$J$536,255),0))=0,(E436/F436)*100,INDEX('Disaggregation Data'!$M$315:$M$536,MATCH(LEFT(X436,255),LEFT('Disaggregation Data'!J$315:$J$536,255),0))),"")</f>
        <v/>
      </c>
      <c r="H436" s="390" t="str">
        <f t="array" ref="H436">IFERROR(IF(INDEX('Disaggregation Data'!$N$315:$N$536,MATCH(LEFT(X436,255),LEFT('Disaggregation Data'!$J$315:$J$536,255),0))=0,"",INDEX('Disaggregation Data'!$N$315:$N$536,MATCH(LEFT(X436,255),LEFT('Disaggregation Data'!J$315:$J$536,255),0))),"")</f>
        <v/>
      </c>
      <c r="I436" s="471"/>
      <c r="J436" s="471"/>
      <c r="K436" s="471"/>
      <c r="L436" s="471"/>
      <c r="M436" s="471"/>
      <c r="N436" s="471"/>
      <c r="O436" s="471"/>
      <c r="P436" s="471"/>
      <c r="Q436" s="471"/>
      <c r="R436" s="471"/>
      <c r="S436" s="471"/>
      <c r="T436" s="471"/>
      <c r="U436" s="390" t="str">
        <f t="array" ref="U436">IFERROR(IF(INDEX('Disaggregation Data'!$O$315:$O$536,MATCH(LEFT(X436,255),LEFT('Disaggregation Data'!$J$315:$J$536,255),0))=0,"",INDEX('Disaggregation Data'!$O$315:$O$536,MATCH(LEFT(X436,255),LEFT('Disaggregation Data'!J$315:$J$536,255),0))),"")</f>
        <v/>
      </c>
      <c r="V436" s="402" t="str">
        <f t="array" ref="V436">IFERROR(IF(INDEX('Disaggregation Data'!$P$315:$P$536,MATCH(LEFT(X436,255),LEFT('Disaggregation Data'!$J$315:$J$536,255),0))=0,"",INDEX('Disaggregation Data'!$P$315:$P$536,MATCH(LEFT(X436,255),LEFT('Disaggregation Data'!J$315:$J$536,255),0))),"")</f>
        <v/>
      </c>
      <c r="W436" s="472"/>
      <c r="X436" s="472" t="str">
        <f t="shared" si="30"/>
        <v/>
      </c>
      <c r="Y436" s="472">
        <f t="shared" si="31"/>
        <v>19</v>
      </c>
      <c r="Z436" s="472" t="str">
        <f t="shared" si="32"/>
        <v/>
      </c>
      <c r="AA436" s="472" t="b">
        <f t="shared" si="33"/>
        <v>0</v>
      </c>
      <c r="AB436" s="472" t="s">
        <v>1905</v>
      </c>
      <c r="AC436" s="472" t="str">
        <f t="array" ref="AC436">IFERROR(IF(INDEX('Disaggregation Records'!$G$95:$G$183,MATCH(LEFT(Z436,255),LEFT('Disaggregation Records'!$D$95:$D$183,255),0))=0,"",INDEX('Disaggregation Records'!$G$95:$G$183,MATCH(LEFT(Z436,255),LEFT('Disaggregation Records'!$D$95:$D$183,255),0))),"")</f>
        <v/>
      </c>
      <c r="AD436" s="472" t="s">
        <v>776</v>
      </c>
      <c r="AE436" s="219"/>
      <c r="AF436" s="135"/>
      <c r="AG436" s="135"/>
    </row>
    <row r="437" spans="1:33" ht="37.5" customHeight="1" x14ac:dyDescent="0.3">
      <c r="A437" s="367">
        <v>12</v>
      </c>
      <c r="B437" s="384" t="str">
        <f>IFERROR(VLOOKUP(A437,'Coverage Indicators - Section D'!$A$10:$Y$34,25,FALSE),"")</f>
        <v/>
      </c>
      <c r="C437" s="467" t="str">
        <f t="array" ref="C437">IFERROR(IF(INDEX('Disaggregation Records'!$E$95:$E$183,MATCH(LEFT(Z437,255),LEFT('Disaggregation Records'!$D$95:$D$183,255),0))=0,"",INDEX('Disaggregation Records'!$E$95:$E$183,MATCH(LEFT(Z437,255),LEFT('Disaggregation Records'!$D$95:$D$183,255),0))),"")</f>
        <v/>
      </c>
      <c r="D437" s="467" t="str">
        <f t="array" ref="D437">IFERROR(IF(INDEX('Disaggregation Records'!$F$95:$F$183,MATCH(LEFT(Z437,255),LEFT('Disaggregation Records'!$D$95:$D$183,255),0))=0,"",INDEX('Disaggregation Records'!$F$95:$F$183,MATCH(LEFT(Z437,255),LEFT('Disaggregation Records'!$D$95:$D$183,255),0))),"")</f>
        <v/>
      </c>
      <c r="E437" s="386" t="str">
        <f t="array" ref="E437">IFERROR(IF(INDEX('Disaggregation Data'!$K$315:$K$536,MATCH(LEFT(X437,255),LEFT('Disaggregation Data'!$J$315:$J$536,255),0))=0,"",INDEX('Disaggregation Data'!$K$315:$K$536,MATCH(LEFT(X437,255),LEFT('Disaggregation Data'!J$315:$J$536,255),0))),"")</f>
        <v/>
      </c>
      <c r="F437" s="387" t="str">
        <f t="array" ref="F437">IFERROR(IF(INDEX('Disaggregation Data'!$L$315:$L$536,MATCH(LEFT(X437,255),LEFT('Disaggregation Data'!$J$315:$J$536,255),0))=0,"",INDEX('Disaggregation Data'!$L$315:$L$536,MATCH(LEFT(X437,255),LEFT('Disaggregation Data'!J$315:$J$536,255),0))),"")</f>
        <v/>
      </c>
      <c r="G437" s="442" t="str">
        <f t="array" ref="G437">IFERROR(IF(INDEX('Disaggregation Data'!$M$315:$M$536,MATCH(LEFT(X437,255),LEFT('Disaggregation Data'!$J$315:$J$536,255),0))=0,(E437/F437)*100,INDEX('Disaggregation Data'!$M$315:$M$536,MATCH(LEFT(X437,255),LEFT('Disaggregation Data'!J$315:$J$536,255),0))),"")</f>
        <v/>
      </c>
      <c r="H437" s="390" t="str">
        <f t="array" ref="H437">IFERROR(IF(INDEX('Disaggregation Data'!$N$315:$N$536,MATCH(LEFT(X437,255),LEFT('Disaggregation Data'!$J$315:$J$536,255),0))=0,"",INDEX('Disaggregation Data'!$N$315:$N$536,MATCH(LEFT(X437,255),LEFT('Disaggregation Data'!J$315:$J$536,255),0))),"")</f>
        <v/>
      </c>
      <c r="I437" s="471"/>
      <c r="J437" s="471"/>
      <c r="K437" s="471"/>
      <c r="L437" s="471"/>
      <c r="M437" s="471"/>
      <c r="N437" s="471"/>
      <c r="O437" s="471"/>
      <c r="P437" s="471"/>
      <c r="Q437" s="471"/>
      <c r="R437" s="471"/>
      <c r="S437" s="471"/>
      <c r="T437" s="471"/>
      <c r="U437" s="390" t="str">
        <f t="array" ref="U437">IFERROR(IF(INDEX('Disaggregation Data'!$O$315:$O$536,MATCH(LEFT(X437,255),LEFT('Disaggregation Data'!$J$315:$J$536,255),0))=0,"",INDEX('Disaggregation Data'!$O$315:$O$536,MATCH(LEFT(X437,255),LEFT('Disaggregation Data'!J$315:$J$536,255),0))),"")</f>
        <v/>
      </c>
      <c r="V437" s="402" t="str">
        <f t="array" ref="V437">IFERROR(IF(INDEX('Disaggregation Data'!$P$315:$P$536,MATCH(LEFT(X437,255),LEFT('Disaggregation Data'!$J$315:$J$536,255),0))=0,"",INDEX('Disaggregation Data'!$P$315:$P$536,MATCH(LEFT(X437,255),LEFT('Disaggregation Data'!J$315:$J$536,255),0))),"")</f>
        <v/>
      </c>
      <c r="W437" s="472"/>
      <c r="X437" s="472" t="str">
        <f t="shared" si="30"/>
        <v/>
      </c>
      <c r="Y437" s="472">
        <f t="shared" si="31"/>
        <v>20</v>
      </c>
      <c r="Z437" s="472" t="str">
        <f t="shared" si="32"/>
        <v/>
      </c>
      <c r="AA437" s="472" t="b">
        <f t="shared" si="33"/>
        <v>0</v>
      </c>
      <c r="AB437" s="472" t="s">
        <v>1906</v>
      </c>
      <c r="AC437" s="472" t="str">
        <f t="array" ref="AC437">IFERROR(IF(INDEX('Disaggregation Records'!$G$95:$G$183,MATCH(LEFT(Z437,255),LEFT('Disaggregation Records'!$D$95:$D$183,255),0))=0,"",INDEX('Disaggregation Records'!$G$95:$G$183,MATCH(LEFT(Z437,255),LEFT('Disaggregation Records'!$D$95:$D$183,255),0))),"")</f>
        <v/>
      </c>
      <c r="AD437" s="472" t="s">
        <v>777</v>
      </c>
      <c r="AE437" s="219"/>
      <c r="AF437" s="135"/>
      <c r="AG437" s="135"/>
    </row>
    <row r="438" spans="1:33" ht="37.5" customHeight="1" x14ac:dyDescent="0.3">
      <c r="A438" s="367">
        <v>12</v>
      </c>
      <c r="B438" s="384" t="str">
        <f>IFERROR(VLOOKUP(A438,'Coverage Indicators - Section D'!$A$10:$Y$34,25,FALSE),"")</f>
        <v/>
      </c>
      <c r="C438" s="467" t="str">
        <f t="array" ref="C438">IFERROR(IF(INDEX('Disaggregation Records'!$E$95:$E$183,MATCH(LEFT(Z438,255),LEFT('Disaggregation Records'!$D$95:$D$183,255),0))=0,"",INDEX('Disaggregation Records'!$E$95:$E$183,MATCH(LEFT(Z438,255),LEFT('Disaggregation Records'!$D$95:$D$183,255),0))),"")</f>
        <v/>
      </c>
      <c r="D438" s="467" t="str">
        <f t="array" ref="D438">IFERROR(IF(INDEX('Disaggregation Records'!$F$95:$F$183,MATCH(LEFT(Z438,255),LEFT('Disaggregation Records'!$D$95:$D$183,255),0))=0,"",INDEX('Disaggregation Records'!$F$95:$F$183,MATCH(LEFT(Z438,255),LEFT('Disaggregation Records'!$D$95:$D$183,255),0))),"")</f>
        <v/>
      </c>
      <c r="E438" s="386" t="str">
        <f t="array" ref="E438">IFERROR(IF(INDEX('Disaggregation Data'!$K$315:$K$536,MATCH(LEFT(X438,255),LEFT('Disaggregation Data'!$J$315:$J$536,255),0))=0,"",INDEX('Disaggregation Data'!$K$315:$K$536,MATCH(LEFT(X438,255),LEFT('Disaggregation Data'!J$315:$J$536,255),0))),"")</f>
        <v/>
      </c>
      <c r="F438" s="387" t="str">
        <f t="array" ref="F438">IFERROR(IF(INDEX('Disaggregation Data'!$L$315:$L$536,MATCH(LEFT(X438,255),LEFT('Disaggregation Data'!$J$315:$J$536,255),0))=0,"",INDEX('Disaggregation Data'!$L$315:$L$536,MATCH(LEFT(X438,255),LEFT('Disaggregation Data'!J$315:$J$536,255),0))),"")</f>
        <v/>
      </c>
      <c r="G438" s="442" t="str">
        <f t="array" ref="G438">IFERROR(IF(INDEX('Disaggregation Data'!$M$315:$M$536,MATCH(LEFT(X438,255),LEFT('Disaggregation Data'!$J$315:$J$536,255),0))=0,(E438/F438)*100,INDEX('Disaggregation Data'!$M$315:$M$536,MATCH(LEFT(X438,255),LEFT('Disaggregation Data'!J$315:$J$536,255),0))),"")</f>
        <v/>
      </c>
      <c r="H438" s="390" t="str">
        <f t="array" ref="H438">IFERROR(IF(INDEX('Disaggregation Data'!$N$315:$N$536,MATCH(LEFT(X438,255),LEFT('Disaggregation Data'!$J$315:$J$536,255),0))=0,"",INDEX('Disaggregation Data'!$N$315:$N$536,MATCH(LEFT(X438,255),LEFT('Disaggregation Data'!J$315:$J$536,255),0))),"")</f>
        <v/>
      </c>
      <c r="I438" s="471"/>
      <c r="J438" s="471"/>
      <c r="K438" s="471"/>
      <c r="L438" s="471"/>
      <c r="M438" s="471"/>
      <c r="N438" s="471"/>
      <c r="O438" s="471"/>
      <c r="P438" s="471"/>
      <c r="Q438" s="471"/>
      <c r="R438" s="471"/>
      <c r="S438" s="471"/>
      <c r="T438" s="471"/>
      <c r="U438" s="390" t="str">
        <f t="array" ref="U438">IFERROR(IF(INDEX('Disaggregation Data'!$O$315:$O$536,MATCH(LEFT(X438,255),LEFT('Disaggregation Data'!$J$315:$J$536,255),0))=0,"",INDEX('Disaggregation Data'!$O$315:$O$536,MATCH(LEFT(X438,255),LEFT('Disaggregation Data'!J$315:$J$536,255),0))),"")</f>
        <v/>
      </c>
      <c r="V438" s="402" t="str">
        <f t="array" ref="V438">IFERROR(IF(INDEX('Disaggregation Data'!$P$315:$P$536,MATCH(LEFT(X438,255),LEFT('Disaggregation Data'!$J$315:$J$536,255),0))=0,"",INDEX('Disaggregation Data'!$P$315:$P$536,MATCH(LEFT(X438,255),LEFT('Disaggregation Data'!J$315:$J$536,255),0))),"")</f>
        <v/>
      </c>
      <c r="W438" s="472"/>
      <c r="X438" s="472" t="str">
        <f t="shared" si="30"/>
        <v/>
      </c>
      <c r="Y438" s="472">
        <f t="shared" si="31"/>
        <v>21</v>
      </c>
      <c r="Z438" s="472" t="str">
        <f t="shared" si="32"/>
        <v/>
      </c>
      <c r="AA438" s="472" t="b">
        <f t="shared" si="33"/>
        <v>0</v>
      </c>
      <c r="AB438" s="472" t="s">
        <v>1907</v>
      </c>
      <c r="AC438" s="472" t="str">
        <f t="array" ref="AC438">IFERROR(IF(INDEX('Disaggregation Records'!$G$95:$G$183,MATCH(LEFT(Z438,255),LEFT('Disaggregation Records'!$D$95:$D$183,255),0))=0,"",INDEX('Disaggregation Records'!$G$95:$G$183,MATCH(LEFT(Z438,255),LEFT('Disaggregation Records'!$D$95:$D$183,255),0))),"")</f>
        <v/>
      </c>
      <c r="AD438" s="472" t="s">
        <v>777</v>
      </c>
      <c r="AE438" s="219"/>
      <c r="AF438" s="135"/>
      <c r="AG438" s="135"/>
    </row>
    <row r="439" spans="1:33" ht="37.5" customHeight="1" x14ac:dyDescent="0.3">
      <c r="A439" s="367">
        <v>12</v>
      </c>
      <c r="B439" s="384" t="str">
        <f>IFERROR(VLOOKUP(A439,'Coverage Indicators - Section D'!$A$10:$Y$34,25,FALSE),"")</f>
        <v/>
      </c>
      <c r="C439" s="467" t="str">
        <f t="array" ref="C439">IFERROR(IF(INDEX('Disaggregation Records'!$E$95:$E$183,MATCH(LEFT(Z439,255),LEFT('Disaggregation Records'!$D$95:$D$183,255),0))=0,"",INDEX('Disaggregation Records'!$E$95:$E$183,MATCH(LEFT(Z439,255),LEFT('Disaggregation Records'!$D$95:$D$183,255),0))),"")</f>
        <v/>
      </c>
      <c r="D439" s="467" t="str">
        <f t="array" ref="D439">IFERROR(IF(INDEX('Disaggregation Records'!$F$95:$F$183,MATCH(LEFT(Z439,255),LEFT('Disaggregation Records'!$D$95:$D$183,255),0))=0,"",INDEX('Disaggregation Records'!$F$95:$F$183,MATCH(LEFT(Z439,255),LEFT('Disaggregation Records'!$D$95:$D$183,255),0))),"")</f>
        <v/>
      </c>
      <c r="E439" s="386" t="str">
        <f t="array" ref="E439">IFERROR(IF(INDEX('Disaggregation Data'!$K$315:$K$536,MATCH(LEFT(X439,255),LEFT('Disaggregation Data'!$J$315:$J$536,255),0))=0,"",INDEX('Disaggregation Data'!$K$315:$K$536,MATCH(LEFT(X439,255),LEFT('Disaggregation Data'!J$315:$J$536,255),0))),"")</f>
        <v/>
      </c>
      <c r="F439" s="387" t="str">
        <f t="array" ref="F439">IFERROR(IF(INDEX('Disaggregation Data'!$L$315:$L$536,MATCH(LEFT(X439,255),LEFT('Disaggregation Data'!$J$315:$J$536,255),0))=0,"",INDEX('Disaggregation Data'!$L$315:$L$536,MATCH(LEFT(X439,255),LEFT('Disaggregation Data'!J$315:$J$536,255),0))),"")</f>
        <v/>
      </c>
      <c r="G439" s="442" t="str">
        <f t="array" ref="G439">IFERROR(IF(INDEX('Disaggregation Data'!$M$315:$M$536,MATCH(LEFT(X439,255),LEFT('Disaggregation Data'!$J$315:$J$536,255),0))=0,(E439/F439)*100,INDEX('Disaggregation Data'!$M$315:$M$536,MATCH(LEFT(X439,255),LEFT('Disaggregation Data'!J$315:$J$536,255),0))),"")</f>
        <v/>
      </c>
      <c r="H439" s="390" t="str">
        <f t="array" ref="H439">IFERROR(IF(INDEX('Disaggregation Data'!$N$315:$N$536,MATCH(LEFT(X439,255),LEFT('Disaggregation Data'!$J$315:$J$536,255),0))=0,"",INDEX('Disaggregation Data'!$N$315:$N$536,MATCH(LEFT(X439,255),LEFT('Disaggregation Data'!J$315:$J$536,255),0))),"")</f>
        <v/>
      </c>
      <c r="I439" s="471"/>
      <c r="J439" s="471"/>
      <c r="K439" s="471"/>
      <c r="L439" s="471"/>
      <c r="M439" s="471"/>
      <c r="N439" s="471"/>
      <c r="O439" s="471"/>
      <c r="P439" s="471"/>
      <c r="Q439" s="471"/>
      <c r="R439" s="471"/>
      <c r="S439" s="471"/>
      <c r="T439" s="471"/>
      <c r="U439" s="390" t="str">
        <f t="array" ref="U439">IFERROR(IF(INDEX('Disaggregation Data'!$O$315:$O$536,MATCH(LEFT(X439,255),LEFT('Disaggregation Data'!$J$315:$J$536,255),0))=0,"",INDEX('Disaggregation Data'!$O$315:$O$536,MATCH(LEFT(X439,255),LEFT('Disaggregation Data'!J$315:$J$536,255),0))),"")</f>
        <v/>
      </c>
      <c r="V439" s="402" t="str">
        <f t="array" ref="V439">IFERROR(IF(INDEX('Disaggregation Data'!$P$315:$P$536,MATCH(LEFT(X439,255),LEFT('Disaggregation Data'!$J$315:$J$536,255),0))=0,"",INDEX('Disaggregation Data'!$P$315:$P$536,MATCH(LEFT(X439,255),LEFT('Disaggregation Data'!J$315:$J$536,255),0))),"")</f>
        <v/>
      </c>
      <c r="W439" s="472"/>
      <c r="X439" s="472" t="str">
        <f t="shared" si="30"/>
        <v/>
      </c>
      <c r="Y439" s="472">
        <f t="shared" si="31"/>
        <v>22</v>
      </c>
      <c r="Z439" s="472" t="str">
        <f t="shared" si="32"/>
        <v/>
      </c>
      <c r="AA439" s="472" t="b">
        <f t="shared" si="33"/>
        <v>0</v>
      </c>
      <c r="AB439" s="472" t="s">
        <v>1908</v>
      </c>
      <c r="AC439" s="472" t="str">
        <f t="array" ref="AC439">IFERROR(IF(INDEX('Disaggregation Records'!$G$95:$G$183,MATCH(LEFT(Z439,255),LEFT('Disaggregation Records'!$D$95:$D$183,255),0))=0,"",INDEX('Disaggregation Records'!$G$95:$G$183,MATCH(LEFT(Z439,255),LEFT('Disaggregation Records'!$D$95:$D$183,255),0))),"")</f>
        <v/>
      </c>
      <c r="AD439" s="472" t="s">
        <v>777</v>
      </c>
      <c r="AE439" s="219"/>
      <c r="AF439" s="135"/>
      <c r="AG439" s="135"/>
    </row>
    <row r="440" spans="1:33" ht="37.5" customHeight="1" x14ac:dyDescent="0.3">
      <c r="A440" s="367">
        <v>12</v>
      </c>
      <c r="B440" s="384" t="str">
        <f>IFERROR(VLOOKUP(A440,'Coverage Indicators - Section D'!$A$10:$Y$34,25,FALSE),"")</f>
        <v/>
      </c>
      <c r="C440" s="467" t="str">
        <f t="array" ref="C440">IFERROR(IF(INDEX('Disaggregation Records'!$E$95:$E$183,MATCH(LEFT(Z440,255),LEFT('Disaggregation Records'!$D$95:$D$183,255),0))=0,"",INDEX('Disaggregation Records'!$E$95:$E$183,MATCH(LEFT(Z440,255),LEFT('Disaggregation Records'!$D$95:$D$183,255),0))),"")</f>
        <v/>
      </c>
      <c r="D440" s="467" t="str">
        <f t="array" ref="D440">IFERROR(IF(INDEX('Disaggregation Records'!$F$95:$F$183,MATCH(LEFT(Z440,255),LEFT('Disaggregation Records'!$D$95:$D$183,255),0))=0,"",INDEX('Disaggregation Records'!$F$95:$F$183,MATCH(LEFT(Z440,255),LEFT('Disaggregation Records'!$D$95:$D$183,255),0))),"")</f>
        <v/>
      </c>
      <c r="E440" s="386" t="str">
        <f t="array" ref="E440">IFERROR(IF(INDEX('Disaggregation Data'!$K$315:$K$536,MATCH(LEFT(X440,255),LEFT('Disaggregation Data'!$J$315:$J$536,255),0))=0,"",INDEX('Disaggregation Data'!$K$315:$K$536,MATCH(LEFT(X440,255),LEFT('Disaggregation Data'!J$315:$J$536,255),0))),"")</f>
        <v/>
      </c>
      <c r="F440" s="387" t="str">
        <f t="array" ref="F440">IFERROR(IF(INDEX('Disaggregation Data'!$L$315:$L$536,MATCH(LEFT(X440,255),LEFT('Disaggregation Data'!$J$315:$J$536,255),0))=0,"",INDEX('Disaggregation Data'!$L$315:$L$536,MATCH(LEFT(X440,255),LEFT('Disaggregation Data'!J$315:$J$536,255),0))),"")</f>
        <v/>
      </c>
      <c r="G440" s="442" t="str">
        <f t="array" ref="G440">IFERROR(IF(INDEX('Disaggregation Data'!$M$315:$M$536,MATCH(LEFT(X440,255),LEFT('Disaggregation Data'!$J$315:$J$536,255),0))=0,(E440/F440)*100,INDEX('Disaggregation Data'!$M$315:$M$536,MATCH(LEFT(X440,255),LEFT('Disaggregation Data'!J$315:$J$536,255),0))),"")</f>
        <v/>
      </c>
      <c r="H440" s="390" t="str">
        <f t="array" ref="H440">IFERROR(IF(INDEX('Disaggregation Data'!$N$315:$N$536,MATCH(LEFT(X440,255),LEFT('Disaggregation Data'!$J$315:$J$536,255),0))=0,"",INDEX('Disaggregation Data'!$N$315:$N$536,MATCH(LEFT(X440,255),LEFT('Disaggregation Data'!J$315:$J$536,255),0))),"")</f>
        <v/>
      </c>
      <c r="I440" s="471"/>
      <c r="J440" s="471"/>
      <c r="K440" s="471"/>
      <c r="L440" s="471"/>
      <c r="M440" s="471"/>
      <c r="N440" s="471"/>
      <c r="O440" s="471"/>
      <c r="P440" s="471"/>
      <c r="Q440" s="471"/>
      <c r="R440" s="471"/>
      <c r="S440" s="471"/>
      <c r="T440" s="471"/>
      <c r="U440" s="390" t="str">
        <f t="array" ref="U440">IFERROR(IF(INDEX('Disaggregation Data'!$O$315:$O$536,MATCH(LEFT(X440,255),LEFT('Disaggregation Data'!$J$315:$J$536,255),0))=0,"",INDEX('Disaggregation Data'!$O$315:$O$536,MATCH(LEFT(X440,255),LEFT('Disaggregation Data'!J$315:$J$536,255),0))),"")</f>
        <v/>
      </c>
      <c r="V440" s="402" t="str">
        <f t="array" ref="V440">IFERROR(IF(INDEX('Disaggregation Data'!$P$315:$P$536,MATCH(LEFT(X440,255),LEFT('Disaggregation Data'!$J$315:$J$536,255),0))=0,"",INDEX('Disaggregation Data'!$P$315:$P$536,MATCH(LEFT(X440,255),LEFT('Disaggregation Data'!J$315:$J$536,255),0))),"")</f>
        <v/>
      </c>
      <c r="W440" s="472"/>
      <c r="X440" s="472" t="str">
        <f t="shared" si="30"/>
        <v/>
      </c>
      <c r="Y440" s="472">
        <f t="shared" si="31"/>
        <v>23</v>
      </c>
      <c r="Z440" s="472" t="str">
        <f t="shared" si="32"/>
        <v/>
      </c>
      <c r="AA440" s="472" t="b">
        <f t="shared" si="33"/>
        <v>0</v>
      </c>
      <c r="AB440" s="472" t="s">
        <v>1909</v>
      </c>
      <c r="AC440" s="472" t="str">
        <f t="array" ref="AC440">IFERROR(IF(INDEX('Disaggregation Records'!$G$95:$G$183,MATCH(LEFT(Z440,255),LEFT('Disaggregation Records'!$D$95:$D$183,255),0))=0,"",INDEX('Disaggregation Records'!$G$95:$G$183,MATCH(LEFT(Z440,255),LEFT('Disaggregation Records'!$D$95:$D$183,255),0))),"")</f>
        <v/>
      </c>
      <c r="AD440" s="472" t="s">
        <v>777</v>
      </c>
      <c r="AE440" s="219"/>
      <c r="AF440" s="135"/>
      <c r="AG440" s="135"/>
    </row>
    <row r="441" spans="1:33" ht="37.5" customHeight="1" x14ac:dyDescent="0.3">
      <c r="A441" s="367">
        <v>12</v>
      </c>
      <c r="B441" s="384" t="str">
        <f>IFERROR(VLOOKUP(A441,'Coverage Indicators - Section D'!$A$10:$Y$34,25,FALSE),"")</f>
        <v/>
      </c>
      <c r="C441" s="467" t="str">
        <f t="array" ref="C441">IFERROR(IF(INDEX('Disaggregation Records'!$E$95:$E$183,MATCH(LEFT(Z441,255),LEFT('Disaggregation Records'!$D$95:$D$183,255),0))=0,"",INDEX('Disaggregation Records'!$E$95:$E$183,MATCH(LEFT(Z441,255),LEFT('Disaggregation Records'!$D$95:$D$183,255),0))),"")</f>
        <v/>
      </c>
      <c r="D441" s="467" t="str">
        <f t="array" ref="D441">IFERROR(IF(INDEX('Disaggregation Records'!$F$95:$F$183,MATCH(LEFT(Z441,255),LEFT('Disaggregation Records'!$D$95:$D$183,255),0))=0,"",INDEX('Disaggregation Records'!$F$95:$F$183,MATCH(LEFT(Z441,255),LEFT('Disaggregation Records'!$D$95:$D$183,255),0))),"")</f>
        <v/>
      </c>
      <c r="E441" s="386" t="str">
        <f t="array" ref="E441">IFERROR(IF(INDEX('Disaggregation Data'!$K$315:$K$536,MATCH(LEFT(X441,255),LEFT('Disaggregation Data'!$J$315:$J$536,255),0))=0,"",INDEX('Disaggregation Data'!$K$315:$K$536,MATCH(LEFT(X441,255),LEFT('Disaggregation Data'!J$315:$J$536,255),0))),"")</f>
        <v/>
      </c>
      <c r="F441" s="387" t="str">
        <f t="array" ref="F441">IFERROR(IF(INDEX('Disaggregation Data'!$L$315:$L$536,MATCH(LEFT(X441,255),LEFT('Disaggregation Data'!$J$315:$J$536,255),0))=0,"",INDEX('Disaggregation Data'!$L$315:$L$536,MATCH(LEFT(X441,255),LEFT('Disaggregation Data'!J$315:$J$536,255),0))),"")</f>
        <v/>
      </c>
      <c r="G441" s="442" t="str">
        <f t="array" ref="G441">IFERROR(IF(INDEX('Disaggregation Data'!$M$315:$M$536,MATCH(LEFT(X441,255),LEFT('Disaggregation Data'!$J$315:$J$536,255),0))=0,(E441/F441)*100,INDEX('Disaggregation Data'!$M$315:$M$536,MATCH(LEFT(X441,255),LEFT('Disaggregation Data'!J$315:$J$536,255),0))),"")</f>
        <v/>
      </c>
      <c r="H441" s="390" t="str">
        <f t="array" ref="H441">IFERROR(IF(INDEX('Disaggregation Data'!$N$315:$N$536,MATCH(LEFT(X441,255),LEFT('Disaggregation Data'!$J$315:$J$536,255),0))=0,"",INDEX('Disaggregation Data'!$N$315:$N$536,MATCH(LEFT(X441,255),LEFT('Disaggregation Data'!J$315:$J$536,255),0))),"")</f>
        <v/>
      </c>
      <c r="I441" s="471"/>
      <c r="J441" s="471"/>
      <c r="K441" s="471"/>
      <c r="L441" s="471"/>
      <c r="M441" s="471"/>
      <c r="N441" s="471"/>
      <c r="O441" s="471"/>
      <c r="P441" s="471"/>
      <c r="Q441" s="471"/>
      <c r="R441" s="471"/>
      <c r="S441" s="471"/>
      <c r="T441" s="471"/>
      <c r="U441" s="390" t="str">
        <f t="array" ref="U441">IFERROR(IF(INDEX('Disaggregation Data'!$O$315:$O$536,MATCH(LEFT(X441,255),LEFT('Disaggregation Data'!$J$315:$J$536,255),0))=0,"",INDEX('Disaggregation Data'!$O$315:$O$536,MATCH(LEFT(X441,255),LEFT('Disaggregation Data'!J$315:$J$536,255),0))),"")</f>
        <v/>
      </c>
      <c r="V441" s="402" t="str">
        <f t="array" ref="V441">IFERROR(IF(INDEX('Disaggregation Data'!$P$315:$P$536,MATCH(LEFT(X441,255),LEFT('Disaggregation Data'!$J$315:$J$536,255),0))=0,"",INDEX('Disaggregation Data'!$P$315:$P$536,MATCH(LEFT(X441,255),LEFT('Disaggregation Data'!J$315:$J$536,255),0))),"")</f>
        <v/>
      </c>
      <c r="W441" s="472"/>
      <c r="X441" s="472" t="str">
        <f t="shared" si="30"/>
        <v/>
      </c>
      <c r="Y441" s="472">
        <f t="shared" si="31"/>
        <v>24</v>
      </c>
      <c r="Z441" s="472" t="str">
        <f t="shared" si="32"/>
        <v/>
      </c>
      <c r="AA441" s="472" t="b">
        <f t="shared" si="33"/>
        <v>0</v>
      </c>
      <c r="AB441" s="472" t="s">
        <v>1910</v>
      </c>
      <c r="AC441" s="472" t="str">
        <f t="array" ref="AC441">IFERROR(IF(INDEX('Disaggregation Records'!$G$95:$G$183,MATCH(LEFT(Z441,255),LEFT('Disaggregation Records'!$D$95:$D$183,255),0))=0,"",INDEX('Disaggregation Records'!$G$95:$G$183,MATCH(LEFT(Z441,255),LEFT('Disaggregation Records'!$D$95:$D$183,255),0))),"")</f>
        <v/>
      </c>
      <c r="AD441" s="472" t="s">
        <v>777</v>
      </c>
      <c r="AE441" s="219"/>
      <c r="AF441" s="135"/>
      <c r="AG441" s="135"/>
    </row>
    <row r="442" spans="1:33" ht="37.5" customHeight="1" x14ac:dyDescent="0.3">
      <c r="A442" s="367">
        <v>12</v>
      </c>
      <c r="B442" s="384" t="str">
        <f>IFERROR(VLOOKUP(A442,'Coverage Indicators - Section D'!$A$10:$Y$34,25,FALSE),"")</f>
        <v/>
      </c>
      <c r="C442" s="467" t="str">
        <f t="array" ref="C442">IFERROR(IF(INDEX('Disaggregation Records'!$E$95:$E$183,MATCH(LEFT(Z442,255),LEFT('Disaggregation Records'!$D$95:$D$183,255),0))=0,"",INDEX('Disaggregation Records'!$E$95:$E$183,MATCH(LEFT(Z442,255),LEFT('Disaggregation Records'!$D$95:$D$183,255),0))),"")</f>
        <v/>
      </c>
      <c r="D442" s="467" t="str">
        <f t="array" ref="D442">IFERROR(IF(INDEX('Disaggregation Records'!$F$95:$F$183,MATCH(LEFT(Z442,255),LEFT('Disaggregation Records'!$D$95:$D$183,255),0))=0,"",INDEX('Disaggregation Records'!$F$95:$F$183,MATCH(LEFT(Z442,255),LEFT('Disaggregation Records'!$D$95:$D$183,255),0))),"")</f>
        <v/>
      </c>
      <c r="E442" s="386" t="str">
        <f t="array" ref="E442">IFERROR(IF(INDEX('Disaggregation Data'!$K$315:$K$536,MATCH(LEFT(X442,255),LEFT('Disaggregation Data'!$J$315:$J$536,255),0))=0,"",INDEX('Disaggregation Data'!$K$315:$K$536,MATCH(LEFT(X442,255),LEFT('Disaggregation Data'!J$315:$J$536,255),0))),"")</f>
        <v/>
      </c>
      <c r="F442" s="387" t="str">
        <f t="array" ref="F442">IFERROR(IF(INDEX('Disaggregation Data'!$L$315:$L$536,MATCH(LEFT(X442,255),LEFT('Disaggregation Data'!$J$315:$J$536,255),0))=0,"",INDEX('Disaggregation Data'!$L$315:$L$536,MATCH(LEFT(X442,255),LEFT('Disaggregation Data'!J$315:$J$536,255),0))),"")</f>
        <v/>
      </c>
      <c r="G442" s="442" t="str">
        <f t="array" ref="G442">IFERROR(IF(INDEX('Disaggregation Data'!$M$315:$M$536,MATCH(LEFT(X442,255),LEFT('Disaggregation Data'!$J$315:$J$536,255),0))=0,(E442/F442)*100,INDEX('Disaggregation Data'!$M$315:$M$536,MATCH(LEFT(X442,255),LEFT('Disaggregation Data'!J$315:$J$536,255),0))),"")</f>
        <v/>
      </c>
      <c r="H442" s="390" t="str">
        <f t="array" ref="H442">IFERROR(IF(INDEX('Disaggregation Data'!$N$315:$N$536,MATCH(LEFT(X442,255),LEFT('Disaggregation Data'!$J$315:$J$536,255),0))=0,"",INDEX('Disaggregation Data'!$N$315:$N$536,MATCH(LEFT(X442,255),LEFT('Disaggregation Data'!J$315:$J$536,255),0))),"")</f>
        <v/>
      </c>
      <c r="I442" s="471"/>
      <c r="J442" s="471"/>
      <c r="K442" s="471"/>
      <c r="L442" s="471"/>
      <c r="M442" s="471"/>
      <c r="N442" s="471"/>
      <c r="O442" s="471"/>
      <c r="P442" s="471"/>
      <c r="Q442" s="471"/>
      <c r="R442" s="471"/>
      <c r="S442" s="471"/>
      <c r="T442" s="471"/>
      <c r="U442" s="390" t="str">
        <f t="array" ref="U442">IFERROR(IF(INDEX('Disaggregation Data'!$O$315:$O$536,MATCH(LEFT(X442,255),LEFT('Disaggregation Data'!$J$315:$J$536,255),0))=0,"",INDEX('Disaggregation Data'!$O$315:$O$536,MATCH(LEFT(X442,255),LEFT('Disaggregation Data'!J$315:$J$536,255),0))),"")</f>
        <v/>
      </c>
      <c r="V442" s="402" t="str">
        <f t="array" ref="V442">IFERROR(IF(INDEX('Disaggregation Data'!$P$315:$P$536,MATCH(LEFT(X442,255),LEFT('Disaggregation Data'!$J$315:$J$536,255),0))=0,"",INDEX('Disaggregation Data'!$P$315:$P$536,MATCH(LEFT(X442,255),LEFT('Disaggregation Data'!J$315:$J$536,255),0))),"")</f>
        <v/>
      </c>
      <c r="W442" s="472"/>
      <c r="X442" s="472" t="str">
        <f t="shared" si="30"/>
        <v/>
      </c>
      <c r="Y442" s="472">
        <f t="shared" si="31"/>
        <v>25</v>
      </c>
      <c r="Z442" s="472" t="str">
        <f t="shared" si="32"/>
        <v/>
      </c>
      <c r="AA442" s="472" t="b">
        <f t="shared" si="33"/>
        <v>0</v>
      </c>
      <c r="AB442" s="472" t="s">
        <v>1911</v>
      </c>
      <c r="AC442" s="472" t="str">
        <f t="array" ref="AC442">IFERROR(IF(INDEX('Disaggregation Records'!$G$95:$G$183,MATCH(LEFT(Z442,255),LEFT('Disaggregation Records'!$D$95:$D$183,255),0))=0,"",INDEX('Disaggregation Records'!$G$95:$G$183,MATCH(LEFT(Z442,255),LEFT('Disaggregation Records'!$D$95:$D$183,255),0))),"")</f>
        <v/>
      </c>
      <c r="AD442" s="472" t="s">
        <v>777</v>
      </c>
      <c r="AE442" s="219"/>
      <c r="AF442" s="135"/>
      <c r="AG442" s="135"/>
    </row>
    <row r="443" spans="1:33" ht="37.5" customHeight="1" x14ac:dyDescent="0.3">
      <c r="A443" s="367">
        <v>12</v>
      </c>
      <c r="B443" s="384" t="str">
        <f>IFERROR(VLOOKUP(A443,'Coverage Indicators - Section D'!$A$10:$Y$34,25,FALSE),"")</f>
        <v/>
      </c>
      <c r="C443" s="467" t="str">
        <f t="array" ref="C443">IFERROR(IF(INDEX('Disaggregation Records'!$E$95:$E$183,MATCH(LEFT(Z443,255),LEFT('Disaggregation Records'!$D$95:$D$183,255),0))=0,"",INDEX('Disaggregation Records'!$E$95:$E$183,MATCH(LEFT(Z443,255),LEFT('Disaggregation Records'!$D$95:$D$183,255),0))),"")</f>
        <v/>
      </c>
      <c r="D443" s="467" t="str">
        <f t="array" ref="D443">IFERROR(IF(INDEX('Disaggregation Records'!$F$95:$F$183,MATCH(LEFT(Z443,255),LEFT('Disaggregation Records'!$D$95:$D$183,255),0))=0,"",INDEX('Disaggregation Records'!$F$95:$F$183,MATCH(LEFT(Z443,255),LEFT('Disaggregation Records'!$D$95:$D$183,255),0))),"")</f>
        <v/>
      </c>
      <c r="E443" s="386" t="str">
        <f t="array" ref="E443">IFERROR(IF(INDEX('Disaggregation Data'!$K$315:$K$536,MATCH(LEFT(X443,255),LEFT('Disaggregation Data'!$J$315:$J$536,255),0))=0,"",INDEX('Disaggregation Data'!$K$315:$K$536,MATCH(LEFT(X443,255),LEFT('Disaggregation Data'!J$315:$J$536,255),0))),"")</f>
        <v/>
      </c>
      <c r="F443" s="387" t="str">
        <f t="array" ref="F443">IFERROR(IF(INDEX('Disaggregation Data'!$L$315:$L$536,MATCH(LEFT(X443,255),LEFT('Disaggregation Data'!$J$315:$J$536,255),0))=0,"",INDEX('Disaggregation Data'!$L$315:$L$536,MATCH(LEFT(X443,255),LEFT('Disaggregation Data'!J$315:$J$536,255),0))),"")</f>
        <v/>
      </c>
      <c r="G443" s="442" t="str">
        <f t="array" ref="G443">IFERROR(IF(INDEX('Disaggregation Data'!$M$315:$M$536,MATCH(LEFT(X443,255),LEFT('Disaggregation Data'!$J$315:$J$536,255),0))=0,(E443/F443)*100,INDEX('Disaggregation Data'!$M$315:$M$536,MATCH(LEFT(X443,255),LEFT('Disaggregation Data'!J$315:$J$536,255),0))),"")</f>
        <v/>
      </c>
      <c r="H443" s="390" t="str">
        <f t="array" ref="H443">IFERROR(IF(INDEX('Disaggregation Data'!$N$315:$N$536,MATCH(LEFT(X443,255),LEFT('Disaggregation Data'!$J$315:$J$536,255),0))=0,"",INDEX('Disaggregation Data'!$N$315:$N$536,MATCH(LEFT(X443,255),LEFT('Disaggregation Data'!J$315:$J$536,255),0))),"")</f>
        <v/>
      </c>
      <c r="I443" s="471"/>
      <c r="J443" s="471"/>
      <c r="K443" s="471"/>
      <c r="L443" s="471"/>
      <c r="M443" s="471"/>
      <c r="N443" s="471"/>
      <c r="O443" s="471"/>
      <c r="P443" s="471"/>
      <c r="Q443" s="471"/>
      <c r="R443" s="471"/>
      <c r="S443" s="471"/>
      <c r="T443" s="471"/>
      <c r="U443" s="390" t="str">
        <f t="array" ref="U443">IFERROR(IF(INDEX('Disaggregation Data'!$O$315:$O$536,MATCH(LEFT(X443,255),LEFT('Disaggregation Data'!$J$315:$J$536,255),0))=0,"",INDEX('Disaggregation Data'!$O$315:$O$536,MATCH(LEFT(X443,255),LEFT('Disaggregation Data'!J$315:$J$536,255),0))),"")</f>
        <v/>
      </c>
      <c r="V443" s="402" t="str">
        <f t="array" ref="V443">IFERROR(IF(INDEX('Disaggregation Data'!$P$315:$P$536,MATCH(LEFT(X443,255),LEFT('Disaggregation Data'!$J$315:$J$536,255),0))=0,"",INDEX('Disaggregation Data'!$P$315:$P$536,MATCH(LEFT(X443,255),LEFT('Disaggregation Data'!J$315:$J$536,255),0))),"")</f>
        <v/>
      </c>
      <c r="W443" s="472"/>
      <c r="X443" s="472" t="str">
        <f t="shared" si="30"/>
        <v/>
      </c>
      <c r="Y443" s="472">
        <f t="shared" si="31"/>
        <v>26</v>
      </c>
      <c r="Z443" s="472" t="str">
        <f t="shared" si="32"/>
        <v/>
      </c>
      <c r="AA443" s="472" t="b">
        <f t="shared" si="33"/>
        <v>0</v>
      </c>
      <c r="AB443" s="472" t="s">
        <v>1912</v>
      </c>
      <c r="AC443" s="472" t="str">
        <f t="array" ref="AC443">IFERROR(IF(INDEX('Disaggregation Records'!$G$95:$G$183,MATCH(LEFT(Z443,255),LEFT('Disaggregation Records'!$D$95:$D$183,255),0))=0,"",INDEX('Disaggregation Records'!$G$95:$G$183,MATCH(LEFT(Z443,255),LEFT('Disaggregation Records'!$D$95:$D$183,255),0))),"")</f>
        <v/>
      </c>
      <c r="AD443" s="472" t="s">
        <v>777</v>
      </c>
      <c r="AE443" s="219"/>
      <c r="AF443" s="135"/>
      <c r="AG443" s="135"/>
    </row>
    <row r="444" spans="1:33" ht="37.5" customHeight="1" x14ac:dyDescent="0.3">
      <c r="A444" s="367">
        <v>12</v>
      </c>
      <c r="B444" s="384" t="str">
        <f>IFERROR(VLOOKUP(A444,'Coverage Indicators - Section D'!$A$10:$Y$34,25,FALSE),"")</f>
        <v/>
      </c>
      <c r="C444" s="467" t="str">
        <f t="array" ref="C444">IFERROR(IF(INDEX('Disaggregation Records'!$E$95:$E$183,MATCH(LEFT(Z444,255),LEFT('Disaggregation Records'!$D$95:$D$183,255),0))=0,"",INDEX('Disaggregation Records'!$E$95:$E$183,MATCH(LEFT(Z444,255),LEFT('Disaggregation Records'!$D$95:$D$183,255),0))),"")</f>
        <v/>
      </c>
      <c r="D444" s="467" t="str">
        <f t="array" ref="D444">IFERROR(IF(INDEX('Disaggregation Records'!$F$95:$F$183,MATCH(LEFT(Z444,255),LEFT('Disaggregation Records'!$D$95:$D$183,255),0))=0,"",INDEX('Disaggregation Records'!$F$95:$F$183,MATCH(LEFT(Z444,255),LEFT('Disaggregation Records'!$D$95:$D$183,255),0))),"")</f>
        <v/>
      </c>
      <c r="E444" s="386" t="str">
        <f t="array" ref="E444">IFERROR(IF(INDEX('Disaggregation Data'!$K$315:$K$536,MATCH(LEFT(X444,255),LEFT('Disaggregation Data'!$J$315:$J$536,255),0))=0,"",INDEX('Disaggregation Data'!$K$315:$K$536,MATCH(LEFT(X444,255),LEFT('Disaggregation Data'!J$315:$J$536,255),0))),"")</f>
        <v/>
      </c>
      <c r="F444" s="387" t="str">
        <f t="array" ref="F444">IFERROR(IF(INDEX('Disaggregation Data'!$L$315:$L$536,MATCH(LEFT(X444,255),LEFT('Disaggregation Data'!$J$315:$J$536,255),0))=0,"",INDEX('Disaggregation Data'!$L$315:$L$536,MATCH(LEFT(X444,255),LEFT('Disaggregation Data'!J$315:$J$536,255),0))),"")</f>
        <v/>
      </c>
      <c r="G444" s="442" t="str">
        <f t="array" ref="G444">IFERROR(IF(INDEX('Disaggregation Data'!$M$315:$M$536,MATCH(LEFT(X444,255),LEFT('Disaggregation Data'!$J$315:$J$536,255),0))=0,(E444/F444)*100,INDEX('Disaggregation Data'!$M$315:$M$536,MATCH(LEFT(X444,255),LEFT('Disaggregation Data'!J$315:$J$536,255),0))),"")</f>
        <v/>
      </c>
      <c r="H444" s="390" t="str">
        <f t="array" ref="H444">IFERROR(IF(INDEX('Disaggregation Data'!$N$315:$N$536,MATCH(LEFT(X444,255),LEFT('Disaggregation Data'!$J$315:$J$536,255),0))=0,"",INDEX('Disaggregation Data'!$N$315:$N$536,MATCH(LEFT(X444,255),LEFT('Disaggregation Data'!J$315:$J$536,255),0))),"")</f>
        <v/>
      </c>
      <c r="I444" s="471"/>
      <c r="J444" s="471"/>
      <c r="K444" s="471"/>
      <c r="L444" s="471"/>
      <c r="M444" s="471"/>
      <c r="N444" s="471"/>
      <c r="O444" s="471"/>
      <c r="P444" s="471"/>
      <c r="Q444" s="471"/>
      <c r="R444" s="471"/>
      <c r="S444" s="471"/>
      <c r="T444" s="471"/>
      <c r="U444" s="390" t="str">
        <f t="array" ref="U444">IFERROR(IF(INDEX('Disaggregation Data'!$O$315:$O$536,MATCH(LEFT(X444,255),LEFT('Disaggregation Data'!$J$315:$J$536,255),0))=0,"",INDEX('Disaggregation Data'!$O$315:$O$536,MATCH(LEFT(X444,255),LEFT('Disaggregation Data'!J$315:$J$536,255),0))),"")</f>
        <v/>
      </c>
      <c r="V444" s="402" t="str">
        <f t="array" ref="V444">IFERROR(IF(INDEX('Disaggregation Data'!$P$315:$P$536,MATCH(LEFT(X444,255),LEFT('Disaggregation Data'!$J$315:$J$536,255),0))=0,"",INDEX('Disaggregation Data'!$P$315:$P$536,MATCH(LEFT(X444,255),LEFT('Disaggregation Data'!J$315:$J$536,255),0))),"")</f>
        <v/>
      </c>
      <c r="W444" s="472"/>
      <c r="X444" s="472" t="str">
        <f t="shared" si="30"/>
        <v/>
      </c>
      <c r="Y444" s="472">
        <f t="shared" si="31"/>
        <v>27</v>
      </c>
      <c r="Z444" s="472" t="str">
        <f t="shared" si="32"/>
        <v/>
      </c>
      <c r="AA444" s="472" t="b">
        <f t="shared" si="33"/>
        <v>0</v>
      </c>
      <c r="AB444" s="472" t="s">
        <v>1913</v>
      </c>
      <c r="AC444" s="472" t="str">
        <f t="array" ref="AC444">IFERROR(IF(INDEX('Disaggregation Records'!$G$95:$G$183,MATCH(LEFT(Z444,255),LEFT('Disaggregation Records'!$D$95:$D$183,255),0))=0,"",INDEX('Disaggregation Records'!$G$95:$G$183,MATCH(LEFT(Z444,255),LEFT('Disaggregation Records'!$D$95:$D$183,255),0))),"")</f>
        <v/>
      </c>
      <c r="AD444" s="472" t="s">
        <v>777</v>
      </c>
      <c r="AE444" s="219"/>
      <c r="AF444" s="135"/>
      <c r="AG444" s="135"/>
    </row>
    <row r="445" spans="1:33" ht="37.5" customHeight="1" x14ac:dyDescent="0.3">
      <c r="A445" s="367">
        <v>12</v>
      </c>
      <c r="B445" s="384" t="str">
        <f>IFERROR(VLOOKUP(A445,'Coverage Indicators - Section D'!$A$10:$Y$34,25,FALSE),"")</f>
        <v/>
      </c>
      <c r="C445" s="467" t="str">
        <f t="array" ref="C445">IFERROR(IF(INDEX('Disaggregation Records'!$E$95:$E$183,MATCH(LEFT(Z445,255),LEFT('Disaggregation Records'!$D$95:$D$183,255),0))=0,"",INDEX('Disaggregation Records'!$E$95:$E$183,MATCH(LEFT(Z445,255),LEFT('Disaggregation Records'!$D$95:$D$183,255),0))),"")</f>
        <v/>
      </c>
      <c r="D445" s="467" t="str">
        <f t="array" ref="D445">IFERROR(IF(INDEX('Disaggregation Records'!$F$95:$F$183,MATCH(LEFT(Z445,255),LEFT('Disaggregation Records'!$D$95:$D$183,255),0))=0,"",INDEX('Disaggregation Records'!$F$95:$F$183,MATCH(LEFT(Z445,255),LEFT('Disaggregation Records'!$D$95:$D$183,255),0))),"")</f>
        <v/>
      </c>
      <c r="E445" s="386" t="str">
        <f t="array" ref="E445">IFERROR(IF(INDEX('Disaggregation Data'!$K$315:$K$536,MATCH(LEFT(X445,255),LEFT('Disaggregation Data'!$J$315:$J$536,255),0))=0,"",INDEX('Disaggregation Data'!$K$315:$K$536,MATCH(LEFT(X445,255),LEFT('Disaggregation Data'!J$315:$J$536,255),0))),"")</f>
        <v/>
      </c>
      <c r="F445" s="387" t="str">
        <f t="array" ref="F445">IFERROR(IF(INDEX('Disaggregation Data'!$L$315:$L$536,MATCH(LEFT(X445,255),LEFT('Disaggregation Data'!$J$315:$J$536,255),0))=0,"",INDEX('Disaggregation Data'!$L$315:$L$536,MATCH(LEFT(X445,255),LEFT('Disaggregation Data'!J$315:$J$536,255),0))),"")</f>
        <v/>
      </c>
      <c r="G445" s="442" t="str">
        <f t="array" ref="G445">IFERROR(IF(INDEX('Disaggregation Data'!$M$315:$M$536,MATCH(LEFT(X445,255),LEFT('Disaggregation Data'!$J$315:$J$536,255),0))=0,(E445/F445)*100,INDEX('Disaggregation Data'!$M$315:$M$536,MATCH(LEFT(X445,255),LEFT('Disaggregation Data'!J$315:$J$536,255),0))),"")</f>
        <v/>
      </c>
      <c r="H445" s="390" t="str">
        <f t="array" ref="H445">IFERROR(IF(INDEX('Disaggregation Data'!$N$315:$N$536,MATCH(LEFT(X445,255),LEFT('Disaggregation Data'!$J$315:$J$536,255),0))=0,"",INDEX('Disaggregation Data'!$N$315:$N$536,MATCH(LEFT(X445,255),LEFT('Disaggregation Data'!J$315:$J$536,255),0))),"")</f>
        <v/>
      </c>
      <c r="I445" s="471"/>
      <c r="J445" s="471"/>
      <c r="K445" s="471"/>
      <c r="L445" s="471"/>
      <c r="M445" s="471"/>
      <c r="N445" s="471"/>
      <c r="O445" s="471"/>
      <c r="P445" s="471"/>
      <c r="Q445" s="471"/>
      <c r="R445" s="471"/>
      <c r="S445" s="471"/>
      <c r="T445" s="471"/>
      <c r="U445" s="390" t="str">
        <f t="array" ref="U445">IFERROR(IF(INDEX('Disaggregation Data'!$O$315:$O$536,MATCH(LEFT(X445,255),LEFT('Disaggregation Data'!$J$315:$J$536,255),0))=0,"",INDEX('Disaggregation Data'!$O$315:$O$536,MATCH(LEFT(X445,255),LEFT('Disaggregation Data'!J$315:$J$536,255),0))),"")</f>
        <v/>
      </c>
      <c r="V445" s="402" t="str">
        <f t="array" ref="V445">IFERROR(IF(INDEX('Disaggregation Data'!$P$315:$P$536,MATCH(LEFT(X445,255),LEFT('Disaggregation Data'!$J$315:$J$536,255),0))=0,"",INDEX('Disaggregation Data'!$P$315:$P$536,MATCH(LEFT(X445,255),LEFT('Disaggregation Data'!J$315:$J$536,255),0))),"")</f>
        <v/>
      </c>
      <c r="W445" s="472"/>
      <c r="X445" s="472" t="str">
        <f t="shared" si="30"/>
        <v/>
      </c>
      <c r="Y445" s="472">
        <f t="shared" si="31"/>
        <v>28</v>
      </c>
      <c r="Z445" s="472" t="str">
        <f t="shared" si="32"/>
        <v/>
      </c>
      <c r="AA445" s="472" t="b">
        <f t="shared" si="33"/>
        <v>0</v>
      </c>
      <c r="AB445" s="472" t="s">
        <v>1914</v>
      </c>
      <c r="AC445" s="472" t="str">
        <f t="array" ref="AC445">IFERROR(IF(INDEX('Disaggregation Records'!$G$95:$G$183,MATCH(LEFT(Z445,255),LEFT('Disaggregation Records'!$D$95:$D$183,255),0))=0,"",INDEX('Disaggregation Records'!$G$95:$G$183,MATCH(LEFT(Z445,255),LEFT('Disaggregation Records'!$D$95:$D$183,255),0))),"")</f>
        <v/>
      </c>
      <c r="AD445" s="472" t="s">
        <v>777</v>
      </c>
      <c r="AE445" s="219"/>
      <c r="AF445" s="135"/>
      <c r="AG445" s="135"/>
    </row>
    <row r="446" spans="1:33" ht="37.5" customHeight="1" x14ac:dyDescent="0.3">
      <c r="A446" s="367">
        <v>12</v>
      </c>
      <c r="B446" s="384" t="str">
        <f>IFERROR(VLOOKUP(A446,'Coverage Indicators - Section D'!$A$10:$Y$34,25,FALSE),"")</f>
        <v/>
      </c>
      <c r="C446" s="467" t="str">
        <f t="array" ref="C446">IFERROR(IF(INDEX('Disaggregation Records'!$E$95:$E$183,MATCH(LEFT(Z446,255),LEFT('Disaggregation Records'!$D$95:$D$183,255),0))=0,"",INDEX('Disaggregation Records'!$E$95:$E$183,MATCH(LEFT(Z446,255),LEFT('Disaggregation Records'!$D$95:$D$183,255),0))),"")</f>
        <v/>
      </c>
      <c r="D446" s="467" t="str">
        <f t="array" ref="D446">IFERROR(IF(INDEX('Disaggregation Records'!$F$95:$F$183,MATCH(LEFT(Z446,255),LEFT('Disaggregation Records'!$D$95:$D$183,255),0))=0,"",INDEX('Disaggregation Records'!$F$95:$F$183,MATCH(LEFT(Z446,255),LEFT('Disaggregation Records'!$D$95:$D$183,255),0))),"")</f>
        <v/>
      </c>
      <c r="E446" s="386" t="str">
        <f t="array" ref="E446">IFERROR(IF(INDEX('Disaggregation Data'!$K$315:$K$536,MATCH(LEFT(X446,255),LEFT('Disaggregation Data'!$J$315:$J$536,255),0))=0,"",INDEX('Disaggregation Data'!$K$315:$K$536,MATCH(LEFT(X446,255),LEFT('Disaggregation Data'!J$315:$J$536,255),0))),"")</f>
        <v/>
      </c>
      <c r="F446" s="387" t="str">
        <f t="array" ref="F446">IFERROR(IF(INDEX('Disaggregation Data'!$L$315:$L$536,MATCH(LEFT(X446,255),LEFT('Disaggregation Data'!$J$315:$J$536,255),0))=0,"",INDEX('Disaggregation Data'!$L$315:$L$536,MATCH(LEFT(X446,255),LEFT('Disaggregation Data'!J$315:$J$536,255),0))),"")</f>
        <v/>
      </c>
      <c r="G446" s="442" t="str">
        <f t="array" ref="G446">IFERROR(IF(INDEX('Disaggregation Data'!$M$315:$M$536,MATCH(LEFT(X446,255),LEFT('Disaggregation Data'!$J$315:$J$536,255),0))=0,(E446/F446)*100,INDEX('Disaggregation Data'!$M$315:$M$536,MATCH(LEFT(X446,255),LEFT('Disaggregation Data'!J$315:$J$536,255),0))),"")</f>
        <v/>
      </c>
      <c r="H446" s="390" t="str">
        <f t="array" ref="H446">IFERROR(IF(INDEX('Disaggregation Data'!$N$315:$N$536,MATCH(LEFT(X446,255),LEFT('Disaggregation Data'!$J$315:$J$536,255),0))=0,"",INDEX('Disaggregation Data'!$N$315:$N$536,MATCH(LEFT(X446,255),LEFT('Disaggregation Data'!J$315:$J$536,255),0))),"")</f>
        <v/>
      </c>
      <c r="I446" s="471"/>
      <c r="J446" s="471"/>
      <c r="K446" s="471"/>
      <c r="L446" s="471"/>
      <c r="M446" s="471"/>
      <c r="N446" s="471"/>
      <c r="O446" s="471"/>
      <c r="P446" s="471"/>
      <c r="Q446" s="471"/>
      <c r="R446" s="471"/>
      <c r="S446" s="471"/>
      <c r="T446" s="471"/>
      <c r="U446" s="390" t="str">
        <f t="array" ref="U446">IFERROR(IF(INDEX('Disaggregation Data'!$O$315:$O$536,MATCH(LEFT(X446,255),LEFT('Disaggregation Data'!$J$315:$J$536,255),0))=0,"",INDEX('Disaggregation Data'!$O$315:$O$536,MATCH(LEFT(X446,255),LEFT('Disaggregation Data'!J$315:$J$536,255),0))),"")</f>
        <v/>
      </c>
      <c r="V446" s="402" t="str">
        <f t="array" ref="V446">IFERROR(IF(INDEX('Disaggregation Data'!$P$315:$P$536,MATCH(LEFT(X446,255),LEFT('Disaggregation Data'!$J$315:$J$536,255),0))=0,"",INDEX('Disaggregation Data'!$P$315:$P$536,MATCH(LEFT(X446,255),LEFT('Disaggregation Data'!J$315:$J$536,255),0))),"")</f>
        <v/>
      </c>
      <c r="W446" s="472"/>
      <c r="X446" s="472" t="str">
        <f t="shared" si="30"/>
        <v/>
      </c>
      <c r="Y446" s="472">
        <f t="shared" si="31"/>
        <v>29</v>
      </c>
      <c r="Z446" s="472" t="str">
        <f t="shared" si="32"/>
        <v/>
      </c>
      <c r="AA446" s="472" t="b">
        <f t="shared" si="33"/>
        <v>0</v>
      </c>
      <c r="AB446" s="472" t="s">
        <v>1915</v>
      </c>
      <c r="AC446" s="472" t="str">
        <f t="array" ref="AC446">IFERROR(IF(INDEX('Disaggregation Records'!$G$95:$G$183,MATCH(LEFT(Z446,255),LEFT('Disaggregation Records'!$D$95:$D$183,255),0))=0,"",INDEX('Disaggregation Records'!$G$95:$G$183,MATCH(LEFT(Z446,255),LEFT('Disaggregation Records'!$D$95:$D$183,255),0))),"")</f>
        <v/>
      </c>
      <c r="AD446" s="472" t="s">
        <v>777</v>
      </c>
      <c r="AE446" s="219"/>
      <c r="AF446" s="135"/>
      <c r="AG446" s="135"/>
    </row>
    <row r="447" spans="1:33" ht="37.5" customHeight="1" x14ac:dyDescent="0.3">
      <c r="A447" s="367">
        <v>13</v>
      </c>
      <c r="B447" s="384" t="str">
        <f>IFERROR(VLOOKUP(A447,'Coverage Indicators - Section D'!$A$10:$Y$34,25,FALSE),"")</f>
        <v/>
      </c>
      <c r="C447" s="467" t="str">
        <f t="array" ref="C447">IFERROR(IF(INDEX('Disaggregation Records'!$E$95:$E$183,MATCH(LEFT(Z447,255),LEFT('Disaggregation Records'!$D$95:$D$183,255),0))=0,"",INDEX('Disaggregation Records'!$E$95:$E$183,MATCH(LEFT(Z447,255),LEFT('Disaggregation Records'!$D$95:$D$183,255),0))),"")</f>
        <v/>
      </c>
      <c r="D447" s="467" t="str">
        <f t="array" ref="D447">IFERROR(IF(INDEX('Disaggregation Records'!$F$95:$F$183,MATCH(LEFT(Z447,255),LEFT('Disaggregation Records'!$D$95:$D$183,255),0))=0,"",INDEX('Disaggregation Records'!$F$95:$F$183,MATCH(LEFT(Z447,255),LEFT('Disaggregation Records'!$D$95:$D$183,255),0))),"")</f>
        <v/>
      </c>
      <c r="E447" s="386" t="str">
        <f t="array" ref="E447">IFERROR(IF(INDEX('Disaggregation Data'!$K$315:$K$536,MATCH(LEFT(X447,255),LEFT('Disaggregation Data'!$J$315:$J$536,255),0))=0,"",INDEX('Disaggregation Data'!$K$315:$K$536,MATCH(LEFT(X447,255),LEFT('Disaggregation Data'!J$315:$J$536,255),0))),"")</f>
        <v/>
      </c>
      <c r="F447" s="387" t="str">
        <f t="array" ref="F447">IFERROR(IF(INDEX('Disaggregation Data'!$L$315:$L$536,MATCH(LEFT(X447,255),LEFT('Disaggregation Data'!$J$315:$J$536,255),0))=0,"",INDEX('Disaggregation Data'!$L$315:$L$536,MATCH(LEFT(X447,255),LEFT('Disaggregation Data'!J$315:$J$536,255),0))),"")</f>
        <v/>
      </c>
      <c r="G447" s="442" t="str">
        <f t="array" ref="G447">IFERROR(IF(INDEX('Disaggregation Data'!$M$315:$M$536,MATCH(LEFT(X447,255),LEFT('Disaggregation Data'!$J$315:$J$536,255),0))=0,(E447/F447)*100,INDEX('Disaggregation Data'!$M$315:$M$536,MATCH(LEFT(X447,255),LEFT('Disaggregation Data'!J$315:$J$536,255),0))),"")</f>
        <v/>
      </c>
      <c r="H447" s="390" t="str">
        <f t="array" ref="H447">IFERROR(IF(INDEX('Disaggregation Data'!$N$315:$N$536,MATCH(LEFT(X447,255),LEFT('Disaggregation Data'!$J$315:$J$536,255),0))=0,"",INDEX('Disaggregation Data'!$N$315:$N$536,MATCH(LEFT(X447,255),LEFT('Disaggregation Data'!J$315:$J$536,255),0))),"")</f>
        <v/>
      </c>
      <c r="I447" s="471"/>
      <c r="J447" s="471"/>
      <c r="K447" s="471"/>
      <c r="L447" s="471"/>
      <c r="M447" s="471"/>
      <c r="N447" s="471"/>
      <c r="O447" s="471"/>
      <c r="P447" s="471"/>
      <c r="Q447" s="471"/>
      <c r="R447" s="471"/>
      <c r="S447" s="471"/>
      <c r="T447" s="471"/>
      <c r="U447" s="390" t="str">
        <f t="array" ref="U447">IFERROR(IF(INDEX('Disaggregation Data'!$O$315:$O$536,MATCH(LEFT(X447,255),LEFT('Disaggregation Data'!$J$315:$J$536,255),0))=0,"",INDEX('Disaggregation Data'!$O$315:$O$536,MATCH(LEFT(X447,255),LEFT('Disaggregation Data'!J$315:$J$536,255),0))),"")</f>
        <v/>
      </c>
      <c r="V447" s="402" t="str">
        <f t="array" ref="V447">IFERROR(IF(INDEX('Disaggregation Data'!$P$315:$P$536,MATCH(LEFT(X447,255),LEFT('Disaggregation Data'!$J$315:$J$536,255),0))=0,"",INDEX('Disaggregation Data'!$P$315:$P$536,MATCH(LEFT(X447,255),LEFT('Disaggregation Data'!J$315:$J$536,255),0))),"")</f>
        <v/>
      </c>
      <c r="W447" s="472"/>
      <c r="X447" s="472" t="str">
        <f t="shared" si="30"/>
        <v/>
      </c>
      <c r="Y447" s="472">
        <f t="shared" si="31"/>
        <v>30</v>
      </c>
      <c r="Z447" s="472" t="str">
        <f t="shared" si="32"/>
        <v/>
      </c>
      <c r="AA447" s="472" t="b">
        <f t="shared" si="33"/>
        <v>0</v>
      </c>
      <c r="AB447" s="472" t="s">
        <v>1916</v>
      </c>
      <c r="AC447" s="472" t="str">
        <f t="array" ref="AC447">IFERROR(IF(INDEX('Disaggregation Records'!$G$95:$G$183,MATCH(LEFT(Z447,255),LEFT('Disaggregation Records'!$D$95:$D$183,255),0))=0,"",INDEX('Disaggregation Records'!$G$95:$G$183,MATCH(LEFT(Z447,255),LEFT('Disaggregation Records'!$D$95:$D$183,255),0))),"")</f>
        <v/>
      </c>
      <c r="AD447" s="472" t="s">
        <v>778</v>
      </c>
      <c r="AE447" s="219"/>
      <c r="AF447" s="135"/>
      <c r="AG447" s="135"/>
    </row>
    <row r="448" spans="1:33" ht="37.5" customHeight="1" x14ac:dyDescent="0.3">
      <c r="A448" s="367">
        <v>13</v>
      </c>
      <c r="B448" s="384" t="str">
        <f>IFERROR(VLOOKUP(A448,'Coverage Indicators - Section D'!$A$10:$Y$34,25,FALSE),"")</f>
        <v/>
      </c>
      <c r="C448" s="467" t="str">
        <f t="array" ref="C448">IFERROR(IF(INDEX('Disaggregation Records'!$E$95:$E$183,MATCH(LEFT(Z448,255),LEFT('Disaggregation Records'!$D$95:$D$183,255),0))=0,"",INDEX('Disaggregation Records'!$E$95:$E$183,MATCH(LEFT(Z448,255),LEFT('Disaggregation Records'!$D$95:$D$183,255),0))),"")</f>
        <v/>
      </c>
      <c r="D448" s="467" t="str">
        <f t="array" ref="D448">IFERROR(IF(INDEX('Disaggregation Records'!$F$95:$F$183,MATCH(LEFT(Z448,255),LEFT('Disaggregation Records'!$D$95:$D$183,255),0))=0,"",INDEX('Disaggregation Records'!$F$95:$F$183,MATCH(LEFT(Z448,255),LEFT('Disaggregation Records'!$D$95:$D$183,255),0))),"")</f>
        <v/>
      </c>
      <c r="E448" s="386" t="str">
        <f t="array" ref="E448">IFERROR(IF(INDEX('Disaggregation Data'!$K$315:$K$536,MATCH(LEFT(X448,255),LEFT('Disaggregation Data'!$J$315:$J$536,255),0))=0,"",INDEX('Disaggregation Data'!$K$315:$K$536,MATCH(LEFT(X448,255),LEFT('Disaggregation Data'!J$315:$J$536,255),0))),"")</f>
        <v/>
      </c>
      <c r="F448" s="387" t="str">
        <f t="array" ref="F448">IFERROR(IF(INDEX('Disaggregation Data'!$L$315:$L$536,MATCH(LEFT(X448,255),LEFT('Disaggregation Data'!$J$315:$J$536,255),0))=0,"",INDEX('Disaggregation Data'!$L$315:$L$536,MATCH(LEFT(X448,255),LEFT('Disaggregation Data'!J$315:$J$536,255),0))),"")</f>
        <v/>
      </c>
      <c r="G448" s="442" t="str">
        <f t="array" ref="G448">IFERROR(IF(INDEX('Disaggregation Data'!$M$315:$M$536,MATCH(LEFT(X448,255),LEFT('Disaggregation Data'!$J$315:$J$536,255),0))=0,(E448/F448)*100,INDEX('Disaggregation Data'!$M$315:$M$536,MATCH(LEFT(X448,255),LEFT('Disaggregation Data'!J$315:$J$536,255),0))),"")</f>
        <v/>
      </c>
      <c r="H448" s="390" t="str">
        <f t="array" ref="H448">IFERROR(IF(INDEX('Disaggregation Data'!$N$315:$N$536,MATCH(LEFT(X448,255),LEFT('Disaggregation Data'!$J$315:$J$536,255),0))=0,"",INDEX('Disaggregation Data'!$N$315:$N$536,MATCH(LEFT(X448,255),LEFT('Disaggregation Data'!J$315:$J$536,255),0))),"")</f>
        <v/>
      </c>
      <c r="I448" s="471"/>
      <c r="J448" s="471"/>
      <c r="K448" s="471"/>
      <c r="L448" s="471"/>
      <c r="M448" s="471"/>
      <c r="N448" s="471"/>
      <c r="O448" s="471"/>
      <c r="P448" s="471"/>
      <c r="Q448" s="471"/>
      <c r="R448" s="471"/>
      <c r="S448" s="471"/>
      <c r="T448" s="471"/>
      <c r="U448" s="390" t="str">
        <f t="array" ref="U448">IFERROR(IF(INDEX('Disaggregation Data'!$O$315:$O$536,MATCH(LEFT(X448,255),LEFT('Disaggregation Data'!$J$315:$J$536,255),0))=0,"",INDEX('Disaggregation Data'!$O$315:$O$536,MATCH(LEFT(X448,255),LEFT('Disaggregation Data'!J$315:$J$536,255),0))),"")</f>
        <v/>
      </c>
      <c r="V448" s="402" t="str">
        <f t="array" ref="V448">IFERROR(IF(INDEX('Disaggregation Data'!$P$315:$P$536,MATCH(LEFT(X448,255),LEFT('Disaggregation Data'!$J$315:$J$536,255),0))=0,"",INDEX('Disaggregation Data'!$P$315:$P$536,MATCH(LEFT(X448,255),LEFT('Disaggregation Data'!J$315:$J$536,255),0))),"")</f>
        <v/>
      </c>
      <c r="W448" s="472"/>
      <c r="X448" s="472" t="str">
        <f t="shared" si="30"/>
        <v/>
      </c>
      <c r="Y448" s="472">
        <f t="shared" si="31"/>
        <v>31</v>
      </c>
      <c r="Z448" s="472" t="str">
        <f t="shared" si="32"/>
        <v/>
      </c>
      <c r="AA448" s="472" t="b">
        <f t="shared" si="33"/>
        <v>0</v>
      </c>
      <c r="AB448" s="472" t="s">
        <v>1917</v>
      </c>
      <c r="AC448" s="472" t="str">
        <f t="array" ref="AC448">IFERROR(IF(INDEX('Disaggregation Records'!$G$95:$G$183,MATCH(LEFT(Z448,255),LEFT('Disaggregation Records'!$D$95:$D$183,255),0))=0,"",INDEX('Disaggregation Records'!$G$95:$G$183,MATCH(LEFT(Z448,255),LEFT('Disaggregation Records'!$D$95:$D$183,255),0))),"")</f>
        <v/>
      </c>
      <c r="AD448" s="472" t="s">
        <v>778</v>
      </c>
      <c r="AE448" s="219"/>
      <c r="AF448" s="135"/>
      <c r="AG448" s="135"/>
    </row>
    <row r="449" spans="1:33" ht="37.5" customHeight="1" x14ac:dyDescent="0.3">
      <c r="A449" s="367">
        <v>13</v>
      </c>
      <c r="B449" s="384" t="str">
        <f>IFERROR(VLOOKUP(A449,'Coverage Indicators - Section D'!$A$10:$Y$34,25,FALSE),"")</f>
        <v/>
      </c>
      <c r="C449" s="467" t="str">
        <f t="array" ref="C449">IFERROR(IF(INDEX('Disaggregation Records'!$E$95:$E$183,MATCH(LEFT(Z449,255),LEFT('Disaggregation Records'!$D$95:$D$183,255),0))=0,"",INDEX('Disaggregation Records'!$E$95:$E$183,MATCH(LEFT(Z449,255),LEFT('Disaggregation Records'!$D$95:$D$183,255),0))),"")</f>
        <v/>
      </c>
      <c r="D449" s="467" t="str">
        <f t="array" ref="D449">IFERROR(IF(INDEX('Disaggregation Records'!$F$95:$F$183,MATCH(LEFT(Z449,255),LEFT('Disaggregation Records'!$D$95:$D$183,255),0))=0,"",INDEX('Disaggregation Records'!$F$95:$F$183,MATCH(LEFT(Z449,255),LEFT('Disaggregation Records'!$D$95:$D$183,255),0))),"")</f>
        <v/>
      </c>
      <c r="E449" s="386" t="str">
        <f t="array" ref="E449">IFERROR(IF(INDEX('Disaggregation Data'!$K$315:$K$536,MATCH(LEFT(X449,255),LEFT('Disaggregation Data'!$J$315:$J$536,255),0))=0,"",INDEX('Disaggregation Data'!$K$315:$K$536,MATCH(LEFT(X449,255),LEFT('Disaggregation Data'!J$315:$J$536,255),0))),"")</f>
        <v/>
      </c>
      <c r="F449" s="387" t="str">
        <f t="array" ref="F449">IFERROR(IF(INDEX('Disaggregation Data'!$L$315:$L$536,MATCH(LEFT(X449,255),LEFT('Disaggregation Data'!$J$315:$J$536,255),0))=0,"",INDEX('Disaggregation Data'!$L$315:$L$536,MATCH(LEFT(X449,255),LEFT('Disaggregation Data'!J$315:$J$536,255),0))),"")</f>
        <v/>
      </c>
      <c r="G449" s="442" t="str">
        <f t="array" ref="G449">IFERROR(IF(INDEX('Disaggregation Data'!$M$315:$M$536,MATCH(LEFT(X449,255),LEFT('Disaggregation Data'!$J$315:$J$536,255),0))=0,(E449/F449)*100,INDEX('Disaggregation Data'!$M$315:$M$536,MATCH(LEFT(X449,255),LEFT('Disaggregation Data'!J$315:$J$536,255),0))),"")</f>
        <v/>
      </c>
      <c r="H449" s="390" t="str">
        <f t="array" ref="H449">IFERROR(IF(INDEX('Disaggregation Data'!$N$315:$N$536,MATCH(LEFT(X449,255),LEFT('Disaggregation Data'!$J$315:$J$536,255),0))=0,"",INDEX('Disaggregation Data'!$N$315:$N$536,MATCH(LEFT(X449,255),LEFT('Disaggregation Data'!J$315:$J$536,255),0))),"")</f>
        <v/>
      </c>
      <c r="I449" s="471"/>
      <c r="J449" s="471"/>
      <c r="K449" s="471"/>
      <c r="L449" s="471"/>
      <c r="M449" s="471"/>
      <c r="N449" s="471"/>
      <c r="O449" s="471"/>
      <c r="P449" s="471"/>
      <c r="Q449" s="471"/>
      <c r="R449" s="471"/>
      <c r="S449" s="471"/>
      <c r="T449" s="471"/>
      <c r="U449" s="390" t="str">
        <f t="array" ref="U449">IFERROR(IF(INDEX('Disaggregation Data'!$O$315:$O$536,MATCH(LEFT(X449,255),LEFT('Disaggregation Data'!$J$315:$J$536,255),0))=0,"",INDEX('Disaggregation Data'!$O$315:$O$536,MATCH(LEFT(X449,255),LEFT('Disaggregation Data'!J$315:$J$536,255),0))),"")</f>
        <v/>
      </c>
      <c r="V449" s="402" t="str">
        <f t="array" ref="V449">IFERROR(IF(INDEX('Disaggregation Data'!$P$315:$P$536,MATCH(LEFT(X449,255),LEFT('Disaggregation Data'!$J$315:$J$536,255),0))=0,"",INDEX('Disaggregation Data'!$P$315:$P$536,MATCH(LEFT(X449,255),LEFT('Disaggregation Data'!J$315:$J$536,255),0))),"")</f>
        <v/>
      </c>
      <c r="W449" s="472"/>
      <c r="X449" s="472" t="str">
        <f t="shared" si="30"/>
        <v/>
      </c>
      <c r="Y449" s="472">
        <f t="shared" si="31"/>
        <v>32</v>
      </c>
      <c r="Z449" s="472" t="str">
        <f t="shared" si="32"/>
        <v/>
      </c>
      <c r="AA449" s="472" t="b">
        <f t="shared" si="33"/>
        <v>0</v>
      </c>
      <c r="AB449" s="472" t="s">
        <v>1918</v>
      </c>
      <c r="AC449" s="472" t="str">
        <f t="array" ref="AC449">IFERROR(IF(INDEX('Disaggregation Records'!$G$95:$G$183,MATCH(LEFT(Z449,255),LEFT('Disaggregation Records'!$D$95:$D$183,255),0))=0,"",INDEX('Disaggregation Records'!$G$95:$G$183,MATCH(LEFT(Z449,255),LEFT('Disaggregation Records'!$D$95:$D$183,255),0))),"")</f>
        <v/>
      </c>
      <c r="AD449" s="472" t="s">
        <v>778</v>
      </c>
      <c r="AE449" s="219"/>
      <c r="AF449" s="135"/>
      <c r="AG449" s="135"/>
    </row>
    <row r="450" spans="1:33" ht="37.5" customHeight="1" x14ac:dyDescent="0.3">
      <c r="A450" s="367">
        <v>13</v>
      </c>
      <c r="B450" s="384" t="str">
        <f>IFERROR(VLOOKUP(A450,'Coverage Indicators - Section D'!$A$10:$Y$34,25,FALSE),"")</f>
        <v/>
      </c>
      <c r="C450" s="467" t="str">
        <f t="array" ref="C450">IFERROR(IF(INDEX('Disaggregation Records'!$E$95:$E$183,MATCH(LEFT(Z450,255),LEFT('Disaggregation Records'!$D$95:$D$183,255),0))=0,"",INDEX('Disaggregation Records'!$E$95:$E$183,MATCH(LEFT(Z450,255),LEFT('Disaggregation Records'!$D$95:$D$183,255),0))),"")</f>
        <v/>
      </c>
      <c r="D450" s="467" t="str">
        <f t="array" ref="D450">IFERROR(IF(INDEX('Disaggregation Records'!$F$95:$F$183,MATCH(LEFT(Z450,255),LEFT('Disaggregation Records'!$D$95:$D$183,255),0))=0,"",INDEX('Disaggregation Records'!$F$95:$F$183,MATCH(LEFT(Z450,255),LEFT('Disaggregation Records'!$D$95:$D$183,255),0))),"")</f>
        <v/>
      </c>
      <c r="E450" s="386" t="str">
        <f t="array" ref="E450">IFERROR(IF(INDEX('Disaggregation Data'!$K$315:$K$536,MATCH(LEFT(X450,255),LEFT('Disaggregation Data'!$J$315:$J$536,255),0))=0,"",INDEX('Disaggregation Data'!$K$315:$K$536,MATCH(LEFT(X450,255),LEFT('Disaggregation Data'!J$315:$J$536,255),0))),"")</f>
        <v/>
      </c>
      <c r="F450" s="387" t="str">
        <f t="array" ref="F450">IFERROR(IF(INDEX('Disaggregation Data'!$L$315:$L$536,MATCH(LEFT(X450,255),LEFT('Disaggregation Data'!$J$315:$J$536,255),0))=0,"",INDEX('Disaggregation Data'!$L$315:$L$536,MATCH(LEFT(X450,255),LEFT('Disaggregation Data'!J$315:$J$536,255),0))),"")</f>
        <v/>
      </c>
      <c r="G450" s="442" t="str">
        <f t="array" ref="G450">IFERROR(IF(INDEX('Disaggregation Data'!$M$315:$M$536,MATCH(LEFT(X450,255),LEFT('Disaggregation Data'!$J$315:$J$536,255),0))=0,(E450/F450)*100,INDEX('Disaggregation Data'!$M$315:$M$536,MATCH(LEFT(X450,255),LEFT('Disaggregation Data'!J$315:$J$536,255),0))),"")</f>
        <v/>
      </c>
      <c r="H450" s="390" t="str">
        <f t="array" ref="H450">IFERROR(IF(INDEX('Disaggregation Data'!$N$315:$N$536,MATCH(LEFT(X450,255),LEFT('Disaggregation Data'!$J$315:$J$536,255),0))=0,"",INDEX('Disaggregation Data'!$N$315:$N$536,MATCH(LEFT(X450,255),LEFT('Disaggregation Data'!J$315:$J$536,255),0))),"")</f>
        <v/>
      </c>
      <c r="I450" s="471"/>
      <c r="J450" s="471"/>
      <c r="K450" s="471"/>
      <c r="L450" s="471"/>
      <c r="M450" s="471"/>
      <c r="N450" s="471"/>
      <c r="O450" s="471"/>
      <c r="P450" s="471"/>
      <c r="Q450" s="471"/>
      <c r="R450" s="471"/>
      <c r="S450" s="471"/>
      <c r="T450" s="471"/>
      <c r="U450" s="390" t="str">
        <f t="array" ref="U450">IFERROR(IF(INDEX('Disaggregation Data'!$O$315:$O$536,MATCH(LEFT(X450,255),LEFT('Disaggregation Data'!$J$315:$J$536,255),0))=0,"",INDEX('Disaggregation Data'!$O$315:$O$536,MATCH(LEFT(X450,255),LEFT('Disaggregation Data'!J$315:$J$536,255),0))),"")</f>
        <v/>
      </c>
      <c r="V450" s="402" t="str">
        <f t="array" ref="V450">IFERROR(IF(INDEX('Disaggregation Data'!$P$315:$P$536,MATCH(LEFT(X450,255),LEFT('Disaggregation Data'!$J$315:$J$536,255),0))=0,"",INDEX('Disaggregation Data'!$P$315:$P$536,MATCH(LEFT(X450,255),LEFT('Disaggregation Data'!J$315:$J$536,255),0))),"")</f>
        <v/>
      </c>
      <c r="W450" s="472"/>
      <c r="X450" s="472" t="str">
        <f t="shared" si="30"/>
        <v/>
      </c>
      <c r="Y450" s="472">
        <f t="shared" si="31"/>
        <v>33</v>
      </c>
      <c r="Z450" s="472" t="str">
        <f t="shared" si="32"/>
        <v/>
      </c>
      <c r="AA450" s="472" t="b">
        <f t="shared" si="33"/>
        <v>0</v>
      </c>
      <c r="AB450" s="472" t="s">
        <v>1919</v>
      </c>
      <c r="AC450" s="472" t="str">
        <f t="array" ref="AC450">IFERROR(IF(INDEX('Disaggregation Records'!$G$95:$G$183,MATCH(LEFT(Z450,255),LEFT('Disaggregation Records'!$D$95:$D$183,255),0))=0,"",INDEX('Disaggregation Records'!$G$95:$G$183,MATCH(LEFT(Z450,255),LEFT('Disaggregation Records'!$D$95:$D$183,255),0))),"")</f>
        <v/>
      </c>
      <c r="AD450" s="472" t="s">
        <v>778</v>
      </c>
      <c r="AE450" s="219"/>
      <c r="AF450" s="135"/>
      <c r="AG450" s="135"/>
    </row>
    <row r="451" spans="1:33" ht="37.5" customHeight="1" x14ac:dyDescent="0.3">
      <c r="A451" s="367">
        <v>13</v>
      </c>
      <c r="B451" s="384" t="str">
        <f>IFERROR(VLOOKUP(A451,'Coverage Indicators - Section D'!$A$10:$Y$34,25,FALSE),"")</f>
        <v/>
      </c>
      <c r="C451" s="467" t="str">
        <f t="array" ref="C451">IFERROR(IF(INDEX('Disaggregation Records'!$E$95:$E$183,MATCH(LEFT(Z451,255),LEFT('Disaggregation Records'!$D$95:$D$183,255),0))=0,"",INDEX('Disaggregation Records'!$E$95:$E$183,MATCH(LEFT(Z451,255),LEFT('Disaggregation Records'!$D$95:$D$183,255),0))),"")</f>
        <v/>
      </c>
      <c r="D451" s="467" t="str">
        <f t="array" ref="D451">IFERROR(IF(INDEX('Disaggregation Records'!$F$95:$F$183,MATCH(LEFT(Z451,255),LEFT('Disaggregation Records'!$D$95:$D$183,255),0))=0,"",INDEX('Disaggregation Records'!$F$95:$F$183,MATCH(LEFT(Z451,255),LEFT('Disaggregation Records'!$D$95:$D$183,255),0))),"")</f>
        <v/>
      </c>
      <c r="E451" s="386" t="str">
        <f t="array" ref="E451">IFERROR(IF(INDEX('Disaggregation Data'!$K$315:$K$536,MATCH(LEFT(X451,255),LEFT('Disaggregation Data'!$J$315:$J$536,255),0))=0,"",INDEX('Disaggregation Data'!$K$315:$K$536,MATCH(LEFT(X451,255),LEFT('Disaggregation Data'!J$315:$J$536,255),0))),"")</f>
        <v/>
      </c>
      <c r="F451" s="387" t="str">
        <f t="array" ref="F451">IFERROR(IF(INDEX('Disaggregation Data'!$L$315:$L$536,MATCH(LEFT(X451,255),LEFT('Disaggregation Data'!$J$315:$J$536,255),0))=0,"",INDEX('Disaggregation Data'!$L$315:$L$536,MATCH(LEFT(X451,255),LEFT('Disaggregation Data'!J$315:$J$536,255),0))),"")</f>
        <v/>
      </c>
      <c r="G451" s="442" t="str">
        <f t="array" ref="G451">IFERROR(IF(INDEX('Disaggregation Data'!$M$315:$M$536,MATCH(LEFT(X451,255),LEFT('Disaggregation Data'!$J$315:$J$536,255),0))=0,(E451/F451)*100,INDEX('Disaggregation Data'!$M$315:$M$536,MATCH(LEFT(X451,255),LEFT('Disaggregation Data'!J$315:$J$536,255),0))),"")</f>
        <v/>
      </c>
      <c r="H451" s="390" t="str">
        <f t="array" ref="H451">IFERROR(IF(INDEX('Disaggregation Data'!$N$315:$N$536,MATCH(LEFT(X451,255),LEFT('Disaggregation Data'!$J$315:$J$536,255),0))=0,"",INDEX('Disaggregation Data'!$N$315:$N$536,MATCH(LEFT(X451,255),LEFT('Disaggregation Data'!J$315:$J$536,255),0))),"")</f>
        <v/>
      </c>
      <c r="I451" s="471"/>
      <c r="J451" s="471"/>
      <c r="K451" s="471"/>
      <c r="L451" s="471"/>
      <c r="M451" s="471"/>
      <c r="N451" s="471"/>
      <c r="O451" s="471"/>
      <c r="P451" s="471"/>
      <c r="Q451" s="471"/>
      <c r="R451" s="471"/>
      <c r="S451" s="471"/>
      <c r="T451" s="471"/>
      <c r="U451" s="390" t="str">
        <f t="array" ref="U451">IFERROR(IF(INDEX('Disaggregation Data'!$O$315:$O$536,MATCH(LEFT(X451,255),LEFT('Disaggregation Data'!$J$315:$J$536,255),0))=0,"",INDEX('Disaggregation Data'!$O$315:$O$536,MATCH(LEFT(X451,255),LEFT('Disaggregation Data'!J$315:$J$536,255),0))),"")</f>
        <v/>
      </c>
      <c r="V451" s="402" t="str">
        <f t="array" ref="V451">IFERROR(IF(INDEX('Disaggregation Data'!$P$315:$P$536,MATCH(LEFT(X451,255),LEFT('Disaggregation Data'!$J$315:$J$536,255),0))=0,"",INDEX('Disaggregation Data'!$P$315:$P$536,MATCH(LEFT(X451,255),LEFT('Disaggregation Data'!J$315:$J$536,255),0))),"")</f>
        <v/>
      </c>
      <c r="W451" s="472"/>
      <c r="X451" s="472" t="str">
        <f t="shared" si="30"/>
        <v/>
      </c>
      <c r="Y451" s="472">
        <f t="shared" si="31"/>
        <v>34</v>
      </c>
      <c r="Z451" s="472" t="str">
        <f t="shared" si="32"/>
        <v/>
      </c>
      <c r="AA451" s="472" t="b">
        <f t="shared" si="33"/>
        <v>0</v>
      </c>
      <c r="AB451" s="472" t="s">
        <v>1920</v>
      </c>
      <c r="AC451" s="472" t="str">
        <f t="array" ref="AC451">IFERROR(IF(INDEX('Disaggregation Records'!$G$95:$G$183,MATCH(LEFT(Z451,255),LEFT('Disaggregation Records'!$D$95:$D$183,255),0))=0,"",INDEX('Disaggregation Records'!$G$95:$G$183,MATCH(LEFT(Z451,255),LEFT('Disaggregation Records'!$D$95:$D$183,255),0))),"")</f>
        <v/>
      </c>
      <c r="AD451" s="472" t="s">
        <v>778</v>
      </c>
      <c r="AE451" s="219"/>
      <c r="AF451" s="135"/>
      <c r="AG451" s="135"/>
    </row>
    <row r="452" spans="1:33" ht="37.5" customHeight="1" x14ac:dyDescent="0.3">
      <c r="A452" s="367">
        <v>13</v>
      </c>
      <c r="B452" s="384" t="str">
        <f>IFERROR(VLOOKUP(A452,'Coverage Indicators - Section D'!$A$10:$Y$34,25,FALSE),"")</f>
        <v/>
      </c>
      <c r="C452" s="467" t="str">
        <f t="array" ref="C452">IFERROR(IF(INDEX('Disaggregation Records'!$E$95:$E$183,MATCH(LEFT(Z452,255),LEFT('Disaggregation Records'!$D$95:$D$183,255),0))=0,"",INDEX('Disaggregation Records'!$E$95:$E$183,MATCH(LEFT(Z452,255),LEFT('Disaggregation Records'!$D$95:$D$183,255),0))),"")</f>
        <v/>
      </c>
      <c r="D452" s="467" t="str">
        <f t="array" ref="D452">IFERROR(IF(INDEX('Disaggregation Records'!$F$95:$F$183,MATCH(LEFT(Z452,255),LEFT('Disaggregation Records'!$D$95:$D$183,255),0))=0,"",INDEX('Disaggregation Records'!$F$95:$F$183,MATCH(LEFT(Z452,255),LEFT('Disaggregation Records'!$D$95:$D$183,255),0))),"")</f>
        <v/>
      </c>
      <c r="E452" s="386" t="str">
        <f t="array" ref="E452">IFERROR(IF(INDEX('Disaggregation Data'!$K$315:$K$536,MATCH(LEFT(X452,255),LEFT('Disaggregation Data'!$J$315:$J$536,255),0))=0,"",INDEX('Disaggregation Data'!$K$315:$K$536,MATCH(LEFT(X452,255),LEFT('Disaggregation Data'!J$315:$J$536,255),0))),"")</f>
        <v/>
      </c>
      <c r="F452" s="387" t="str">
        <f t="array" ref="F452">IFERROR(IF(INDEX('Disaggregation Data'!$L$315:$L$536,MATCH(LEFT(X452,255),LEFT('Disaggregation Data'!$J$315:$J$536,255),0))=0,"",INDEX('Disaggregation Data'!$L$315:$L$536,MATCH(LEFT(X452,255),LEFT('Disaggregation Data'!J$315:$J$536,255),0))),"")</f>
        <v/>
      </c>
      <c r="G452" s="442" t="str">
        <f t="array" ref="G452">IFERROR(IF(INDEX('Disaggregation Data'!$M$315:$M$536,MATCH(LEFT(X452,255),LEFT('Disaggregation Data'!$J$315:$J$536,255),0))=0,(E452/F452)*100,INDEX('Disaggregation Data'!$M$315:$M$536,MATCH(LEFT(X452,255),LEFT('Disaggregation Data'!J$315:$J$536,255),0))),"")</f>
        <v/>
      </c>
      <c r="H452" s="390" t="str">
        <f t="array" ref="H452">IFERROR(IF(INDEX('Disaggregation Data'!$N$315:$N$536,MATCH(LEFT(X452,255),LEFT('Disaggregation Data'!$J$315:$J$536,255),0))=0,"",INDEX('Disaggregation Data'!$N$315:$N$536,MATCH(LEFT(X452,255),LEFT('Disaggregation Data'!J$315:$J$536,255),0))),"")</f>
        <v/>
      </c>
      <c r="I452" s="471"/>
      <c r="J452" s="471"/>
      <c r="K452" s="471"/>
      <c r="L452" s="471"/>
      <c r="M452" s="471"/>
      <c r="N452" s="471"/>
      <c r="O452" s="471"/>
      <c r="P452" s="471"/>
      <c r="Q452" s="471"/>
      <c r="R452" s="471"/>
      <c r="S452" s="471"/>
      <c r="T452" s="471"/>
      <c r="U452" s="390" t="str">
        <f t="array" ref="U452">IFERROR(IF(INDEX('Disaggregation Data'!$O$315:$O$536,MATCH(LEFT(X452,255),LEFT('Disaggregation Data'!$J$315:$J$536,255),0))=0,"",INDEX('Disaggregation Data'!$O$315:$O$536,MATCH(LEFT(X452,255),LEFT('Disaggregation Data'!J$315:$J$536,255),0))),"")</f>
        <v/>
      </c>
      <c r="V452" s="402" t="str">
        <f t="array" ref="V452">IFERROR(IF(INDEX('Disaggregation Data'!$P$315:$P$536,MATCH(LEFT(X452,255),LEFT('Disaggregation Data'!$J$315:$J$536,255),0))=0,"",INDEX('Disaggregation Data'!$P$315:$P$536,MATCH(LEFT(X452,255),LEFT('Disaggregation Data'!J$315:$J$536,255),0))),"")</f>
        <v/>
      </c>
      <c r="W452" s="472"/>
      <c r="X452" s="472" t="str">
        <f t="shared" si="30"/>
        <v/>
      </c>
      <c r="Y452" s="472">
        <f t="shared" si="31"/>
        <v>35</v>
      </c>
      <c r="Z452" s="472" t="str">
        <f t="shared" si="32"/>
        <v/>
      </c>
      <c r="AA452" s="472" t="b">
        <f t="shared" si="33"/>
        <v>0</v>
      </c>
      <c r="AB452" s="472" t="s">
        <v>1921</v>
      </c>
      <c r="AC452" s="472" t="str">
        <f t="array" ref="AC452">IFERROR(IF(INDEX('Disaggregation Records'!$G$95:$G$183,MATCH(LEFT(Z452,255),LEFT('Disaggregation Records'!$D$95:$D$183,255),0))=0,"",INDEX('Disaggregation Records'!$G$95:$G$183,MATCH(LEFT(Z452,255),LEFT('Disaggregation Records'!$D$95:$D$183,255),0))),"")</f>
        <v/>
      </c>
      <c r="AD452" s="472" t="s">
        <v>778</v>
      </c>
      <c r="AE452" s="219"/>
      <c r="AF452" s="135"/>
      <c r="AG452" s="135"/>
    </row>
    <row r="453" spans="1:33" ht="37.5" customHeight="1" x14ac:dyDescent="0.3">
      <c r="A453" s="367">
        <v>13</v>
      </c>
      <c r="B453" s="384" t="str">
        <f>IFERROR(VLOOKUP(A453,'Coverage Indicators - Section D'!$A$10:$Y$34,25,FALSE),"")</f>
        <v/>
      </c>
      <c r="C453" s="467" t="str">
        <f t="array" ref="C453">IFERROR(IF(INDEX('Disaggregation Records'!$E$95:$E$183,MATCH(LEFT(Z453,255),LEFT('Disaggregation Records'!$D$95:$D$183,255),0))=0,"",INDEX('Disaggregation Records'!$E$95:$E$183,MATCH(LEFT(Z453,255),LEFT('Disaggregation Records'!$D$95:$D$183,255),0))),"")</f>
        <v/>
      </c>
      <c r="D453" s="467" t="str">
        <f t="array" ref="D453">IFERROR(IF(INDEX('Disaggregation Records'!$F$95:$F$183,MATCH(LEFT(Z453,255),LEFT('Disaggregation Records'!$D$95:$D$183,255),0))=0,"",INDEX('Disaggregation Records'!$F$95:$F$183,MATCH(LEFT(Z453,255),LEFT('Disaggregation Records'!$D$95:$D$183,255),0))),"")</f>
        <v/>
      </c>
      <c r="E453" s="386" t="str">
        <f t="array" ref="E453">IFERROR(IF(INDEX('Disaggregation Data'!$K$315:$K$536,MATCH(LEFT(X453,255),LEFT('Disaggregation Data'!$J$315:$J$536,255),0))=0,"",INDEX('Disaggregation Data'!$K$315:$K$536,MATCH(LEFT(X453,255),LEFT('Disaggregation Data'!J$315:$J$536,255),0))),"")</f>
        <v/>
      </c>
      <c r="F453" s="387" t="str">
        <f t="array" ref="F453">IFERROR(IF(INDEX('Disaggregation Data'!$L$315:$L$536,MATCH(LEFT(X453,255),LEFT('Disaggregation Data'!$J$315:$J$536,255),0))=0,"",INDEX('Disaggregation Data'!$L$315:$L$536,MATCH(LEFT(X453,255),LEFT('Disaggregation Data'!J$315:$J$536,255),0))),"")</f>
        <v/>
      </c>
      <c r="G453" s="442" t="str">
        <f t="array" ref="G453">IFERROR(IF(INDEX('Disaggregation Data'!$M$315:$M$536,MATCH(LEFT(X453,255),LEFT('Disaggregation Data'!$J$315:$J$536,255),0))=0,(E453/F453)*100,INDEX('Disaggregation Data'!$M$315:$M$536,MATCH(LEFT(X453,255),LEFT('Disaggregation Data'!J$315:$J$536,255),0))),"")</f>
        <v/>
      </c>
      <c r="H453" s="390" t="str">
        <f t="array" ref="H453">IFERROR(IF(INDEX('Disaggregation Data'!$N$315:$N$536,MATCH(LEFT(X453,255),LEFT('Disaggregation Data'!$J$315:$J$536,255),0))=0,"",INDEX('Disaggregation Data'!$N$315:$N$536,MATCH(LEFT(X453,255),LEFT('Disaggregation Data'!J$315:$J$536,255),0))),"")</f>
        <v/>
      </c>
      <c r="I453" s="471"/>
      <c r="J453" s="471"/>
      <c r="K453" s="471"/>
      <c r="L453" s="471"/>
      <c r="M453" s="471"/>
      <c r="N453" s="471"/>
      <c r="O453" s="471"/>
      <c r="P453" s="471"/>
      <c r="Q453" s="471"/>
      <c r="R453" s="471"/>
      <c r="S453" s="471"/>
      <c r="T453" s="471"/>
      <c r="U453" s="390" t="str">
        <f t="array" ref="U453">IFERROR(IF(INDEX('Disaggregation Data'!$O$315:$O$536,MATCH(LEFT(X453,255),LEFT('Disaggregation Data'!$J$315:$J$536,255),0))=0,"",INDEX('Disaggregation Data'!$O$315:$O$536,MATCH(LEFT(X453,255),LEFT('Disaggregation Data'!J$315:$J$536,255),0))),"")</f>
        <v/>
      </c>
      <c r="V453" s="402" t="str">
        <f t="array" ref="V453">IFERROR(IF(INDEX('Disaggregation Data'!$P$315:$P$536,MATCH(LEFT(X453,255),LEFT('Disaggregation Data'!$J$315:$J$536,255),0))=0,"",INDEX('Disaggregation Data'!$P$315:$P$536,MATCH(LEFT(X453,255),LEFT('Disaggregation Data'!J$315:$J$536,255),0))),"")</f>
        <v/>
      </c>
      <c r="W453" s="472"/>
      <c r="X453" s="472" t="str">
        <f t="shared" si="30"/>
        <v/>
      </c>
      <c r="Y453" s="472">
        <f t="shared" si="31"/>
        <v>36</v>
      </c>
      <c r="Z453" s="472" t="str">
        <f t="shared" si="32"/>
        <v/>
      </c>
      <c r="AA453" s="472" t="b">
        <f t="shared" si="33"/>
        <v>0</v>
      </c>
      <c r="AB453" s="472" t="s">
        <v>1922</v>
      </c>
      <c r="AC453" s="472" t="str">
        <f t="array" ref="AC453">IFERROR(IF(INDEX('Disaggregation Records'!$G$95:$G$183,MATCH(LEFT(Z453,255),LEFT('Disaggregation Records'!$D$95:$D$183,255),0))=0,"",INDEX('Disaggregation Records'!$G$95:$G$183,MATCH(LEFT(Z453,255),LEFT('Disaggregation Records'!$D$95:$D$183,255),0))),"")</f>
        <v/>
      </c>
      <c r="AD453" s="472" t="s">
        <v>778</v>
      </c>
      <c r="AE453" s="219"/>
      <c r="AF453" s="135"/>
      <c r="AG453" s="135"/>
    </row>
    <row r="454" spans="1:33" ht="37.5" customHeight="1" x14ac:dyDescent="0.3">
      <c r="A454" s="367">
        <v>13</v>
      </c>
      <c r="B454" s="384" t="str">
        <f>IFERROR(VLOOKUP(A454,'Coverage Indicators - Section D'!$A$10:$Y$34,25,FALSE),"")</f>
        <v/>
      </c>
      <c r="C454" s="467" t="str">
        <f t="array" ref="C454">IFERROR(IF(INDEX('Disaggregation Records'!$E$95:$E$183,MATCH(LEFT(Z454,255),LEFT('Disaggregation Records'!$D$95:$D$183,255),0))=0,"",INDEX('Disaggregation Records'!$E$95:$E$183,MATCH(LEFT(Z454,255),LEFT('Disaggregation Records'!$D$95:$D$183,255),0))),"")</f>
        <v/>
      </c>
      <c r="D454" s="467" t="str">
        <f t="array" ref="D454">IFERROR(IF(INDEX('Disaggregation Records'!$F$95:$F$183,MATCH(LEFT(Z454,255),LEFT('Disaggregation Records'!$D$95:$D$183,255),0))=0,"",INDEX('Disaggregation Records'!$F$95:$F$183,MATCH(LEFT(Z454,255),LEFT('Disaggregation Records'!$D$95:$D$183,255),0))),"")</f>
        <v/>
      </c>
      <c r="E454" s="386" t="str">
        <f t="array" ref="E454">IFERROR(IF(INDEX('Disaggregation Data'!$K$315:$K$536,MATCH(LEFT(X454,255),LEFT('Disaggregation Data'!$J$315:$J$536,255),0))=0,"",INDEX('Disaggregation Data'!$K$315:$K$536,MATCH(LEFT(X454,255),LEFT('Disaggregation Data'!J$315:$J$536,255),0))),"")</f>
        <v/>
      </c>
      <c r="F454" s="387" t="str">
        <f t="array" ref="F454">IFERROR(IF(INDEX('Disaggregation Data'!$L$315:$L$536,MATCH(LEFT(X454,255),LEFT('Disaggregation Data'!$J$315:$J$536,255),0))=0,"",INDEX('Disaggregation Data'!$L$315:$L$536,MATCH(LEFT(X454,255),LEFT('Disaggregation Data'!J$315:$J$536,255),0))),"")</f>
        <v/>
      </c>
      <c r="G454" s="442" t="str">
        <f t="array" ref="G454">IFERROR(IF(INDEX('Disaggregation Data'!$M$315:$M$536,MATCH(LEFT(X454,255),LEFT('Disaggregation Data'!$J$315:$J$536,255),0))=0,(E454/F454)*100,INDEX('Disaggregation Data'!$M$315:$M$536,MATCH(LEFT(X454,255),LEFT('Disaggregation Data'!J$315:$J$536,255),0))),"")</f>
        <v/>
      </c>
      <c r="H454" s="390" t="str">
        <f t="array" ref="H454">IFERROR(IF(INDEX('Disaggregation Data'!$N$315:$N$536,MATCH(LEFT(X454,255),LEFT('Disaggregation Data'!$J$315:$J$536,255),0))=0,"",INDEX('Disaggregation Data'!$N$315:$N$536,MATCH(LEFT(X454,255),LEFT('Disaggregation Data'!J$315:$J$536,255),0))),"")</f>
        <v/>
      </c>
      <c r="I454" s="471"/>
      <c r="J454" s="471"/>
      <c r="K454" s="471"/>
      <c r="L454" s="471"/>
      <c r="M454" s="471"/>
      <c r="N454" s="471"/>
      <c r="O454" s="471"/>
      <c r="P454" s="471"/>
      <c r="Q454" s="471"/>
      <c r="R454" s="471"/>
      <c r="S454" s="471"/>
      <c r="T454" s="471"/>
      <c r="U454" s="390" t="str">
        <f t="array" ref="U454">IFERROR(IF(INDEX('Disaggregation Data'!$O$315:$O$536,MATCH(LEFT(X454,255),LEFT('Disaggregation Data'!$J$315:$J$536,255),0))=0,"",INDEX('Disaggregation Data'!$O$315:$O$536,MATCH(LEFT(X454,255),LEFT('Disaggregation Data'!J$315:$J$536,255),0))),"")</f>
        <v/>
      </c>
      <c r="V454" s="402" t="str">
        <f t="array" ref="V454">IFERROR(IF(INDEX('Disaggregation Data'!$P$315:$P$536,MATCH(LEFT(X454,255),LEFT('Disaggregation Data'!$J$315:$J$536,255),0))=0,"",INDEX('Disaggregation Data'!$P$315:$P$536,MATCH(LEFT(X454,255),LEFT('Disaggregation Data'!J$315:$J$536,255),0))),"")</f>
        <v/>
      </c>
      <c r="W454" s="472"/>
      <c r="X454" s="472" t="str">
        <f t="shared" si="30"/>
        <v/>
      </c>
      <c r="Y454" s="472">
        <f t="shared" si="31"/>
        <v>37</v>
      </c>
      <c r="Z454" s="472" t="str">
        <f t="shared" si="32"/>
        <v/>
      </c>
      <c r="AA454" s="472" t="b">
        <f t="shared" si="33"/>
        <v>0</v>
      </c>
      <c r="AB454" s="472" t="s">
        <v>1923</v>
      </c>
      <c r="AC454" s="472" t="str">
        <f t="array" ref="AC454">IFERROR(IF(INDEX('Disaggregation Records'!$G$95:$G$183,MATCH(LEFT(Z454,255),LEFT('Disaggregation Records'!$D$95:$D$183,255),0))=0,"",INDEX('Disaggregation Records'!$G$95:$G$183,MATCH(LEFT(Z454,255),LEFT('Disaggregation Records'!$D$95:$D$183,255),0))),"")</f>
        <v/>
      </c>
      <c r="AD454" s="472" t="s">
        <v>778</v>
      </c>
      <c r="AE454" s="219"/>
      <c r="AF454" s="135"/>
      <c r="AG454" s="135"/>
    </row>
    <row r="455" spans="1:33" ht="37.5" customHeight="1" x14ac:dyDescent="0.3">
      <c r="A455" s="367">
        <v>13</v>
      </c>
      <c r="B455" s="384" t="str">
        <f>IFERROR(VLOOKUP(A455,'Coverage Indicators - Section D'!$A$10:$Y$34,25,FALSE),"")</f>
        <v/>
      </c>
      <c r="C455" s="467" t="str">
        <f t="array" ref="C455">IFERROR(IF(INDEX('Disaggregation Records'!$E$95:$E$183,MATCH(LEFT(Z455,255),LEFT('Disaggregation Records'!$D$95:$D$183,255),0))=0,"",INDEX('Disaggregation Records'!$E$95:$E$183,MATCH(LEFT(Z455,255),LEFT('Disaggregation Records'!$D$95:$D$183,255),0))),"")</f>
        <v/>
      </c>
      <c r="D455" s="467" t="str">
        <f t="array" ref="D455">IFERROR(IF(INDEX('Disaggregation Records'!$F$95:$F$183,MATCH(LEFT(Z455,255),LEFT('Disaggregation Records'!$D$95:$D$183,255),0))=0,"",INDEX('Disaggregation Records'!$F$95:$F$183,MATCH(LEFT(Z455,255),LEFT('Disaggregation Records'!$D$95:$D$183,255),0))),"")</f>
        <v/>
      </c>
      <c r="E455" s="386" t="str">
        <f t="array" ref="E455">IFERROR(IF(INDEX('Disaggregation Data'!$K$315:$K$536,MATCH(LEFT(X455,255),LEFT('Disaggregation Data'!$J$315:$J$536,255),0))=0,"",INDEX('Disaggregation Data'!$K$315:$K$536,MATCH(LEFT(X455,255),LEFT('Disaggregation Data'!J$315:$J$536,255),0))),"")</f>
        <v/>
      </c>
      <c r="F455" s="387" t="str">
        <f t="array" ref="F455">IFERROR(IF(INDEX('Disaggregation Data'!$L$315:$L$536,MATCH(LEFT(X455,255),LEFT('Disaggregation Data'!$J$315:$J$536,255),0))=0,"",INDEX('Disaggregation Data'!$L$315:$L$536,MATCH(LEFT(X455,255),LEFT('Disaggregation Data'!J$315:$J$536,255),0))),"")</f>
        <v/>
      </c>
      <c r="G455" s="442" t="str">
        <f t="array" ref="G455">IFERROR(IF(INDEX('Disaggregation Data'!$M$315:$M$536,MATCH(LEFT(X455,255),LEFT('Disaggregation Data'!$J$315:$J$536,255),0))=0,(E455/F455)*100,INDEX('Disaggregation Data'!$M$315:$M$536,MATCH(LEFT(X455,255),LEFT('Disaggregation Data'!J$315:$J$536,255),0))),"")</f>
        <v/>
      </c>
      <c r="H455" s="390" t="str">
        <f t="array" ref="H455">IFERROR(IF(INDEX('Disaggregation Data'!$N$315:$N$536,MATCH(LEFT(X455,255),LEFT('Disaggregation Data'!$J$315:$J$536,255),0))=0,"",INDEX('Disaggregation Data'!$N$315:$N$536,MATCH(LEFT(X455,255),LEFT('Disaggregation Data'!J$315:$J$536,255),0))),"")</f>
        <v/>
      </c>
      <c r="I455" s="471"/>
      <c r="J455" s="471"/>
      <c r="K455" s="471"/>
      <c r="L455" s="471"/>
      <c r="M455" s="471"/>
      <c r="N455" s="471"/>
      <c r="O455" s="471"/>
      <c r="P455" s="471"/>
      <c r="Q455" s="471"/>
      <c r="R455" s="471"/>
      <c r="S455" s="471"/>
      <c r="T455" s="471"/>
      <c r="U455" s="390" t="str">
        <f t="array" ref="U455">IFERROR(IF(INDEX('Disaggregation Data'!$O$315:$O$536,MATCH(LEFT(X455,255),LEFT('Disaggregation Data'!$J$315:$J$536,255),0))=0,"",INDEX('Disaggregation Data'!$O$315:$O$536,MATCH(LEFT(X455,255),LEFT('Disaggregation Data'!J$315:$J$536,255),0))),"")</f>
        <v/>
      </c>
      <c r="V455" s="402" t="str">
        <f t="array" ref="V455">IFERROR(IF(INDEX('Disaggregation Data'!$P$315:$P$536,MATCH(LEFT(X455,255),LEFT('Disaggregation Data'!$J$315:$J$536,255),0))=0,"",INDEX('Disaggregation Data'!$P$315:$P$536,MATCH(LEFT(X455,255),LEFT('Disaggregation Data'!J$315:$J$536,255),0))),"")</f>
        <v/>
      </c>
      <c r="W455" s="472"/>
      <c r="X455" s="472" t="str">
        <f t="shared" ref="X455:X518" si="34">IF(B455&lt;&gt;"",B455&amp;C455&amp;D455,"")</f>
        <v/>
      </c>
      <c r="Y455" s="472">
        <f t="shared" ref="Y455:Y518" si="35">IF(B455=B454,Y454+1,0)</f>
        <v>38</v>
      </c>
      <c r="Z455" s="472" t="str">
        <f t="shared" ref="Z455:Z518" si="36">IF(B455&lt;&gt;"",B455&amp;"-"&amp;Y455,"")</f>
        <v/>
      </c>
      <c r="AA455" s="472" t="b">
        <f t="shared" ref="AA455:AA518" si="37">IFERROR(IF(B455&lt;&gt;"",TRUE,FALSE),"")</f>
        <v>0</v>
      </c>
      <c r="AB455" s="472" t="s">
        <v>1924</v>
      </c>
      <c r="AC455" s="472" t="str">
        <f t="array" ref="AC455">IFERROR(IF(INDEX('Disaggregation Records'!$G$95:$G$183,MATCH(LEFT(Z455,255),LEFT('Disaggregation Records'!$D$95:$D$183,255),0))=0,"",INDEX('Disaggregation Records'!$G$95:$G$183,MATCH(LEFT(Z455,255),LEFT('Disaggregation Records'!$D$95:$D$183,255),0))),"")</f>
        <v/>
      </c>
      <c r="AD455" s="472" t="s">
        <v>778</v>
      </c>
      <c r="AE455" s="219"/>
      <c r="AF455" s="135"/>
      <c r="AG455" s="135"/>
    </row>
    <row r="456" spans="1:33" ht="37.5" customHeight="1" x14ac:dyDescent="0.3">
      <c r="A456" s="367">
        <v>13</v>
      </c>
      <c r="B456" s="384" t="str">
        <f>IFERROR(VLOOKUP(A456,'Coverage Indicators - Section D'!$A$10:$Y$34,25,FALSE),"")</f>
        <v/>
      </c>
      <c r="C456" s="467" t="str">
        <f t="array" ref="C456">IFERROR(IF(INDEX('Disaggregation Records'!$E$95:$E$183,MATCH(LEFT(Z456,255),LEFT('Disaggregation Records'!$D$95:$D$183,255),0))=0,"",INDEX('Disaggregation Records'!$E$95:$E$183,MATCH(LEFT(Z456,255),LEFT('Disaggregation Records'!$D$95:$D$183,255),0))),"")</f>
        <v/>
      </c>
      <c r="D456" s="467" t="str">
        <f t="array" ref="D456">IFERROR(IF(INDEX('Disaggregation Records'!$F$95:$F$183,MATCH(LEFT(Z456,255),LEFT('Disaggregation Records'!$D$95:$D$183,255),0))=0,"",INDEX('Disaggregation Records'!$F$95:$F$183,MATCH(LEFT(Z456,255),LEFT('Disaggregation Records'!$D$95:$D$183,255),0))),"")</f>
        <v/>
      </c>
      <c r="E456" s="386" t="str">
        <f t="array" ref="E456">IFERROR(IF(INDEX('Disaggregation Data'!$K$315:$K$536,MATCH(LEFT(X456,255),LEFT('Disaggregation Data'!$J$315:$J$536,255),0))=0,"",INDEX('Disaggregation Data'!$K$315:$K$536,MATCH(LEFT(X456,255),LEFT('Disaggregation Data'!J$315:$J$536,255),0))),"")</f>
        <v/>
      </c>
      <c r="F456" s="387" t="str">
        <f t="array" ref="F456">IFERROR(IF(INDEX('Disaggregation Data'!$L$315:$L$536,MATCH(LEFT(X456,255),LEFT('Disaggregation Data'!$J$315:$J$536,255),0))=0,"",INDEX('Disaggregation Data'!$L$315:$L$536,MATCH(LEFT(X456,255),LEFT('Disaggregation Data'!J$315:$J$536,255),0))),"")</f>
        <v/>
      </c>
      <c r="G456" s="442" t="str">
        <f t="array" ref="G456">IFERROR(IF(INDEX('Disaggregation Data'!$M$315:$M$536,MATCH(LEFT(X456,255),LEFT('Disaggregation Data'!$J$315:$J$536,255),0))=0,(E456/F456)*100,INDEX('Disaggregation Data'!$M$315:$M$536,MATCH(LEFT(X456,255),LEFT('Disaggregation Data'!J$315:$J$536,255),0))),"")</f>
        <v/>
      </c>
      <c r="H456" s="390" t="str">
        <f t="array" ref="H456">IFERROR(IF(INDEX('Disaggregation Data'!$N$315:$N$536,MATCH(LEFT(X456,255),LEFT('Disaggregation Data'!$J$315:$J$536,255),0))=0,"",INDEX('Disaggregation Data'!$N$315:$N$536,MATCH(LEFT(X456,255),LEFT('Disaggregation Data'!J$315:$J$536,255),0))),"")</f>
        <v/>
      </c>
      <c r="I456" s="471"/>
      <c r="J456" s="471"/>
      <c r="K456" s="471"/>
      <c r="L456" s="471"/>
      <c r="M456" s="471"/>
      <c r="N456" s="471"/>
      <c r="O456" s="471"/>
      <c r="P456" s="471"/>
      <c r="Q456" s="471"/>
      <c r="R456" s="471"/>
      <c r="S456" s="471"/>
      <c r="T456" s="471"/>
      <c r="U456" s="390" t="str">
        <f t="array" ref="U456">IFERROR(IF(INDEX('Disaggregation Data'!$O$315:$O$536,MATCH(LEFT(X456,255),LEFT('Disaggregation Data'!$J$315:$J$536,255),0))=0,"",INDEX('Disaggregation Data'!$O$315:$O$536,MATCH(LEFT(X456,255),LEFT('Disaggregation Data'!J$315:$J$536,255),0))),"")</f>
        <v/>
      </c>
      <c r="V456" s="402" t="str">
        <f t="array" ref="V456">IFERROR(IF(INDEX('Disaggregation Data'!$P$315:$P$536,MATCH(LEFT(X456,255),LEFT('Disaggregation Data'!$J$315:$J$536,255),0))=0,"",INDEX('Disaggregation Data'!$P$315:$P$536,MATCH(LEFT(X456,255),LEFT('Disaggregation Data'!J$315:$J$536,255),0))),"")</f>
        <v/>
      </c>
      <c r="W456" s="472"/>
      <c r="X456" s="472" t="str">
        <f t="shared" si="34"/>
        <v/>
      </c>
      <c r="Y456" s="472">
        <f t="shared" si="35"/>
        <v>39</v>
      </c>
      <c r="Z456" s="472" t="str">
        <f t="shared" si="36"/>
        <v/>
      </c>
      <c r="AA456" s="472" t="b">
        <f t="shared" si="37"/>
        <v>0</v>
      </c>
      <c r="AB456" s="472" t="s">
        <v>1925</v>
      </c>
      <c r="AC456" s="472" t="str">
        <f t="array" ref="AC456">IFERROR(IF(INDEX('Disaggregation Records'!$G$95:$G$183,MATCH(LEFT(Z456,255),LEFT('Disaggregation Records'!$D$95:$D$183,255),0))=0,"",INDEX('Disaggregation Records'!$G$95:$G$183,MATCH(LEFT(Z456,255),LEFT('Disaggregation Records'!$D$95:$D$183,255),0))),"")</f>
        <v/>
      </c>
      <c r="AD456" s="472" t="s">
        <v>778</v>
      </c>
      <c r="AE456" s="219"/>
      <c r="AF456" s="135"/>
      <c r="AG456" s="135"/>
    </row>
    <row r="457" spans="1:33" ht="37.5" customHeight="1" x14ac:dyDescent="0.3">
      <c r="A457" s="367">
        <v>14</v>
      </c>
      <c r="B457" s="384" t="str">
        <f>IFERROR(VLOOKUP(A457,'Coverage Indicators - Section D'!$A$10:$Y$34,25,FALSE),"")</f>
        <v/>
      </c>
      <c r="C457" s="467" t="str">
        <f t="array" ref="C457">IFERROR(IF(INDEX('Disaggregation Records'!$E$95:$E$183,MATCH(LEFT(Z457,255),LEFT('Disaggregation Records'!$D$95:$D$183,255),0))=0,"",INDEX('Disaggregation Records'!$E$95:$E$183,MATCH(LEFT(Z457,255),LEFT('Disaggregation Records'!$D$95:$D$183,255),0))),"")</f>
        <v/>
      </c>
      <c r="D457" s="467" t="str">
        <f t="array" ref="D457">IFERROR(IF(INDEX('Disaggregation Records'!$F$95:$F$183,MATCH(LEFT(Z457,255),LEFT('Disaggregation Records'!$D$95:$D$183,255),0))=0,"",INDEX('Disaggregation Records'!$F$95:$F$183,MATCH(LEFT(Z457,255),LEFT('Disaggregation Records'!$D$95:$D$183,255),0))),"")</f>
        <v/>
      </c>
      <c r="E457" s="386">
        <v>674844</v>
      </c>
      <c r="F457" s="387">
        <v>2482580</v>
      </c>
      <c r="G457" s="442">
        <f>E457/F457*100</f>
        <v>27.183172344899258</v>
      </c>
      <c r="H457" s="390" t="s">
        <v>341</v>
      </c>
      <c r="I457" s="471"/>
      <c r="J457" s="471"/>
      <c r="K457" s="471"/>
      <c r="L457" s="471"/>
      <c r="M457" s="471"/>
      <c r="N457" s="471"/>
      <c r="O457" s="471"/>
      <c r="P457" s="471"/>
      <c r="Q457" s="471"/>
      <c r="R457" s="471"/>
      <c r="S457" s="471"/>
      <c r="T457" s="471"/>
      <c r="U457" s="390" t="s">
        <v>384</v>
      </c>
      <c r="V457" s="402" t="str">
        <f t="array" ref="V457">IFERROR(IF(INDEX('Disaggregation Data'!$P$315:$P$536,MATCH(LEFT(X457,255),LEFT('Disaggregation Data'!$J$315:$J$536,255),0))=0,"",INDEX('Disaggregation Data'!$P$315:$P$536,MATCH(LEFT(X457,255),LEFT('Disaggregation Data'!J$315:$J$536,255),0))),"")</f>
        <v/>
      </c>
      <c r="W457" s="472"/>
      <c r="X457" s="472" t="str">
        <f t="shared" si="34"/>
        <v/>
      </c>
      <c r="Y457" s="472">
        <f t="shared" si="35"/>
        <v>40</v>
      </c>
      <c r="Z457" s="472" t="str">
        <f t="shared" si="36"/>
        <v/>
      </c>
      <c r="AA457" s="472" t="b">
        <f t="shared" si="37"/>
        <v>0</v>
      </c>
      <c r="AB457" s="472" t="s">
        <v>1926</v>
      </c>
      <c r="AC457" s="472" t="str">
        <f t="array" ref="AC457">IFERROR(IF(INDEX('Disaggregation Records'!$G$95:$G$183,MATCH(LEFT(Z457,255),LEFT('Disaggregation Records'!$D$95:$D$183,255),0))=0,"",INDEX('Disaggregation Records'!$G$95:$G$183,MATCH(LEFT(Z457,255),LEFT('Disaggregation Records'!$D$95:$D$183,255),0))),"")</f>
        <v/>
      </c>
      <c r="AD457" s="472" t="s">
        <v>781</v>
      </c>
      <c r="AE457" s="219"/>
      <c r="AF457" s="135"/>
      <c r="AG457" s="135"/>
    </row>
    <row r="458" spans="1:33" ht="37.5" customHeight="1" x14ac:dyDescent="0.3">
      <c r="A458" s="367">
        <v>14</v>
      </c>
      <c r="B458" s="384" t="str">
        <f>IFERROR(VLOOKUP(A458,'Coverage Indicators - Section D'!$A$10:$Y$34,25,FALSE),"")</f>
        <v/>
      </c>
      <c r="C458" s="467" t="str">
        <f t="array" ref="C458">IFERROR(IF(INDEX('Disaggregation Records'!$E$95:$E$183,MATCH(LEFT(Z458,255),LEFT('Disaggregation Records'!$D$95:$D$183,255),0))=0,"",INDEX('Disaggregation Records'!$E$95:$E$183,MATCH(LEFT(Z458,255),LEFT('Disaggregation Records'!$D$95:$D$183,255),0))),"")</f>
        <v/>
      </c>
      <c r="D458" s="467" t="str">
        <f t="array" ref="D458">IFERROR(IF(INDEX('Disaggregation Records'!$F$95:$F$183,MATCH(LEFT(Z458,255),LEFT('Disaggregation Records'!$D$95:$D$183,255),0))=0,"",INDEX('Disaggregation Records'!$F$95:$F$183,MATCH(LEFT(Z458,255),LEFT('Disaggregation Records'!$D$95:$D$183,255),0))),"")</f>
        <v/>
      </c>
      <c r="E458" s="386">
        <v>1807736</v>
      </c>
      <c r="F458" s="387">
        <v>2482580</v>
      </c>
      <c r="G458" s="442">
        <f t="shared" ref="G458:G460" si="38">E458/F458*100</f>
        <v>72.816827655100752</v>
      </c>
      <c r="H458" s="390" t="s">
        <v>341</v>
      </c>
      <c r="I458" s="471"/>
      <c r="J458" s="471"/>
      <c r="K458" s="471"/>
      <c r="L458" s="471"/>
      <c r="M458" s="471"/>
      <c r="N458" s="471"/>
      <c r="O458" s="471"/>
      <c r="P458" s="471"/>
      <c r="Q458" s="471"/>
      <c r="R458" s="471"/>
      <c r="S458" s="471"/>
      <c r="T458" s="471"/>
      <c r="U458" s="390" t="s">
        <v>384</v>
      </c>
      <c r="V458" s="402" t="str">
        <f t="array" ref="V458">IFERROR(IF(INDEX('Disaggregation Data'!$P$315:$P$536,MATCH(LEFT(X458,255),LEFT('Disaggregation Data'!$J$315:$J$536,255),0))=0,"",INDEX('Disaggregation Data'!$P$315:$P$536,MATCH(LEFT(X458,255),LEFT('Disaggregation Data'!J$315:$J$536,255),0))),"")</f>
        <v/>
      </c>
      <c r="W458" s="472"/>
      <c r="X458" s="472" t="str">
        <f t="shared" si="34"/>
        <v/>
      </c>
      <c r="Y458" s="472">
        <f t="shared" si="35"/>
        <v>41</v>
      </c>
      <c r="Z458" s="472" t="str">
        <f t="shared" si="36"/>
        <v/>
      </c>
      <c r="AA458" s="472" t="b">
        <f t="shared" si="37"/>
        <v>0</v>
      </c>
      <c r="AB458" s="472" t="s">
        <v>1927</v>
      </c>
      <c r="AC458" s="472" t="str">
        <f t="array" ref="AC458">IFERROR(IF(INDEX('Disaggregation Records'!$G$95:$G$183,MATCH(LEFT(Z458,255),LEFT('Disaggregation Records'!$D$95:$D$183,255),0))=0,"",INDEX('Disaggregation Records'!$G$95:$G$183,MATCH(LEFT(Z458,255),LEFT('Disaggregation Records'!$D$95:$D$183,255),0))),"")</f>
        <v/>
      </c>
      <c r="AD458" s="472" t="s">
        <v>781</v>
      </c>
      <c r="AE458" s="219"/>
      <c r="AF458" s="135"/>
      <c r="AG458" s="135"/>
    </row>
    <row r="459" spans="1:33" ht="37.5" customHeight="1" x14ac:dyDescent="0.3">
      <c r="A459" s="367">
        <v>14</v>
      </c>
      <c r="B459" s="384" t="str">
        <f>IFERROR(VLOOKUP(A459,'Coverage Indicators - Section D'!$A$10:$Y$34,25,FALSE),"")</f>
        <v/>
      </c>
      <c r="C459" s="467" t="str">
        <f t="array" ref="C459">IFERROR(IF(INDEX('Disaggregation Records'!$E$95:$E$183,MATCH(LEFT(Z459,255),LEFT('Disaggregation Records'!$D$95:$D$183,255),0))=0,"",INDEX('Disaggregation Records'!$E$95:$E$183,MATCH(LEFT(Z459,255),LEFT('Disaggregation Records'!$D$95:$D$183,255),0))),"")</f>
        <v/>
      </c>
      <c r="D459" s="467" t="str">
        <f t="array" ref="D459">IFERROR(IF(INDEX('Disaggregation Records'!$F$95:$F$183,MATCH(LEFT(Z459,255),LEFT('Disaggregation Records'!$D$95:$D$183,255),0))=0,"",INDEX('Disaggregation Records'!$F$95:$F$183,MATCH(LEFT(Z459,255),LEFT('Disaggregation Records'!$D$95:$D$183,255),0))),"")</f>
        <v/>
      </c>
      <c r="E459" s="386">
        <v>1524789</v>
      </c>
      <c r="F459" s="387">
        <v>2482580</v>
      </c>
      <c r="G459" s="442">
        <f t="shared" si="38"/>
        <v>61.419531294056981</v>
      </c>
      <c r="H459" s="390" t="s">
        <v>341</v>
      </c>
      <c r="I459" s="471"/>
      <c r="J459" s="471"/>
      <c r="K459" s="471"/>
      <c r="L459" s="471"/>
      <c r="M459" s="471"/>
      <c r="N459" s="471"/>
      <c r="O459" s="471"/>
      <c r="P459" s="471"/>
      <c r="Q459" s="471"/>
      <c r="R459" s="471"/>
      <c r="S459" s="471"/>
      <c r="T459" s="471"/>
      <c r="U459" s="390" t="s">
        <v>384</v>
      </c>
      <c r="V459" s="402" t="str">
        <f t="array" ref="V459">IFERROR(IF(INDEX('Disaggregation Data'!$P$315:$P$536,MATCH(LEFT(X459,255),LEFT('Disaggregation Data'!$J$315:$J$536,255),0))=0,"",INDEX('Disaggregation Data'!$P$315:$P$536,MATCH(LEFT(X459,255),LEFT('Disaggregation Data'!J$315:$J$536,255),0))),"")</f>
        <v/>
      </c>
      <c r="W459" s="472"/>
      <c r="X459" s="472" t="str">
        <f t="shared" si="34"/>
        <v/>
      </c>
      <c r="Y459" s="472">
        <f t="shared" si="35"/>
        <v>42</v>
      </c>
      <c r="Z459" s="472" t="str">
        <f t="shared" si="36"/>
        <v/>
      </c>
      <c r="AA459" s="472" t="b">
        <f t="shared" si="37"/>
        <v>0</v>
      </c>
      <c r="AB459" s="472" t="s">
        <v>1928</v>
      </c>
      <c r="AC459" s="472" t="str">
        <f t="array" ref="AC459">IFERROR(IF(INDEX('Disaggregation Records'!$G$95:$G$183,MATCH(LEFT(Z459,255),LEFT('Disaggregation Records'!$D$95:$D$183,255),0))=0,"",INDEX('Disaggregation Records'!$G$95:$G$183,MATCH(LEFT(Z459,255),LEFT('Disaggregation Records'!$D$95:$D$183,255),0))),"")</f>
        <v/>
      </c>
      <c r="AD459" s="472" t="s">
        <v>781</v>
      </c>
      <c r="AE459" s="219"/>
      <c r="AF459" s="135"/>
      <c r="AG459" s="135"/>
    </row>
    <row r="460" spans="1:33" ht="37.5" customHeight="1" x14ac:dyDescent="0.3">
      <c r="A460" s="367">
        <v>14</v>
      </c>
      <c r="B460" s="384" t="str">
        <f>IFERROR(VLOOKUP(A460,'Coverage Indicators - Section D'!$A$10:$Y$34,25,FALSE),"")</f>
        <v/>
      </c>
      <c r="C460" s="467" t="str">
        <f t="array" ref="C460">IFERROR(IF(INDEX('Disaggregation Records'!$E$95:$E$183,MATCH(LEFT(Z460,255),LEFT('Disaggregation Records'!$D$95:$D$183,255),0))=0,"",INDEX('Disaggregation Records'!$E$95:$E$183,MATCH(LEFT(Z460,255),LEFT('Disaggregation Records'!$D$95:$D$183,255),0))),"")</f>
        <v/>
      </c>
      <c r="D460" s="467" t="str">
        <f t="array" ref="D460">IFERROR(IF(INDEX('Disaggregation Records'!$F$95:$F$183,MATCH(LEFT(Z460,255),LEFT('Disaggregation Records'!$D$95:$D$183,255),0))=0,"",INDEX('Disaggregation Records'!$F$95:$F$183,MATCH(LEFT(Z460,255),LEFT('Disaggregation Records'!$D$95:$D$183,255),0))),"")</f>
        <v/>
      </c>
      <c r="E460" s="386">
        <v>957791</v>
      </c>
      <c r="F460" s="387">
        <v>2482580</v>
      </c>
      <c r="G460" s="442">
        <f t="shared" si="38"/>
        <v>38.580468705943012</v>
      </c>
      <c r="H460" s="390" t="s">
        <v>341</v>
      </c>
      <c r="I460" s="471"/>
      <c r="J460" s="471"/>
      <c r="K460" s="471"/>
      <c r="L460" s="471"/>
      <c r="M460" s="471"/>
      <c r="N460" s="471"/>
      <c r="O460" s="471"/>
      <c r="P460" s="471"/>
      <c r="Q460" s="471"/>
      <c r="R460" s="471"/>
      <c r="S460" s="471"/>
      <c r="T460" s="471"/>
      <c r="U460" s="390" t="s">
        <v>384</v>
      </c>
      <c r="V460" s="402" t="str">
        <f t="array" ref="V460">IFERROR(IF(INDEX('Disaggregation Data'!$P$315:$P$536,MATCH(LEFT(X460,255),LEFT('Disaggregation Data'!$J$315:$J$536,255),0))=0,"",INDEX('Disaggregation Data'!$P$315:$P$536,MATCH(LEFT(X460,255),LEFT('Disaggregation Data'!J$315:$J$536,255),0))),"")</f>
        <v/>
      </c>
      <c r="W460" s="472"/>
      <c r="X460" s="472" t="str">
        <f t="shared" si="34"/>
        <v/>
      </c>
      <c r="Y460" s="472">
        <f t="shared" si="35"/>
        <v>43</v>
      </c>
      <c r="Z460" s="472" t="str">
        <f t="shared" si="36"/>
        <v/>
      </c>
      <c r="AA460" s="472" t="b">
        <f t="shared" si="37"/>
        <v>0</v>
      </c>
      <c r="AB460" s="472" t="s">
        <v>1929</v>
      </c>
      <c r="AC460" s="472" t="str">
        <f t="array" ref="AC460">IFERROR(IF(INDEX('Disaggregation Records'!$G$95:$G$183,MATCH(LEFT(Z460,255),LEFT('Disaggregation Records'!$D$95:$D$183,255),0))=0,"",INDEX('Disaggregation Records'!$G$95:$G$183,MATCH(LEFT(Z460,255),LEFT('Disaggregation Records'!$D$95:$D$183,255),0))),"")</f>
        <v/>
      </c>
      <c r="AD460" s="472" t="s">
        <v>781</v>
      </c>
      <c r="AE460" s="219"/>
      <c r="AF460" s="135"/>
      <c r="AG460" s="135"/>
    </row>
    <row r="461" spans="1:33" ht="37.5" customHeight="1" x14ac:dyDescent="0.3">
      <c r="A461" s="367">
        <v>14</v>
      </c>
      <c r="B461" s="384" t="str">
        <f>IFERROR(VLOOKUP(A461,'Coverage Indicators - Section D'!$A$10:$Y$34,25,FALSE),"")</f>
        <v/>
      </c>
      <c r="C461" s="467" t="str">
        <f t="array" ref="C461">IFERROR(IF(INDEX('Disaggregation Records'!$E$95:$E$183,MATCH(LEFT(Z461,255),LEFT('Disaggregation Records'!$D$95:$D$183,255),0))=0,"",INDEX('Disaggregation Records'!$E$95:$E$183,MATCH(LEFT(Z461,255),LEFT('Disaggregation Records'!$D$95:$D$183,255),0))),"")</f>
        <v/>
      </c>
      <c r="D461" s="467" t="str">
        <f t="array" ref="D461">IFERROR(IF(INDEX('Disaggregation Records'!$F$95:$F$183,MATCH(LEFT(Z461,255),LEFT('Disaggregation Records'!$D$95:$D$183,255),0))=0,"",INDEX('Disaggregation Records'!$F$95:$F$183,MATCH(LEFT(Z461,255),LEFT('Disaggregation Records'!$D$95:$D$183,255),0))),"")</f>
        <v/>
      </c>
      <c r="E461" s="386" t="str">
        <f t="array" ref="E461">IFERROR(IF(INDEX('Disaggregation Data'!$K$315:$K$536,MATCH(LEFT(X461,255),LEFT('Disaggregation Data'!$J$315:$J$536,255),0))=0,"",INDEX('Disaggregation Data'!$K$315:$K$536,MATCH(LEFT(X461,255),LEFT('Disaggregation Data'!J$315:$J$536,255),0))),"")</f>
        <v/>
      </c>
      <c r="F461" s="387" t="str">
        <f t="array" ref="F461">IFERROR(IF(INDEX('Disaggregation Data'!$L$315:$L$536,MATCH(LEFT(X461,255),LEFT('Disaggregation Data'!$J$315:$J$536,255),0))=0,"",INDEX('Disaggregation Data'!$L$315:$L$536,MATCH(LEFT(X461,255),LEFT('Disaggregation Data'!J$315:$J$536,255),0))),"")</f>
        <v/>
      </c>
      <c r="G461" s="442" t="str">
        <f t="array" ref="G461">IFERROR(IF(INDEX('Disaggregation Data'!$M$315:$M$536,MATCH(LEFT(X461,255),LEFT('Disaggregation Data'!$J$315:$J$536,255),0))=0,(E461/F461)*100,INDEX('Disaggregation Data'!$M$315:$M$536,MATCH(LEFT(X461,255),LEFT('Disaggregation Data'!J$315:$J$536,255),0))),"")</f>
        <v/>
      </c>
      <c r="H461" s="390" t="str">
        <f t="array" ref="H461">IFERROR(IF(INDEX('Disaggregation Data'!$N$315:$N$536,MATCH(LEFT(X461,255),LEFT('Disaggregation Data'!$J$315:$J$536,255),0))=0,"",INDEX('Disaggregation Data'!$N$315:$N$536,MATCH(LEFT(X461,255),LEFT('Disaggregation Data'!J$315:$J$536,255),0))),"")</f>
        <v/>
      </c>
      <c r="I461" s="471"/>
      <c r="J461" s="471"/>
      <c r="K461" s="471"/>
      <c r="L461" s="471"/>
      <c r="M461" s="471"/>
      <c r="N461" s="471"/>
      <c r="O461" s="471"/>
      <c r="P461" s="471"/>
      <c r="Q461" s="471"/>
      <c r="R461" s="471"/>
      <c r="S461" s="471"/>
      <c r="T461" s="471"/>
      <c r="U461" s="390" t="str">
        <f t="array" ref="U461">IFERROR(IF(INDEX('Disaggregation Data'!$O$315:$O$536,MATCH(LEFT(X461,255),LEFT('Disaggregation Data'!$J$315:$J$536,255),0))=0,"",INDEX('Disaggregation Data'!$O$315:$O$536,MATCH(LEFT(X461,255),LEFT('Disaggregation Data'!J$315:$J$536,255),0))),"")</f>
        <v/>
      </c>
      <c r="V461" s="402" t="str">
        <f t="array" ref="V461">IFERROR(IF(INDEX('Disaggregation Data'!$P$315:$P$536,MATCH(LEFT(X461,255),LEFT('Disaggregation Data'!$J$315:$J$536,255),0))=0,"",INDEX('Disaggregation Data'!$P$315:$P$536,MATCH(LEFT(X461,255),LEFT('Disaggregation Data'!J$315:$J$536,255),0))),"")</f>
        <v/>
      </c>
      <c r="W461" s="472"/>
      <c r="X461" s="472" t="str">
        <f t="shared" si="34"/>
        <v/>
      </c>
      <c r="Y461" s="472">
        <f t="shared" si="35"/>
        <v>44</v>
      </c>
      <c r="Z461" s="472" t="str">
        <f t="shared" si="36"/>
        <v/>
      </c>
      <c r="AA461" s="472" t="b">
        <f t="shared" si="37"/>
        <v>0</v>
      </c>
      <c r="AB461" s="472" t="s">
        <v>1930</v>
      </c>
      <c r="AC461" s="472" t="str">
        <f t="array" ref="AC461">IFERROR(IF(INDEX('Disaggregation Records'!$G$95:$G$183,MATCH(LEFT(Z461,255),LEFT('Disaggregation Records'!$D$95:$D$183,255),0))=0,"",INDEX('Disaggregation Records'!$G$95:$G$183,MATCH(LEFT(Z461,255),LEFT('Disaggregation Records'!$D$95:$D$183,255),0))),"")</f>
        <v/>
      </c>
      <c r="AD461" s="472" t="s">
        <v>781</v>
      </c>
      <c r="AE461" s="219"/>
      <c r="AF461" s="135"/>
      <c r="AG461" s="135"/>
    </row>
    <row r="462" spans="1:33" ht="37.5" customHeight="1" x14ac:dyDescent="0.3">
      <c r="A462" s="367">
        <v>14</v>
      </c>
      <c r="B462" s="384" t="str">
        <f>IFERROR(VLOOKUP(A462,'Coverage Indicators - Section D'!$A$10:$Y$34,25,FALSE),"")</f>
        <v/>
      </c>
      <c r="C462" s="467" t="str">
        <f t="array" ref="C462">IFERROR(IF(INDEX('Disaggregation Records'!$E$95:$E$183,MATCH(LEFT(Z462,255),LEFT('Disaggregation Records'!$D$95:$D$183,255),0))=0,"",INDEX('Disaggregation Records'!$E$95:$E$183,MATCH(LEFT(Z462,255),LEFT('Disaggregation Records'!$D$95:$D$183,255),0))),"")</f>
        <v/>
      </c>
      <c r="D462" s="467" t="str">
        <f t="array" ref="D462">IFERROR(IF(INDEX('Disaggregation Records'!$F$95:$F$183,MATCH(LEFT(Z462,255),LEFT('Disaggregation Records'!$D$95:$D$183,255),0))=0,"",INDEX('Disaggregation Records'!$F$95:$F$183,MATCH(LEFT(Z462,255),LEFT('Disaggregation Records'!$D$95:$D$183,255),0))),"")</f>
        <v/>
      </c>
      <c r="E462" s="386" t="str">
        <f t="array" ref="E462">IFERROR(IF(INDEX('Disaggregation Data'!$K$315:$K$536,MATCH(LEFT(X462,255),LEFT('Disaggregation Data'!$J$315:$J$536,255),0))=0,"",INDEX('Disaggregation Data'!$K$315:$K$536,MATCH(LEFT(X462,255),LEFT('Disaggregation Data'!J$315:$J$536,255),0))),"")</f>
        <v/>
      </c>
      <c r="F462" s="387" t="str">
        <f t="array" ref="F462">IFERROR(IF(INDEX('Disaggregation Data'!$L$315:$L$536,MATCH(LEFT(X462,255),LEFT('Disaggregation Data'!$J$315:$J$536,255),0))=0,"",INDEX('Disaggregation Data'!$L$315:$L$536,MATCH(LEFT(X462,255),LEFT('Disaggregation Data'!J$315:$J$536,255),0))),"")</f>
        <v/>
      </c>
      <c r="G462" s="442" t="str">
        <f t="array" ref="G462">IFERROR(IF(INDEX('Disaggregation Data'!$M$315:$M$536,MATCH(LEFT(X462,255),LEFT('Disaggregation Data'!$J$315:$J$536,255),0))=0,(E462/F462)*100,INDEX('Disaggregation Data'!$M$315:$M$536,MATCH(LEFT(X462,255),LEFT('Disaggregation Data'!J$315:$J$536,255),0))),"")</f>
        <v/>
      </c>
      <c r="H462" s="390" t="str">
        <f t="array" ref="H462">IFERROR(IF(INDEX('Disaggregation Data'!$N$315:$N$536,MATCH(LEFT(X462,255),LEFT('Disaggregation Data'!$J$315:$J$536,255),0))=0,"",INDEX('Disaggregation Data'!$N$315:$N$536,MATCH(LEFT(X462,255),LEFT('Disaggregation Data'!J$315:$J$536,255),0))),"")</f>
        <v/>
      </c>
      <c r="I462" s="471"/>
      <c r="J462" s="471"/>
      <c r="K462" s="471"/>
      <c r="L462" s="471"/>
      <c r="M462" s="471"/>
      <c r="N462" s="471"/>
      <c r="O462" s="471"/>
      <c r="P462" s="471"/>
      <c r="Q462" s="471"/>
      <c r="R462" s="471"/>
      <c r="S462" s="471"/>
      <c r="T462" s="471"/>
      <c r="U462" s="390" t="str">
        <f t="array" ref="U462">IFERROR(IF(INDEX('Disaggregation Data'!$O$315:$O$536,MATCH(LEFT(X462,255),LEFT('Disaggregation Data'!$J$315:$J$536,255),0))=0,"",INDEX('Disaggregation Data'!$O$315:$O$536,MATCH(LEFT(X462,255),LEFT('Disaggregation Data'!J$315:$J$536,255),0))),"")</f>
        <v/>
      </c>
      <c r="V462" s="402" t="str">
        <f t="array" ref="V462">IFERROR(IF(INDEX('Disaggregation Data'!$P$315:$P$536,MATCH(LEFT(X462,255),LEFT('Disaggregation Data'!$J$315:$J$536,255),0))=0,"",INDEX('Disaggregation Data'!$P$315:$P$536,MATCH(LEFT(X462,255),LEFT('Disaggregation Data'!J$315:$J$536,255),0))),"")</f>
        <v/>
      </c>
      <c r="W462" s="472"/>
      <c r="X462" s="472" t="str">
        <f t="shared" si="34"/>
        <v/>
      </c>
      <c r="Y462" s="472">
        <f t="shared" si="35"/>
        <v>45</v>
      </c>
      <c r="Z462" s="472" t="str">
        <f t="shared" si="36"/>
        <v/>
      </c>
      <c r="AA462" s="472" t="b">
        <f t="shared" si="37"/>
        <v>0</v>
      </c>
      <c r="AB462" s="472" t="s">
        <v>1931</v>
      </c>
      <c r="AC462" s="472" t="str">
        <f t="array" ref="AC462">IFERROR(IF(INDEX('Disaggregation Records'!$G$95:$G$183,MATCH(LEFT(Z462,255),LEFT('Disaggregation Records'!$D$95:$D$183,255),0))=0,"",INDEX('Disaggregation Records'!$G$95:$G$183,MATCH(LEFT(Z462,255),LEFT('Disaggregation Records'!$D$95:$D$183,255),0))),"")</f>
        <v/>
      </c>
      <c r="AD462" s="472" t="s">
        <v>781</v>
      </c>
      <c r="AE462" s="219"/>
      <c r="AF462" s="135"/>
      <c r="AG462" s="135"/>
    </row>
    <row r="463" spans="1:33" ht="37.5" customHeight="1" x14ac:dyDescent="0.3">
      <c r="A463" s="367">
        <v>14</v>
      </c>
      <c r="B463" s="384" t="str">
        <f>IFERROR(VLOOKUP(A463,'Coverage Indicators - Section D'!$A$10:$Y$34,25,FALSE),"")</f>
        <v/>
      </c>
      <c r="C463" s="467" t="str">
        <f t="array" ref="C463">IFERROR(IF(INDEX('Disaggregation Records'!$E$95:$E$183,MATCH(LEFT(Z463,255),LEFT('Disaggregation Records'!$D$95:$D$183,255),0))=0,"",INDEX('Disaggregation Records'!$E$95:$E$183,MATCH(LEFT(Z463,255),LEFT('Disaggregation Records'!$D$95:$D$183,255),0))),"")</f>
        <v/>
      </c>
      <c r="D463" s="467" t="str">
        <f t="array" ref="D463">IFERROR(IF(INDEX('Disaggregation Records'!$F$95:$F$183,MATCH(LEFT(Z463,255),LEFT('Disaggregation Records'!$D$95:$D$183,255),0))=0,"",INDEX('Disaggregation Records'!$F$95:$F$183,MATCH(LEFT(Z463,255),LEFT('Disaggregation Records'!$D$95:$D$183,255),0))),"")</f>
        <v/>
      </c>
      <c r="E463" s="386" t="str">
        <f t="array" ref="E463">IFERROR(IF(INDEX('Disaggregation Data'!$K$315:$K$536,MATCH(LEFT(X463,255),LEFT('Disaggregation Data'!$J$315:$J$536,255),0))=0,"",INDEX('Disaggregation Data'!$K$315:$K$536,MATCH(LEFT(X463,255),LEFT('Disaggregation Data'!J$315:$J$536,255),0))),"")</f>
        <v/>
      </c>
      <c r="F463" s="387" t="str">
        <f t="array" ref="F463">IFERROR(IF(INDEX('Disaggregation Data'!$L$315:$L$536,MATCH(LEFT(X463,255),LEFT('Disaggregation Data'!$J$315:$J$536,255),0))=0,"",INDEX('Disaggregation Data'!$L$315:$L$536,MATCH(LEFT(X463,255),LEFT('Disaggregation Data'!J$315:$J$536,255),0))),"")</f>
        <v/>
      </c>
      <c r="G463" s="442" t="str">
        <f t="array" ref="G463">IFERROR(IF(INDEX('Disaggregation Data'!$M$315:$M$536,MATCH(LEFT(X463,255),LEFT('Disaggregation Data'!$J$315:$J$536,255),0))=0,(E463/F463)*100,INDEX('Disaggregation Data'!$M$315:$M$536,MATCH(LEFT(X463,255),LEFT('Disaggregation Data'!J$315:$J$536,255),0))),"")</f>
        <v/>
      </c>
      <c r="H463" s="390" t="str">
        <f t="array" ref="H463">IFERROR(IF(INDEX('Disaggregation Data'!$N$315:$N$536,MATCH(LEFT(X463,255),LEFT('Disaggregation Data'!$J$315:$J$536,255),0))=0,"",INDEX('Disaggregation Data'!$N$315:$N$536,MATCH(LEFT(X463,255),LEFT('Disaggregation Data'!J$315:$J$536,255),0))),"")</f>
        <v/>
      </c>
      <c r="I463" s="471"/>
      <c r="J463" s="471"/>
      <c r="K463" s="471"/>
      <c r="L463" s="471"/>
      <c r="M463" s="471"/>
      <c r="N463" s="471"/>
      <c r="O463" s="471"/>
      <c r="P463" s="471"/>
      <c r="Q463" s="471"/>
      <c r="R463" s="471"/>
      <c r="S463" s="471"/>
      <c r="T463" s="471"/>
      <c r="U463" s="390" t="str">
        <f t="array" ref="U463">IFERROR(IF(INDEX('Disaggregation Data'!$O$315:$O$536,MATCH(LEFT(X463,255),LEFT('Disaggregation Data'!$J$315:$J$536,255),0))=0,"",INDEX('Disaggregation Data'!$O$315:$O$536,MATCH(LEFT(X463,255),LEFT('Disaggregation Data'!J$315:$J$536,255),0))),"")</f>
        <v/>
      </c>
      <c r="V463" s="402" t="str">
        <f t="array" ref="V463">IFERROR(IF(INDEX('Disaggregation Data'!$P$315:$P$536,MATCH(LEFT(X463,255),LEFT('Disaggregation Data'!$J$315:$J$536,255),0))=0,"",INDEX('Disaggregation Data'!$P$315:$P$536,MATCH(LEFT(X463,255),LEFT('Disaggregation Data'!J$315:$J$536,255),0))),"")</f>
        <v/>
      </c>
      <c r="W463" s="472"/>
      <c r="X463" s="472" t="str">
        <f t="shared" si="34"/>
        <v/>
      </c>
      <c r="Y463" s="472">
        <f t="shared" si="35"/>
        <v>46</v>
      </c>
      <c r="Z463" s="472" t="str">
        <f t="shared" si="36"/>
        <v/>
      </c>
      <c r="AA463" s="472" t="b">
        <f t="shared" si="37"/>
        <v>0</v>
      </c>
      <c r="AB463" s="472" t="s">
        <v>1932</v>
      </c>
      <c r="AC463" s="472" t="str">
        <f t="array" ref="AC463">IFERROR(IF(INDEX('Disaggregation Records'!$G$95:$G$183,MATCH(LEFT(Z463,255),LEFT('Disaggregation Records'!$D$95:$D$183,255),0))=0,"",INDEX('Disaggregation Records'!$G$95:$G$183,MATCH(LEFT(Z463,255),LEFT('Disaggregation Records'!$D$95:$D$183,255),0))),"")</f>
        <v/>
      </c>
      <c r="AD463" s="472" t="s">
        <v>781</v>
      </c>
      <c r="AE463" s="219"/>
      <c r="AF463" s="135"/>
      <c r="AG463" s="135"/>
    </row>
    <row r="464" spans="1:33" ht="37.5" customHeight="1" x14ac:dyDescent="0.3">
      <c r="A464" s="367">
        <v>14</v>
      </c>
      <c r="B464" s="384" t="str">
        <f>IFERROR(VLOOKUP(A464,'Coverage Indicators - Section D'!$A$10:$Y$34,25,FALSE),"")</f>
        <v/>
      </c>
      <c r="C464" s="467" t="str">
        <f t="array" ref="C464">IFERROR(IF(INDEX('Disaggregation Records'!$E$95:$E$183,MATCH(LEFT(Z464,255),LEFT('Disaggregation Records'!$D$95:$D$183,255),0))=0,"",INDEX('Disaggregation Records'!$E$95:$E$183,MATCH(LEFT(Z464,255),LEFT('Disaggregation Records'!$D$95:$D$183,255),0))),"")</f>
        <v/>
      </c>
      <c r="D464" s="467" t="str">
        <f t="array" ref="D464">IFERROR(IF(INDEX('Disaggregation Records'!$F$95:$F$183,MATCH(LEFT(Z464,255),LEFT('Disaggregation Records'!$D$95:$D$183,255),0))=0,"",INDEX('Disaggregation Records'!$F$95:$F$183,MATCH(LEFT(Z464,255),LEFT('Disaggregation Records'!$D$95:$D$183,255),0))),"")</f>
        <v/>
      </c>
      <c r="E464" s="386" t="str">
        <f t="array" ref="E464">IFERROR(IF(INDEX('Disaggregation Data'!$K$315:$K$536,MATCH(LEFT(X464,255),LEFT('Disaggregation Data'!$J$315:$J$536,255),0))=0,"",INDEX('Disaggregation Data'!$K$315:$K$536,MATCH(LEFT(X464,255),LEFT('Disaggregation Data'!J$315:$J$536,255),0))),"")</f>
        <v/>
      </c>
      <c r="F464" s="387" t="str">
        <f t="array" ref="F464">IFERROR(IF(INDEX('Disaggregation Data'!$L$315:$L$536,MATCH(LEFT(X464,255),LEFT('Disaggregation Data'!$J$315:$J$536,255),0))=0,"",INDEX('Disaggregation Data'!$L$315:$L$536,MATCH(LEFT(X464,255),LEFT('Disaggregation Data'!J$315:$J$536,255),0))),"")</f>
        <v/>
      </c>
      <c r="G464" s="442" t="str">
        <f t="array" ref="G464">IFERROR(IF(INDEX('Disaggregation Data'!$M$315:$M$536,MATCH(LEFT(X464,255),LEFT('Disaggregation Data'!$J$315:$J$536,255),0))=0,(E464/F464)*100,INDEX('Disaggregation Data'!$M$315:$M$536,MATCH(LEFT(X464,255),LEFT('Disaggregation Data'!J$315:$J$536,255),0))),"")</f>
        <v/>
      </c>
      <c r="H464" s="390" t="str">
        <f t="array" ref="H464">IFERROR(IF(INDEX('Disaggregation Data'!$N$315:$N$536,MATCH(LEFT(X464,255),LEFT('Disaggregation Data'!$J$315:$J$536,255),0))=0,"",INDEX('Disaggregation Data'!$N$315:$N$536,MATCH(LEFT(X464,255),LEFT('Disaggregation Data'!J$315:$J$536,255),0))),"")</f>
        <v/>
      </c>
      <c r="I464" s="471"/>
      <c r="J464" s="471"/>
      <c r="K464" s="471"/>
      <c r="L464" s="471"/>
      <c r="M464" s="471"/>
      <c r="N464" s="471"/>
      <c r="O464" s="471"/>
      <c r="P464" s="471"/>
      <c r="Q464" s="471"/>
      <c r="R464" s="471"/>
      <c r="S464" s="471"/>
      <c r="T464" s="471"/>
      <c r="U464" s="390" t="str">
        <f t="array" ref="U464">IFERROR(IF(INDEX('Disaggregation Data'!$O$315:$O$536,MATCH(LEFT(X464,255),LEFT('Disaggregation Data'!$J$315:$J$536,255),0))=0,"",INDEX('Disaggregation Data'!$O$315:$O$536,MATCH(LEFT(X464,255),LEFT('Disaggregation Data'!J$315:$J$536,255),0))),"")</f>
        <v/>
      </c>
      <c r="V464" s="402" t="str">
        <f t="array" ref="V464">IFERROR(IF(INDEX('Disaggregation Data'!$P$315:$P$536,MATCH(LEFT(X464,255),LEFT('Disaggregation Data'!$J$315:$J$536,255),0))=0,"",INDEX('Disaggregation Data'!$P$315:$P$536,MATCH(LEFT(X464,255),LEFT('Disaggregation Data'!J$315:$J$536,255),0))),"")</f>
        <v/>
      </c>
      <c r="W464" s="472"/>
      <c r="X464" s="472" t="str">
        <f t="shared" si="34"/>
        <v/>
      </c>
      <c r="Y464" s="472">
        <f t="shared" si="35"/>
        <v>47</v>
      </c>
      <c r="Z464" s="472" t="str">
        <f t="shared" si="36"/>
        <v/>
      </c>
      <c r="AA464" s="472" t="b">
        <f t="shared" si="37"/>
        <v>0</v>
      </c>
      <c r="AB464" s="472" t="s">
        <v>1933</v>
      </c>
      <c r="AC464" s="472" t="str">
        <f t="array" ref="AC464">IFERROR(IF(INDEX('Disaggregation Records'!$G$95:$G$183,MATCH(LEFT(Z464,255),LEFT('Disaggregation Records'!$D$95:$D$183,255),0))=0,"",INDEX('Disaggregation Records'!$G$95:$G$183,MATCH(LEFT(Z464,255),LEFT('Disaggregation Records'!$D$95:$D$183,255),0))),"")</f>
        <v/>
      </c>
      <c r="AD464" s="472" t="s">
        <v>781</v>
      </c>
      <c r="AE464" s="219"/>
      <c r="AF464" s="135"/>
      <c r="AG464" s="135"/>
    </row>
    <row r="465" spans="1:33" ht="37.5" customHeight="1" x14ac:dyDescent="0.3">
      <c r="A465" s="367">
        <v>14</v>
      </c>
      <c r="B465" s="384" t="str">
        <f>IFERROR(VLOOKUP(A465,'Coverage Indicators - Section D'!$A$10:$Y$34,25,FALSE),"")</f>
        <v/>
      </c>
      <c r="C465" s="467" t="str">
        <f t="array" ref="C465">IFERROR(IF(INDEX('Disaggregation Records'!$E$95:$E$183,MATCH(LEFT(Z465,255),LEFT('Disaggregation Records'!$D$95:$D$183,255),0))=0,"",INDEX('Disaggregation Records'!$E$95:$E$183,MATCH(LEFT(Z465,255),LEFT('Disaggregation Records'!$D$95:$D$183,255),0))),"")</f>
        <v/>
      </c>
      <c r="D465" s="467" t="str">
        <f t="array" ref="D465">IFERROR(IF(INDEX('Disaggregation Records'!$F$95:$F$183,MATCH(LEFT(Z465,255),LEFT('Disaggregation Records'!$D$95:$D$183,255),0))=0,"",INDEX('Disaggregation Records'!$F$95:$F$183,MATCH(LEFT(Z465,255),LEFT('Disaggregation Records'!$D$95:$D$183,255),0))),"")</f>
        <v/>
      </c>
      <c r="E465" s="386" t="str">
        <f t="array" ref="E465">IFERROR(IF(INDEX('Disaggregation Data'!$K$315:$K$536,MATCH(LEFT(X465,255),LEFT('Disaggregation Data'!$J$315:$J$536,255),0))=0,"",INDEX('Disaggregation Data'!$K$315:$K$536,MATCH(LEFT(X465,255),LEFT('Disaggregation Data'!J$315:$J$536,255),0))),"")</f>
        <v/>
      </c>
      <c r="F465" s="387" t="str">
        <f t="array" ref="F465">IFERROR(IF(INDEX('Disaggregation Data'!$L$315:$L$536,MATCH(LEFT(X465,255),LEFT('Disaggregation Data'!$J$315:$J$536,255),0))=0,"",INDEX('Disaggregation Data'!$L$315:$L$536,MATCH(LEFT(X465,255),LEFT('Disaggregation Data'!J$315:$J$536,255),0))),"")</f>
        <v/>
      </c>
      <c r="G465" s="442" t="str">
        <f t="array" ref="G465">IFERROR(IF(INDEX('Disaggregation Data'!$M$315:$M$536,MATCH(LEFT(X465,255),LEFT('Disaggregation Data'!$J$315:$J$536,255),0))=0,(E465/F465)*100,INDEX('Disaggregation Data'!$M$315:$M$536,MATCH(LEFT(X465,255),LEFT('Disaggregation Data'!J$315:$J$536,255),0))),"")</f>
        <v/>
      </c>
      <c r="H465" s="390" t="str">
        <f t="array" ref="H465">IFERROR(IF(INDEX('Disaggregation Data'!$N$315:$N$536,MATCH(LEFT(X465,255),LEFT('Disaggregation Data'!$J$315:$J$536,255),0))=0,"",INDEX('Disaggregation Data'!$N$315:$N$536,MATCH(LEFT(X465,255),LEFT('Disaggregation Data'!J$315:$J$536,255),0))),"")</f>
        <v/>
      </c>
      <c r="I465" s="471"/>
      <c r="J465" s="471"/>
      <c r="K465" s="471"/>
      <c r="L465" s="471"/>
      <c r="M465" s="471"/>
      <c r="N465" s="471"/>
      <c r="O465" s="471"/>
      <c r="P465" s="471"/>
      <c r="Q465" s="471"/>
      <c r="R465" s="471"/>
      <c r="S465" s="471"/>
      <c r="T465" s="471"/>
      <c r="U465" s="390" t="str">
        <f t="array" ref="U465">IFERROR(IF(INDEX('Disaggregation Data'!$O$315:$O$536,MATCH(LEFT(X465,255),LEFT('Disaggregation Data'!$J$315:$J$536,255),0))=0,"",INDEX('Disaggregation Data'!$O$315:$O$536,MATCH(LEFT(X465,255),LEFT('Disaggregation Data'!J$315:$J$536,255),0))),"")</f>
        <v/>
      </c>
      <c r="V465" s="402" t="str">
        <f t="array" ref="V465">IFERROR(IF(INDEX('Disaggregation Data'!$P$315:$P$536,MATCH(LEFT(X465,255),LEFT('Disaggregation Data'!$J$315:$J$536,255),0))=0,"",INDEX('Disaggregation Data'!$P$315:$P$536,MATCH(LEFT(X465,255),LEFT('Disaggregation Data'!J$315:$J$536,255),0))),"")</f>
        <v/>
      </c>
      <c r="W465" s="472"/>
      <c r="X465" s="472" t="str">
        <f t="shared" si="34"/>
        <v/>
      </c>
      <c r="Y465" s="472">
        <f t="shared" si="35"/>
        <v>48</v>
      </c>
      <c r="Z465" s="472" t="str">
        <f t="shared" si="36"/>
        <v/>
      </c>
      <c r="AA465" s="472" t="b">
        <f t="shared" si="37"/>
        <v>0</v>
      </c>
      <c r="AB465" s="472" t="s">
        <v>1934</v>
      </c>
      <c r="AC465" s="472" t="str">
        <f t="array" ref="AC465">IFERROR(IF(INDEX('Disaggregation Records'!$G$95:$G$183,MATCH(LEFT(Z465,255),LEFT('Disaggregation Records'!$D$95:$D$183,255),0))=0,"",INDEX('Disaggregation Records'!$G$95:$G$183,MATCH(LEFT(Z465,255),LEFT('Disaggregation Records'!$D$95:$D$183,255),0))),"")</f>
        <v/>
      </c>
      <c r="AD465" s="472" t="s">
        <v>781</v>
      </c>
      <c r="AE465" s="219"/>
      <c r="AF465" s="135"/>
      <c r="AG465" s="135"/>
    </row>
    <row r="466" spans="1:33" ht="37.5" customHeight="1" x14ac:dyDescent="0.3">
      <c r="A466" s="367">
        <v>14</v>
      </c>
      <c r="B466" s="384" t="str">
        <f>IFERROR(VLOOKUP(A466,'Coverage Indicators - Section D'!$A$10:$Y$34,25,FALSE),"")</f>
        <v/>
      </c>
      <c r="C466" s="467" t="str">
        <f t="array" ref="C466">IFERROR(IF(INDEX('Disaggregation Records'!$E$95:$E$183,MATCH(LEFT(Z466,255),LEFT('Disaggregation Records'!$D$95:$D$183,255),0))=0,"",INDEX('Disaggregation Records'!$E$95:$E$183,MATCH(LEFT(Z466,255),LEFT('Disaggregation Records'!$D$95:$D$183,255),0))),"")</f>
        <v/>
      </c>
      <c r="D466" s="467" t="str">
        <f t="array" ref="D466">IFERROR(IF(INDEX('Disaggregation Records'!$F$95:$F$183,MATCH(LEFT(Z466,255),LEFT('Disaggregation Records'!$D$95:$D$183,255),0))=0,"",INDEX('Disaggregation Records'!$F$95:$F$183,MATCH(LEFT(Z466,255),LEFT('Disaggregation Records'!$D$95:$D$183,255),0))),"")</f>
        <v/>
      </c>
      <c r="E466" s="386" t="str">
        <f t="array" ref="E466">IFERROR(IF(INDEX('Disaggregation Data'!$K$315:$K$536,MATCH(LEFT(X466,255),LEFT('Disaggregation Data'!$J$315:$J$536,255),0))=0,"",INDEX('Disaggregation Data'!$K$315:$K$536,MATCH(LEFT(X466,255),LEFT('Disaggregation Data'!J$315:$J$536,255),0))),"")</f>
        <v/>
      </c>
      <c r="F466" s="387" t="str">
        <f t="array" ref="F466">IFERROR(IF(INDEX('Disaggregation Data'!$L$315:$L$536,MATCH(LEFT(X466,255),LEFT('Disaggregation Data'!$J$315:$J$536,255),0))=0,"",INDEX('Disaggregation Data'!$L$315:$L$536,MATCH(LEFT(X466,255),LEFT('Disaggregation Data'!J$315:$J$536,255),0))),"")</f>
        <v/>
      </c>
      <c r="G466" s="442" t="str">
        <f t="array" ref="G466">IFERROR(IF(INDEX('Disaggregation Data'!$M$315:$M$536,MATCH(LEFT(X466,255),LEFT('Disaggregation Data'!$J$315:$J$536,255),0))=0,(E466/F466)*100,INDEX('Disaggregation Data'!$M$315:$M$536,MATCH(LEFT(X466,255),LEFT('Disaggregation Data'!J$315:$J$536,255),0))),"")</f>
        <v/>
      </c>
      <c r="H466" s="390" t="str">
        <f t="array" ref="H466">IFERROR(IF(INDEX('Disaggregation Data'!$N$315:$N$536,MATCH(LEFT(X466,255),LEFT('Disaggregation Data'!$J$315:$J$536,255),0))=0,"",INDEX('Disaggregation Data'!$N$315:$N$536,MATCH(LEFT(X466,255),LEFT('Disaggregation Data'!J$315:$J$536,255),0))),"")</f>
        <v/>
      </c>
      <c r="I466" s="471"/>
      <c r="J466" s="471"/>
      <c r="K466" s="471"/>
      <c r="L466" s="471"/>
      <c r="M466" s="471"/>
      <c r="N466" s="471"/>
      <c r="O466" s="471"/>
      <c r="P466" s="471"/>
      <c r="Q466" s="471"/>
      <c r="R466" s="471"/>
      <c r="S466" s="471"/>
      <c r="T466" s="471"/>
      <c r="U466" s="390" t="str">
        <f t="array" ref="U466">IFERROR(IF(INDEX('Disaggregation Data'!$O$315:$O$536,MATCH(LEFT(X466,255),LEFT('Disaggregation Data'!$J$315:$J$536,255),0))=0,"",INDEX('Disaggregation Data'!$O$315:$O$536,MATCH(LEFT(X466,255),LEFT('Disaggregation Data'!J$315:$J$536,255),0))),"")</f>
        <v/>
      </c>
      <c r="V466" s="402" t="str">
        <f t="array" ref="V466">IFERROR(IF(INDEX('Disaggregation Data'!$P$315:$P$536,MATCH(LEFT(X466,255),LEFT('Disaggregation Data'!$J$315:$J$536,255),0))=0,"",INDEX('Disaggregation Data'!$P$315:$P$536,MATCH(LEFT(X466,255),LEFT('Disaggregation Data'!J$315:$J$536,255),0))),"")</f>
        <v/>
      </c>
      <c r="W466" s="472"/>
      <c r="X466" s="472" t="str">
        <f t="shared" si="34"/>
        <v/>
      </c>
      <c r="Y466" s="472">
        <f t="shared" si="35"/>
        <v>49</v>
      </c>
      <c r="Z466" s="472" t="str">
        <f t="shared" si="36"/>
        <v/>
      </c>
      <c r="AA466" s="472" t="b">
        <f t="shared" si="37"/>
        <v>0</v>
      </c>
      <c r="AB466" s="472" t="s">
        <v>1935</v>
      </c>
      <c r="AC466" s="472" t="str">
        <f t="array" ref="AC466">IFERROR(IF(INDEX('Disaggregation Records'!$G$95:$G$183,MATCH(LEFT(Z466,255),LEFT('Disaggregation Records'!$D$95:$D$183,255),0))=0,"",INDEX('Disaggregation Records'!$G$95:$G$183,MATCH(LEFT(Z466,255),LEFT('Disaggregation Records'!$D$95:$D$183,255),0))),"")</f>
        <v/>
      </c>
      <c r="AD466" s="472" t="s">
        <v>781</v>
      </c>
      <c r="AE466" s="219"/>
      <c r="AF466" s="135"/>
      <c r="AG466" s="135"/>
    </row>
    <row r="467" spans="1:33" ht="37.5" customHeight="1" x14ac:dyDescent="0.3">
      <c r="A467" s="367">
        <v>15</v>
      </c>
      <c r="B467" s="384" t="str">
        <f>IFERROR(VLOOKUP(A467,'Coverage Indicators - Section D'!$A$10:$Y$34,25,FALSE),"")</f>
        <v/>
      </c>
      <c r="C467" s="467" t="str">
        <f t="array" ref="C467">IFERROR(IF(INDEX('Disaggregation Records'!$E$95:$E$183,MATCH(LEFT(Z467,255),LEFT('Disaggregation Records'!$D$95:$D$183,255),0))=0,"",INDEX('Disaggregation Records'!$E$95:$E$183,MATCH(LEFT(Z467,255),LEFT('Disaggregation Records'!$D$95:$D$183,255),0))),"")</f>
        <v/>
      </c>
      <c r="D467" s="467" t="str">
        <f t="array" ref="D467">IFERROR(IF(INDEX('Disaggregation Records'!$F$95:$F$183,MATCH(LEFT(Z467,255),LEFT('Disaggregation Records'!$D$95:$D$183,255),0))=0,"",INDEX('Disaggregation Records'!$F$95:$F$183,MATCH(LEFT(Z467,255),LEFT('Disaggregation Records'!$D$95:$D$183,255),0))),"")</f>
        <v/>
      </c>
      <c r="E467" s="386">
        <v>393519</v>
      </c>
      <c r="F467" s="387">
        <v>1327745</v>
      </c>
      <c r="G467" s="442">
        <f>E467/F467*100</f>
        <v>29.638145878915001</v>
      </c>
      <c r="H467" s="390" t="s">
        <v>341</v>
      </c>
      <c r="I467" s="471"/>
      <c r="J467" s="471"/>
      <c r="K467" s="471"/>
      <c r="L467" s="471"/>
      <c r="M467" s="471"/>
      <c r="N467" s="471"/>
      <c r="O467" s="471"/>
      <c r="P467" s="471"/>
      <c r="Q467" s="471"/>
      <c r="R467" s="471"/>
      <c r="S467" s="471"/>
      <c r="T467" s="471"/>
      <c r="U467" s="390" t="s">
        <v>384</v>
      </c>
      <c r="V467" s="402" t="str">
        <f t="array" ref="V467">IFERROR(IF(INDEX('Disaggregation Data'!$P$315:$P$536,MATCH(LEFT(X467,255),LEFT('Disaggregation Data'!$J$315:$J$536,255),0))=0,"",INDEX('Disaggregation Data'!$P$315:$P$536,MATCH(LEFT(X467,255),LEFT('Disaggregation Data'!J$315:$J$536,255),0))),"")</f>
        <v/>
      </c>
      <c r="W467" s="472"/>
      <c r="X467" s="472" t="str">
        <f t="shared" si="34"/>
        <v/>
      </c>
      <c r="Y467" s="472">
        <f t="shared" si="35"/>
        <v>50</v>
      </c>
      <c r="Z467" s="472" t="str">
        <f t="shared" si="36"/>
        <v/>
      </c>
      <c r="AA467" s="472" t="b">
        <f t="shared" si="37"/>
        <v>0</v>
      </c>
      <c r="AB467" s="472" t="s">
        <v>1936</v>
      </c>
      <c r="AC467" s="472" t="str">
        <f t="array" ref="AC467">IFERROR(IF(INDEX('Disaggregation Records'!$G$95:$G$183,MATCH(LEFT(Z467,255),LEFT('Disaggregation Records'!$D$95:$D$183,255),0))=0,"",INDEX('Disaggregation Records'!$G$95:$G$183,MATCH(LEFT(Z467,255),LEFT('Disaggregation Records'!$D$95:$D$183,255),0))),"")</f>
        <v/>
      </c>
      <c r="AD467" s="472" t="s">
        <v>782</v>
      </c>
      <c r="AE467" s="219"/>
      <c r="AF467" s="135"/>
      <c r="AG467" s="135"/>
    </row>
    <row r="468" spans="1:33" ht="37.5" customHeight="1" x14ac:dyDescent="0.3">
      <c r="A468" s="367">
        <v>15</v>
      </c>
      <c r="B468" s="384" t="str">
        <f>IFERROR(VLOOKUP(A468,'Coverage Indicators - Section D'!$A$10:$Y$34,25,FALSE),"")</f>
        <v/>
      </c>
      <c r="C468" s="467" t="str">
        <f t="array" ref="C468">IFERROR(IF(INDEX('Disaggregation Records'!$E$95:$E$183,MATCH(LEFT(Z468,255),LEFT('Disaggregation Records'!$D$95:$D$183,255),0))=0,"",INDEX('Disaggregation Records'!$E$95:$E$183,MATCH(LEFT(Z468,255),LEFT('Disaggregation Records'!$D$95:$D$183,255),0))),"")</f>
        <v/>
      </c>
      <c r="D468" s="467" t="str">
        <f t="array" ref="D468">IFERROR(IF(INDEX('Disaggregation Records'!$F$95:$F$183,MATCH(LEFT(Z468,255),LEFT('Disaggregation Records'!$D$95:$D$183,255),0))=0,"",INDEX('Disaggregation Records'!$F$95:$F$183,MATCH(LEFT(Z468,255),LEFT('Disaggregation Records'!$D$95:$D$183,255),0))),"")</f>
        <v/>
      </c>
      <c r="E468" s="386">
        <v>934226</v>
      </c>
      <c r="F468" s="387">
        <v>1327745</v>
      </c>
      <c r="G468" s="442">
        <f>E468/F468*100</f>
        <v>70.361854121085003</v>
      </c>
      <c r="H468" s="390" t="s">
        <v>341</v>
      </c>
      <c r="I468" s="471"/>
      <c r="J468" s="471"/>
      <c r="K468" s="471"/>
      <c r="L468" s="471"/>
      <c r="M468" s="471"/>
      <c r="N468" s="471"/>
      <c r="O468" s="471"/>
      <c r="P468" s="471"/>
      <c r="Q468" s="471"/>
      <c r="R468" s="471"/>
      <c r="S468" s="471"/>
      <c r="T468" s="471"/>
      <c r="U468" s="390" t="s">
        <v>384</v>
      </c>
      <c r="V468" s="402" t="str">
        <f t="array" ref="V468">IFERROR(IF(INDEX('Disaggregation Data'!$P$315:$P$536,MATCH(LEFT(X468,255),LEFT('Disaggregation Data'!$J$315:$J$536,255),0))=0,"",INDEX('Disaggregation Data'!$P$315:$P$536,MATCH(LEFT(X468,255),LEFT('Disaggregation Data'!J$315:$J$536,255),0))),"")</f>
        <v/>
      </c>
      <c r="W468" s="472"/>
      <c r="X468" s="472" t="str">
        <f t="shared" si="34"/>
        <v/>
      </c>
      <c r="Y468" s="472">
        <f t="shared" si="35"/>
        <v>51</v>
      </c>
      <c r="Z468" s="472" t="str">
        <f t="shared" si="36"/>
        <v/>
      </c>
      <c r="AA468" s="472" t="b">
        <f t="shared" si="37"/>
        <v>0</v>
      </c>
      <c r="AB468" s="472" t="s">
        <v>1937</v>
      </c>
      <c r="AC468" s="472" t="str">
        <f t="array" ref="AC468">IFERROR(IF(INDEX('Disaggregation Records'!$G$95:$G$183,MATCH(LEFT(Z468,255),LEFT('Disaggregation Records'!$D$95:$D$183,255),0))=0,"",INDEX('Disaggregation Records'!$G$95:$G$183,MATCH(LEFT(Z468,255),LEFT('Disaggregation Records'!$D$95:$D$183,255),0))),"")</f>
        <v/>
      </c>
      <c r="AD468" s="472" t="s">
        <v>782</v>
      </c>
      <c r="AE468" s="219"/>
      <c r="AF468" s="135"/>
      <c r="AG468" s="135"/>
    </row>
    <row r="469" spans="1:33" ht="37.5" customHeight="1" x14ac:dyDescent="0.3">
      <c r="A469" s="367">
        <v>15</v>
      </c>
      <c r="B469" s="384" t="str">
        <f>IFERROR(VLOOKUP(A469,'Coverage Indicators - Section D'!$A$10:$Y$34,25,FALSE),"")</f>
        <v/>
      </c>
      <c r="C469" s="467" t="str">
        <f t="array" ref="C469">IFERROR(IF(INDEX('Disaggregation Records'!$E$95:$E$183,MATCH(LEFT(Z469,255),LEFT('Disaggregation Records'!$D$95:$D$183,255),0))=0,"",INDEX('Disaggregation Records'!$E$95:$E$183,MATCH(LEFT(Z469,255),LEFT('Disaggregation Records'!$D$95:$D$183,255),0))),"")</f>
        <v/>
      </c>
      <c r="D469" s="467" t="str">
        <f t="array" ref="D469">IFERROR(IF(INDEX('Disaggregation Records'!$F$95:$F$183,MATCH(LEFT(Z469,255),LEFT('Disaggregation Records'!$D$95:$D$183,255),0))=0,"",INDEX('Disaggregation Records'!$F$95:$F$183,MATCH(LEFT(Z469,255),LEFT('Disaggregation Records'!$D$95:$D$183,255),0))),"")</f>
        <v/>
      </c>
      <c r="E469" s="386" t="str">
        <f t="array" ref="E469">IFERROR(IF(INDEX('Disaggregation Data'!$K$315:$K$536,MATCH(LEFT(X469,255),LEFT('Disaggregation Data'!$J$315:$J$536,255),0))=0,"",INDEX('Disaggregation Data'!$K$315:$K$536,MATCH(LEFT(X469,255),LEFT('Disaggregation Data'!J$315:$J$536,255),0))),"")</f>
        <v/>
      </c>
      <c r="F469" s="387" t="str">
        <f t="array" ref="F469">IFERROR(IF(INDEX('Disaggregation Data'!$L$315:$L$536,MATCH(LEFT(X469,255),LEFT('Disaggregation Data'!$J$315:$J$536,255),0))=0,"",INDEX('Disaggregation Data'!$L$315:$L$536,MATCH(LEFT(X469,255),LEFT('Disaggregation Data'!J$315:$J$536,255),0))),"")</f>
        <v/>
      </c>
      <c r="G469" s="442" t="str">
        <f t="array" ref="G469">IFERROR(IF(INDEX('Disaggregation Data'!$M$315:$M$536,MATCH(LEFT(X469,255),LEFT('Disaggregation Data'!$J$315:$J$536,255),0))=0,(E469/F469)*100,INDEX('Disaggregation Data'!$M$315:$M$536,MATCH(LEFT(X469,255),LEFT('Disaggregation Data'!J$315:$J$536,255),0))),"")</f>
        <v/>
      </c>
      <c r="H469" s="390" t="str">
        <f t="array" ref="H469">IFERROR(IF(INDEX('Disaggregation Data'!$N$315:$N$536,MATCH(LEFT(X469,255),LEFT('Disaggregation Data'!$J$315:$J$536,255),0))=0,"",INDEX('Disaggregation Data'!$N$315:$N$536,MATCH(LEFT(X469,255),LEFT('Disaggregation Data'!J$315:$J$536,255),0))),"")</f>
        <v/>
      </c>
      <c r="I469" s="471"/>
      <c r="J469" s="471"/>
      <c r="K469" s="471"/>
      <c r="L469" s="471"/>
      <c r="M469" s="471"/>
      <c r="N469" s="471"/>
      <c r="O469" s="471"/>
      <c r="P469" s="471"/>
      <c r="Q469" s="471"/>
      <c r="R469" s="471"/>
      <c r="S469" s="471"/>
      <c r="T469" s="471"/>
      <c r="U469" s="390" t="str">
        <f t="array" ref="U469">IFERROR(IF(INDEX('Disaggregation Data'!$O$315:$O$536,MATCH(LEFT(X469,255),LEFT('Disaggregation Data'!$J$315:$J$536,255),0))=0,"",INDEX('Disaggregation Data'!$O$315:$O$536,MATCH(LEFT(X469,255),LEFT('Disaggregation Data'!J$315:$J$536,255),0))),"")</f>
        <v/>
      </c>
      <c r="V469" s="402" t="str">
        <f t="array" ref="V469">IFERROR(IF(INDEX('Disaggregation Data'!$P$315:$P$536,MATCH(LEFT(X469,255),LEFT('Disaggregation Data'!$J$315:$J$536,255),0))=0,"",INDEX('Disaggregation Data'!$P$315:$P$536,MATCH(LEFT(X469,255),LEFT('Disaggregation Data'!J$315:$J$536,255),0))),"")</f>
        <v/>
      </c>
      <c r="W469" s="472"/>
      <c r="X469" s="472" t="str">
        <f t="shared" si="34"/>
        <v/>
      </c>
      <c r="Y469" s="472">
        <f t="shared" si="35"/>
        <v>52</v>
      </c>
      <c r="Z469" s="472" t="str">
        <f t="shared" si="36"/>
        <v/>
      </c>
      <c r="AA469" s="472" t="b">
        <f t="shared" si="37"/>
        <v>0</v>
      </c>
      <c r="AB469" s="472" t="s">
        <v>1938</v>
      </c>
      <c r="AC469" s="472" t="str">
        <f t="array" ref="AC469">IFERROR(IF(INDEX('Disaggregation Records'!$G$95:$G$183,MATCH(LEFT(Z469,255),LEFT('Disaggregation Records'!$D$95:$D$183,255),0))=0,"",INDEX('Disaggregation Records'!$G$95:$G$183,MATCH(LEFT(Z469,255),LEFT('Disaggregation Records'!$D$95:$D$183,255),0))),"")</f>
        <v/>
      </c>
      <c r="AD469" s="472" t="s">
        <v>782</v>
      </c>
      <c r="AE469" s="219"/>
      <c r="AF469" s="135"/>
      <c r="AG469" s="135"/>
    </row>
    <row r="470" spans="1:33" ht="37.5" customHeight="1" x14ac:dyDescent="0.3">
      <c r="A470" s="367">
        <v>15</v>
      </c>
      <c r="B470" s="384" t="str">
        <f>IFERROR(VLOOKUP(A470,'Coverage Indicators - Section D'!$A$10:$Y$34,25,FALSE),"")</f>
        <v/>
      </c>
      <c r="C470" s="467" t="str">
        <f t="array" ref="C470">IFERROR(IF(INDEX('Disaggregation Records'!$E$95:$E$183,MATCH(LEFT(Z470,255),LEFT('Disaggregation Records'!$D$95:$D$183,255),0))=0,"",INDEX('Disaggregation Records'!$E$95:$E$183,MATCH(LEFT(Z470,255),LEFT('Disaggregation Records'!$D$95:$D$183,255),0))),"")</f>
        <v/>
      </c>
      <c r="D470" s="467" t="str">
        <f t="array" ref="D470">IFERROR(IF(INDEX('Disaggregation Records'!$F$95:$F$183,MATCH(LEFT(Z470,255),LEFT('Disaggregation Records'!$D$95:$D$183,255),0))=0,"",INDEX('Disaggregation Records'!$F$95:$F$183,MATCH(LEFT(Z470,255),LEFT('Disaggregation Records'!$D$95:$D$183,255),0))),"")</f>
        <v/>
      </c>
      <c r="E470" s="386" t="str">
        <f t="array" ref="E470">IFERROR(IF(INDEX('Disaggregation Data'!$K$315:$K$536,MATCH(LEFT(X470,255),LEFT('Disaggregation Data'!$J$315:$J$536,255),0))=0,"",INDEX('Disaggregation Data'!$K$315:$K$536,MATCH(LEFT(X470,255),LEFT('Disaggregation Data'!J$315:$J$536,255),0))),"")</f>
        <v/>
      </c>
      <c r="F470" s="387" t="str">
        <f t="array" ref="F470">IFERROR(IF(INDEX('Disaggregation Data'!$L$315:$L$536,MATCH(LEFT(X470,255),LEFT('Disaggregation Data'!$J$315:$J$536,255),0))=0,"",INDEX('Disaggregation Data'!$L$315:$L$536,MATCH(LEFT(X470,255),LEFT('Disaggregation Data'!J$315:$J$536,255),0))),"")</f>
        <v/>
      </c>
      <c r="G470" s="442" t="str">
        <f t="array" ref="G470">IFERROR(IF(INDEX('Disaggregation Data'!$M$315:$M$536,MATCH(LEFT(X470,255),LEFT('Disaggregation Data'!$J$315:$J$536,255),0))=0,(E470/F470)*100,INDEX('Disaggregation Data'!$M$315:$M$536,MATCH(LEFT(X470,255),LEFT('Disaggregation Data'!J$315:$J$536,255),0))),"")</f>
        <v/>
      </c>
      <c r="H470" s="390" t="str">
        <f t="array" ref="H470">IFERROR(IF(INDEX('Disaggregation Data'!$N$315:$N$536,MATCH(LEFT(X470,255),LEFT('Disaggregation Data'!$J$315:$J$536,255),0))=0,"",INDEX('Disaggregation Data'!$N$315:$N$536,MATCH(LEFT(X470,255),LEFT('Disaggregation Data'!J$315:$J$536,255),0))),"")</f>
        <v/>
      </c>
      <c r="I470" s="471"/>
      <c r="J470" s="471"/>
      <c r="K470" s="471"/>
      <c r="L470" s="471"/>
      <c r="M470" s="471"/>
      <c r="N470" s="471"/>
      <c r="O470" s="471"/>
      <c r="P470" s="471"/>
      <c r="Q470" s="471"/>
      <c r="R470" s="471"/>
      <c r="S470" s="471"/>
      <c r="T470" s="471"/>
      <c r="U470" s="390" t="str">
        <f t="array" ref="U470">IFERROR(IF(INDEX('Disaggregation Data'!$O$315:$O$536,MATCH(LEFT(X470,255),LEFT('Disaggregation Data'!$J$315:$J$536,255),0))=0,"",INDEX('Disaggregation Data'!$O$315:$O$536,MATCH(LEFT(X470,255),LEFT('Disaggregation Data'!J$315:$J$536,255),0))),"")</f>
        <v/>
      </c>
      <c r="V470" s="402" t="str">
        <f t="array" ref="V470">IFERROR(IF(INDEX('Disaggregation Data'!$P$315:$P$536,MATCH(LEFT(X470,255),LEFT('Disaggregation Data'!$J$315:$J$536,255),0))=0,"",INDEX('Disaggregation Data'!$P$315:$P$536,MATCH(LEFT(X470,255),LEFT('Disaggregation Data'!J$315:$J$536,255),0))),"")</f>
        <v/>
      </c>
      <c r="W470" s="472"/>
      <c r="X470" s="472" t="str">
        <f t="shared" si="34"/>
        <v/>
      </c>
      <c r="Y470" s="472">
        <f t="shared" si="35"/>
        <v>53</v>
      </c>
      <c r="Z470" s="472" t="str">
        <f t="shared" si="36"/>
        <v/>
      </c>
      <c r="AA470" s="472" t="b">
        <f t="shared" si="37"/>
        <v>0</v>
      </c>
      <c r="AB470" s="472" t="s">
        <v>1939</v>
      </c>
      <c r="AC470" s="472" t="str">
        <f t="array" ref="AC470">IFERROR(IF(INDEX('Disaggregation Records'!$G$95:$G$183,MATCH(LEFT(Z470,255),LEFT('Disaggregation Records'!$D$95:$D$183,255),0))=0,"",INDEX('Disaggregation Records'!$G$95:$G$183,MATCH(LEFT(Z470,255),LEFT('Disaggregation Records'!$D$95:$D$183,255),0))),"")</f>
        <v/>
      </c>
      <c r="AD470" s="472" t="s">
        <v>782</v>
      </c>
      <c r="AE470" s="219"/>
      <c r="AF470" s="135"/>
      <c r="AG470" s="135"/>
    </row>
    <row r="471" spans="1:33" ht="37.5" customHeight="1" x14ac:dyDescent="0.3">
      <c r="A471" s="367">
        <v>15</v>
      </c>
      <c r="B471" s="384" t="str">
        <f>IFERROR(VLOOKUP(A471,'Coverage Indicators - Section D'!$A$10:$Y$34,25,FALSE),"")</f>
        <v/>
      </c>
      <c r="C471" s="467" t="str">
        <f t="array" ref="C471">IFERROR(IF(INDEX('Disaggregation Records'!$E$95:$E$183,MATCH(LEFT(Z471,255),LEFT('Disaggregation Records'!$D$95:$D$183,255),0))=0,"",INDEX('Disaggregation Records'!$E$95:$E$183,MATCH(LEFT(Z471,255),LEFT('Disaggregation Records'!$D$95:$D$183,255),0))),"")</f>
        <v/>
      </c>
      <c r="D471" s="467" t="str">
        <f t="array" ref="D471">IFERROR(IF(INDEX('Disaggregation Records'!$F$95:$F$183,MATCH(LEFT(Z471,255),LEFT('Disaggregation Records'!$D$95:$D$183,255),0))=0,"",INDEX('Disaggregation Records'!$F$95:$F$183,MATCH(LEFT(Z471,255),LEFT('Disaggregation Records'!$D$95:$D$183,255),0))),"")</f>
        <v/>
      </c>
      <c r="E471" s="386" t="str">
        <f t="array" ref="E471">IFERROR(IF(INDEX('Disaggregation Data'!$K$315:$K$536,MATCH(LEFT(X471,255),LEFT('Disaggregation Data'!$J$315:$J$536,255),0))=0,"",INDEX('Disaggregation Data'!$K$315:$K$536,MATCH(LEFT(X471,255),LEFT('Disaggregation Data'!J$315:$J$536,255),0))),"")</f>
        <v/>
      </c>
      <c r="F471" s="387" t="str">
        <f t="array" ref="F471">IFERROR(IF(INDEX('Disaggregation Data'!$L$315:$L$536,MATCH(LEFT(X471,255),LEFT('Disaggregation Data'!$J$315:$J$536,255),0))=0,"",INDEX('Disaggregation Data'!$L$315:$L$536,MATCH(LEFT(X471,255),LEFT('Disaggregation Data'!J$315:$J$536,255),0))),"")</f>
        <v/>
      </c>
      <c r="G471" s="442" t="str">
        <f t="array" ref="G471">IFERROR(IF(INDEX('Disaggregation Data'!$M$315:$M$536,MATCH(LEFT(X471,255),LEFT('Disaggregation Data'!$J$315:$J$536,255),0))=0,(E471/F471)*100,INDEX('Disaggregation Data'!$M$315:$M$536,MATCH(LEFT(X471,255),LEFT('Disaggregation Data'!J$315:$J$536,255),0))),"")</f>
        <v/>
      </c>
      <c r="H471" s="390" t="str">
        <f t="array" ref="H471">IFERROR(IF(INDEX('Disaggregation Data'!$N$315:$N$536,MATCH(LEFT(X471,255),LEFT('Disaggregation Data'!$J$315:$J$536,255),0))=0,"",INDEX('Disaggregation Data'!$N$315:$N$536,MATCH(LEFT(X471,255),LEFT('Disaggregation Data'!J$315:$J$536,255),0))),"")</f>
        <v/>
      </c>
      <c r="I471" s="471"/>
      <c r="J471" s="471"/>
      <c r="K471" s="471"/>
      <c r="L471" s="471"/>
      <c r="M471" s="471"/>
      <c r="N471" s="471"/>
      <c r="O471" s="471"/>
      <c r="P471" s="471"/>
      <c r="Q471" s="471"/>
      <c r="R471" s="471"/>
      <c r="S471" s="471"/>
      <c r="T471" s="471"/>
      <c r="U471" s="390" t="str">
        <f t="array" ref="U471">IFERROR(IF(INDEX('Disaggregation Data'!$O$315:$O$536,MATCH(LEFT(X471,255),LEFT('Disaggregation Data'!$J$315:$J$536,255),0))=0,"",INDEX('Disaggregation Data'!$O$315:$O$536,MATCH(LEFT(X471,255),LEFT('Disaggregation Data'!J$315:$J$536,255),0))),"")</f>
        <v/>
      </c>
      <c r="V471" s="402" t="str">
        <f t="array" ref="V471">IFERROR(IF(INDEX('Disaggregation Data'!$P$315:$P$536,MATCH(LEFT(X471,255),LEFT('Disaggregation Data'!$J$315:$J$536,255),0))=0,"",INDEX('Disaggregation Data'!$P$315:$P$536,MATCH(LEFT(X471,255),LEFT('Disaggregation Data'!J$315:$J$536,255),0))),"")</f>
        <v/>
      </c>
      <c r="W471" s="472"/>
      <c r="X471" s="472" t="str">
        <f t="shared" si="34"/>
        <v/>
      </c>
      <c r="Y471" s="472">
        <f t="shared" si="35"/>
        <v>54</v>
      </c>
      <c r="Z471" s="472" t="str">
        <f t="shared" si="36"/>
        <v/>
      </c>
      <c r="AA471" s="472" t="b">
        <f t="shared" si="37"/>
        <v>0</v>
      </c>
      <c r="AB471" s="472" t="s">
        <v>1940</v>
      </c>
      <c r="AC471" s="472" t="str">
        <f t="array" ref="AC471">IFERROR(IF(INDEX('Disaggregation Records'!$G$95:$G$183,MATCH(LEFT(Z471,255),LEFT('Disaggregation Records'!$D$95:$D$183,255),0))=0,"",INDEX('Disaggregation Records'!$G$95:$G$183,MATCH(LEFT(Z471,255),LEFT('Disaggregation Records'!$D$95:$D$183,255),0))),"")</f>
        <v/>
      </c>
      <c r="AD471" s="472" t="s">
        <v>782</v>
      </c>
      <c r="AE471" s="219"/>
      <c r="AF471" s="135"/>
      <c r="AG471" s="135"/>
    </row>
    <row r="472" spans="1:33" ht="37.5" customHeight="1" x14ac:dyDescent="0.3">
      <c r="A472" s="367">
        <v>15</v>
      </c>
      <c r="B472" s="384" t="str">
        <f>IFERROR(VLOOKUP(A472,'Coverage Indicators - Section D'!$A$10:$Y$34,25,FALSE),"")</f>
        <v/>
      </c>
      <c r="C472" s="467" t="str">
        <f t="array" ref="C472">IFERROR(IF(INDEX('Disaggregation Records'!$E$95:$E$183,MATCH(LEFT(Z472,255),LEFT('Disaggregation Records'!$D$95:$D$183,255),0))=0,"",INDEX('Disaggregation Records'!$E$95:$E$183,MATCH(LEFT(Z472,255),LEFT('Disaggregation Records'!$D$95:$D$183,255),0))),"")</f>
        <v/>
      </c>
      <c r="D472" s="467" t="str">
        <f t="array" ref="D472">IFERROR(IF(INDEX('Disaggregation Records'!$F$95:$F$183,MATCH(LEFT(Z472,255),LEFT('Disaggregation Records'!$D$95:$D$183,255),0))=0,"",INDEX('Disaggregation Records'!$F$95:$F$183,MATCH(LEFT(Z472,255),LEFT('Disaggregation Records'!$D$95:$D$183,255),0))),"")</f>
        <v/>
      </c>
      <c r="E472" s="386" t="str">
        <f t="array" ref="E472">IFERROR(IF(INDEX('Disaggregation Data'!$K$315:$K$536,MATCH(LEFT(X472,255),LEFT('Disaggregation Data'!$J$315:$J$536,255),0))=0,"",INDEX('Disaggregation Data'!$K$315:$K$536,MATCH(LEFT(X472,255),LEFT('Disaggregation Data'!J$315:$J$536,255),0))),"")</f>
        <v/>
      </c>
      <c r="F472" s="387" t="str">
        <f t="array" ref="F472">IFERROR(IF(INDEX('Disaggregation Data'!$L$315:$L$536,MATCH(LEFT(X472,255),LEFT('Disaggregation Data'!$J$315:$J$536,255),0))=0,"",INDEX('Disaggregation Data'!$L$315:$L$536,MATCH(LEFT(X472,255),LEFT('Disaggregation Data'!J$315:$J$536,255),0))),"")</f>
        <v/>
      </c>
      <c r="G472" s="442" t="str">
        <f t="array" ref="G472">IFERROR(IF(INDEX('Disaggregation Data'!$M$315:$M$536,MATCH(LEFT(X472,255),LEFT('Disaggregation Data'!$J$315:$J$536,255),0))=0,(E472/F472)*100,INDEX('Disaggregation Data'!$M$315:$M$536,MATCH(LEFT(X472,255),LEFT('Disaggregation Data'!J$315:$J$536,255),0))),"")</f>
        <v/>
      </c>
      <c r="H472" s="390" t="str">
        <f t="array" ref="H472">IFERROR(IF(INDEX('Disaggregation Data'!$N$315:$N$536,MATCH(LEFT(X472,255),LEFT('Disaggregation Data'!$J$315:$J$536,255),0))=0,"",INDEX('Disaggregation Data'!$N$315:$N$536,MATCH(LEFT(X472,255),LEFT('Disaggregation Data'!J$315:$J$536,255),0))),"")</f>
        <v/>
      </c>
      <c r="I472" s="471"/>
      <c r="J472" s="471"/>
      <c r="K472" s="471"/>
      <c r="L472" s="471"/>
      <c r="M472" s="471"/>
      <c r="N472" s="471"/>
      <c r="O472" s="471"/>
      <c r="P472" s="471"/>
      <c r="Q472" s="471"/>
      <c r="R472" s="471"/>
      <c r="S472" s="471"/>
      <c r="T472" s="471"/>
      <c r="U472" s="390" t="str">
        <f t="array" ref="U472">IFERROR(IF(INDEX('Disaggregation Data'!$O$315:$O$536,MATCH(LEFT(X472,255),LEFT('Disaggregation Data'!$J$315:$J$536,255),0))=0,"",INDEX('Disaggregation Data'!$O$315:$O$536,MATCH(LEFT(X472,255),LEFT('Disaggregation Data'!J$315:$J$536,255),0))),"")</f>
        <v/>
      </c>
      <c r="V472" s="402" t="str">
        <f t="array" ref="V472">IFERROR(IF(INDEX('Disaggregation Data'!$P$315:$P$536,MATCH(LEFT(X472,255),LEFT('Disaggregation Data'!$J$315:$J$536,255),0))=0,"",INDEX('Disaggregation Data'!$P$315:$P$536,MATCH(LEFT(X472,255),LEFT('Disaggregation Data'!J$315:$J$536,255),0))),"")</f>
        <v/>
      </c>
      <c r="W472" s="472"/>
      <c r="X472" s="472" t="str">
        <f t="shared" si="34"/>
        <v/>
      </c>
      <c r="Y472" s="472">
        <f t="shared" si="35"/>
        <v>55</v>
      </c>
      <c r="Z472" s="472" t="str">
        <f t="shared" si="36"/>
        <v/>
      </c>
      <c r="AA472" s="472" t="b">
        <f t="shared" si="37"/>
        <v>0</v>
      </c>
      <c r="AB472" s="472" t="s">
        <v>1941</v>
      </c>
      <c r="AC472" s="472" t="str">
        <f t="array" ref="AC472">IFERROR(IF(INDEX('Disaggregation Records'!$G$95:$G$183,MATCH(LEFT(Z472,255),LEFT('Disaggregation Records'!$D$95:$D$183,255),0))=0,"",INDEX('Disaggregation Records'!$G$95:$G$183,MATCH(LEFT(Z472,255),LEFT('Disaggregation Records'!$D$95:$D$183,255),0))),"")</f>
        <v/>
      </c>
      <c r="AD472" s="472" t="s">
        <v>782</v>
      </c>
      <c r="AE472" s="219"/>
      <c r="AF472" s="135"/>
      <c r="AG472" s="135"/>
    </row>
    <row r="473" spans="1:33" ht="37.5" customHeight="1" x14ac:dyDescent="0.3">
      <c r="A473" s="367">
        <v>15</v>
      </c>
      <c r="B473" s="384" t="str">
        <f>IFERROR(VLOOKUP(A473,'Coverage Indicators - Section D'!$A$10:$Y$34,25,FALSE),"")</f>
        <v/>
      </c>
      <c r="C473" s="467" t="str">
        <f t="array" ref="C473">IFERROR(IF(INDEX('Disaggregation Records'!$E$95:$E$183,MATCH(LEFT(Z473,255),LEFT('Disaggregation Records'!$D$95:$D$183,255),0))=0,"",INDEX('Disaggregation Records'!$E$95:$E$183,MATCH(LEFT(Z473,255),LEFT('Disaggregation Records'!$D$95:$D$183,255),0))),"")</f>
        <v/>
      </c>
      <c r="D473" s="467" t="str">
        <f t="array" ref="D473">IFERROR(IF(INDEX('Disaggregation Records'!$F$95:$F$183,MATCH(LEFT(Z473,255),LEFT('Disaggregation Records'!$D$95:$D$183,255),0))=0,"",INDEX('Disaggregation Records'!$F$95:$F$183,MATCH(LEFT(Z473,255),LEFT('Disaggregation Records'!$D$95:$D$183,255),0))),"")</f>
        <v/>
      </c>
      <c r="E473" s="386" t="str">
        <f t="array" ref="E473">IFERROR(IF(INDEX('Disaggregation Data'!$K$315:$K$536,MATCH(LEFT(X473,255),LEFT('Disaggregation Data'!$J$315:$J$536,255),0))=0,"",INDEX('Disaggregation Data'!$K$315:$K$536,MATCH(LEFT(X473,255),LEFT('Disaggregation Data'!J$315:$J$536,255),0))),"")</f>
        <v/>
      </c>
      <c r="F473" s="387" t="str">
        <f t="array" ref="F473">IFERROR(IF(INDEX('Disaggregation Data'!$L$315:$L$536,MATCH(LEFT(X473,255),LEFT('Disaggregation Data'!$J$315:$J$536,255),0))=0,"",INDEX('Disaggregation Data'!$L$315:$L$536,MATCH(LEFT(X473,255),LEFT('Disaggregation Data'!J$315:$J$536,255),0))),"")</f>
        <v/>
      </c>
      <c r="G473" s="442" t="str">
        <f t="array" ref="G473">IFERROR(IF(INDEX('Disaggregation Data'!$M$315:$M$536,MATCH(LEFT(X473,255),LEFT('Disaggregation Data'!$J$315:$J$536,255),0))=0,(E473/F473)*100,INDEX('Disaggregation Data'!$M$315:$M$536,MATCH(LEFT(X473,255),LEFT('Disaggregation Data'!J$315:$J$536,255),0))),"")</f>
        <v/>
      </c>
      <c r="H473" s="390" t="str">
        <f t="array" ref="H473">IFERROR(IF(INDEX('Disaggregation Data'!$N$315:$N$536,MATCH(LEFT(X473,255),LEFT('Disaggregation Data'!$J$315:$J$536,255),0))=0,"",INDEX('Disaggregation Data'!$N$315:$N$536,MATCH(LEFT(X473,255),LEFT('Disaggregation Data'!J$315:$J$536,255),0))),"")</f>
        <v/>
      </c>
      <c r="I473" s="471"/>
      <c r="J473" s="471"/>
      <c r="K473" s="471"/>
      <c r="L473" s="471"/>
      <c r="M473" s="471"/>
      <c r="N473" s="471"/>
      <c r="O473" s="471"/>
      <c r="P473" s="471"/>
      <c r="Q473" s="471"/>
      <c r="R473" s="471"/>
      <c r="S473" s="471"/>
      <c r="T473" s="471"/>
      <c r="U473" s="390" t="str">
        <f t="array" ref="U473">IFERROR(IF(INDEX('Disaggregation Data'!$O$315:$O$536,MATCH(LEFT(X473,255),LEFT('Disaggregation Data'!$J$315:$J$536,255),0))=0,"",INDEX('Disaggregation Data'!$O$315:$O$536,MATCH(LEFT(X473,255),LEFT('Disaggregation Data'!J$315:$J$536,255),0))),"")</f>
        <v/>
      </c>
      <c r="V473" s="402" t="str">
        <f t="array" ref="V473">IFERROR(IF(INDEX('Disaggregation Data'!$P$315:$P$536,MATCH(LEFT(X473,255),LEFT('Disaggregation Data'!$J$315:$J$536,255),0))=0,"",INDEX('Disaggregation Data'!$P$315:$P$536,MATCH(LEFT(X473,255),LEFT('Disaggregation Data'!J$315:$J$536,255),0))),"")</f>
        <v/>
      </c>
      <c r="W473" s="472"/>
      <c r="X473" s="472" t="str">
        <f t="shared" si="34"/>
        <v/>
      </c>
      <c r="Y473" s="472">
        <f t="shared" si="35"/>
        <v>56</v>
      </c>
      <c r="Z473" s="472" t="str">
        <f t="shared" si="36"/>
        <v/>
      </c>
      <c r="AA473" s="472" t="b">
        <f t="shared" si="37"/>
        <v>0</v>
      </c>
      <c r="AB473" s="472" t="s">
        <v>1942</v>
      </c>
      <c r="AC473" s="472" t="str">
        <f t="array" ref="AC473">IFERROR(IF(INDEX('Disaggregation Records'!$G$95:$G$183,MATCH(LEFT(Z473,255),LEFT('Disaggregation Records'!$D$95:$D$183,255),0))=0,"",INDEX('Disaggregation Records'!$G$95:$G$183,MATCH(LEFT(Z473,255),LEFT('Disaggregation Records'!$D$95:$D$183,255),0))),"")</f>
        <v/>
      </c>
      <c r="AD473" s="472" t="s">
        <v>782</v>
      </c>
      <c r="AE473" s="219"/>
      <c r="AF473" s="135"/>
      <c r="AG473" s="135"/>
    </row>
    <row r="474" spans="1:33" ht="37.5" customHeight="1" x14ac:dyDescent="0.3">
      <c r="A474" s="367">
        <v>15</v>
      </c>
      <c r="B474" s="384" t="str">
        <f>IFERROR(VLOOKUP(A474,'Coverage Indicators - Section D'!$A$10:$Y$34,25,FALSE),"")</f>
        <v/>
      </c>
      <c r="C474" s="467" t="str">
        <f t="array" ref="C474">IFERROR(IF(INDEX('Disaggregation Records'!$E$95:$E$183,MATCH(LEFT(Z474,255),LEFT('Disaggregation Records'!$D$95:$D$183,255),0))=0,"",INDEX('Disaggregation Records'!$E$95:$E$183,MATCH(LEFT(Z474,255),LEFT('Disaggregation Records'!$D$95:$D$183,255),0))),"")</f>
        <v/>
      </c>
      <c r="D474" s="467" t="str">
        <f t="array" ref="D474">IFERROR(IF(INDEX('Disaggregation Records'!$F$95:$F$183,MATCH(LEFT(Z474,255),LEFT('Disaggregation Records'!$D$95:$D$183,255),0))=0,"",INDEX('Disaggregation Records'!$F$95:$F$183,MATCH(LEFT(Z474,255),LEFT('Disaggregation Records'!$D$95:$D$183,255),0))),"")</f>
        <v/>
      </c>
      <c r="E474" s="386" t="str">
        <f t="array" ref="E474">IFERROR(IF(INDEX('Disaggregation Data'!$K$315:$K$536,MATCH(LEFT(X474,255),LEFT('Disaggregation Data'!$J$315:$J$536,255),0))=0,"",INDEX('Disaggregation Data'!$K$315:$K$536,MATCH(LEFT(X474,255),LEFT('Disaggregation Data'!J$315:$J$536,255),0))),"")</f>
        <v/>
      </c>
      <c r="F474" s="387" t="str">
        <f t="array" ref="F474">IFERROR(IF(INDEX('Disaggregation Data'!$L$315:$L$536,MATCH(LEFT(X474,255),LEFT('Disaggregation Data'!$J$315:$J$536,255),0))=0,"",INDEX('Disaggregation Data'!$L$315:$L$536,MATCH(LEFT(X474,255),LEFT('Disaggregation Data'!J$315:$J$536,255),0))),"")</f>
        <v/>
      </c>
      <c r="G474" s="442" t="str">
        <f t="array" ref="G474">IFERROR(IF(INDEX('Disaggregation Data'!$M$315:$M$536,MATCH(LEFT(X474,255),LEFT('Disaggregation Data'!$J$315:$J$536,255),0))=0,(E474/F474)*100,INDEX('Disaggregation Data'!$M$315:$M$536,MATCH(LEFT(X474,255),LEFT('Disaggregation Data'!J$315:$J$536,255),0))),"")</f>
        <v/>
      </c>
      <c r="H474" s="390" t="str">
        <f t="array" ref="H474">IFERROR(IF(INDEX('Disaggregation Data'!$N$315:$N$536,MATCH(LEFT(X474,255),LEFT('Disaggregation Data'!$J$315:$J$536,255),0))=0,"",INDEX('Disaggregation Data'!$N$315:$N$536,MATCH(LEFT(X474,255),LEFT('Disaggregation Data'!J$315:$J$536,255),0))),"")</f>
        <v/>
      </c>
      <c r="I474" s="471"/>
      <c r="J474" s="471"/>
      <c r="K474" s="471"/>
      <c r="L474" s="471"/>
      <c r="M474" s="471"/>
      <c r="N474" s="471"/>
      <c r="O474" s="471"/>
      <c r="P474" s="471"/>
      <c r="Q474" s="471"/>
      <c r="R474" s="471"/>
      <c r="S474" s="471"/>
      <c r="T474" s="471"/>
      <c r="U474" s="390" t="str">
        <f t="array" ref="U474">IFERROR(IF(INDEX('Disaggregation Data'!$O$315:$O$536,MATCH(LEFT(X474,255),LEFT('Disaggregation Data'!$J$315:$J$536,255),0))=0,"",INDEX('Disaggregation Data'!$O$315:$O$536,MATCH(LEFT(X474,255),LEFT('Disaggregation Data'!J$315:$J$536,255),0))),"")</f>
        <v/>
      </c>
      <c r="V474" s="402" t="str">
        <f t="array" ref="V474">IFERROR(IF(INDEX('Disaggregation Data'!$P$315:$P$536,MATCH(LEFT(X474,255),LEFT('Disaggregation Data'!$J$315:$J$536,255),0))=0,"",INDEX('Disaggregation Data'!$P$315:$P$536,MATCH(LEFT(X474,255),LEFT('Disaggregation Data'!J$315:$J$536,255),0))),"")</f>
        <v/>
      </c>
      <c r="W474" s="472"/>
      <c r="X474" s="472" t="str">
        <f t="shared" si="34"/>
        <v/>
      </c>
      <c r="Y474" s="472">
        <f t="shared" si="35"/>
        <v>57</v>
      </c>
      <c r="Z474" s="472" t="str">
        <f t="shared" si="36"/>
        <v/>
      </c>
      <c r="AA474" s="472" t="b">
        <f t="shared" si="37"/>
        <v>0</v>
      </c>
      <c r="AB474" s="472" t="s">
        <v>1943</v>
      </c>
      <c r="AC474" s="472" t="str">
        <f t="array" ref="AC474">IFERROR(IF(INDEX('Disaggregation Records'!$G$95:$G$183,MATCH(LEFT(Z474,255),LEFT('Disaggregation Records'!$D$95:$D$183,255),0))=0,"",INDEX('Disaggregation Records'!$G$95:$G$183,MATCH(LEFT(Z474,255),LEFT('Disaggregation Records'!$D$95:$D$183,255),0))),"")</f>
        <v/>
      </c>
      <c r="AD474" s="472" t="s">
        <v>782</v>
      </c>
      <c r="AE474" s="219"/>
      <c r="AF474" s="135"/>
      <c r="AG474" s="135"/>
    </row>
    <row r="475" spans="1:33" ht="37.5" customHeight="1" x14ac:dyDescent="0.3">
      <c r="A475" s="367">
        <v>15</v>
      </c>
      <c r="B475" s="384" t="str">
        <f>IFERROR(VLOOKUP(A475,'Coverage Indicators - Section D'!$A$10:$Y$34,25,FALSE),"")</f>
        <v/>
      </c>
      <c r="C475" s="467" t="str">
        <f t="array" ref="C475">IFERROR(IF(INDEX('Disaggregation Records'!$E$95:$E$183,MATCH(LEFT(Z475,255),LEFT('Disaggregation Records'!$D$95:$D$183,255),0))=0,"",INDEX('Disaggregation Records'!$E$95:$E$183,MATCH(LEFT(Z475,255),LEFT('Disaggregation Records'!$D$95:$D$183,255),0))),"")</f>
        <v/>
      </c>
      <c r="D475" s="467" t="str">
        <f t="array" ref="D475">IFERROR(IF(INDEX('Disaggregation Records'!$F$95:$F$183,MATCH(LEFT(Z475,255),LEFT('Disaggregation Records'!$D$95:$D$183,255),0))=0,"",INDEX('Disaggregation Records'!$F$95:$F$183,MATCH(LEFT(Z475,255),LEFT('Disaggregation Records'!$D$95:$D$183,255),0))),"")</f>
        <v/>
      </c>
      <c r="E475" s="386" t="str">
        <f t="array" ref="E475">IFERROR(IF(INDEX('Disaggregation Data'!$K$315:$K$536,MATCH(LEFT(X475,255),LEFT('Disaggregation Data'!$J$315:$J$536,255),0))=0,"",INDEX('Disaggregation Data'!$K$315:$K$536,MATCH(LEFT(X475,255),LEFT('Disaggregation Data'!J$315:$J$536,255),0))),"")</f>
        <v/>
      </c>
      <c r="F475" s="387" t="str">
        <f t="array" ref="F475">IFERROR(IF(INDEX('Disaggregation Data'!$L$315:$L$536,MATCH(LEFT(X475,255),LEFT('Disaggregation Data'!$J$315:$J$536,255),0))=0,"",INDEX('Disaggregation Data'!$L$315:$L$536,MATCH(LEFT(X475,255),LEFT('Disaggregation Data'!J$315:$J$536,255),0))),"")</f>
        <v/>
      </c>
      <c r="G475" s="442" t="str">
        <f t="array" ref="G475">IFERROR(IF(INDEX('Disaggregation Data'!$M$315:$M$536,MATCH(LEFT(X475,255),LEFT('Disaggregation Data'!$J$315:$J$536,255),0))=0,(E475/F475)*100,INDEX('Disaggregation Data'!$M$315:$M$536,MATCH(LEFT(X475,255),LEFT('Disaggregation Data'!J$315:$J$536,255),0))),"")</f>
        <v/>
      </c>
      <c r="H475" s="390" t="str">
        <f t="array" ref="H475">IFERROR(IF(INDEX('Disaggregation Data'!$N$315:$N$536,MATCH(LEFT(X475,255),LEFT('Disaggregation Data'!$J$315:$J$536,255),0))=0,"",INDEX('Disaggregation Data'!$N$315:$N$536,MATCH(LEFT(X475,255),LEFT('Disaggregation Data'!J$315:$J$536,255),0))),"")</f>
        <v/>
      </c>
      <c r="I475" s="471"/>
      <c r="J475" s="471"/>
      <c r="K475" s="471"/>
      <c r="L475" s="471"/>
      <c r="M475" s="471"/>
      <c r="N475" s="471"/>
      <c r="O475" s="471"/>
      <c r="P475" s="471"/>
      <c r="Q475" s="471"/>
      <c r="R475" s="471"/>
      <c r="S475" s="471"/>
      <c r="T475" s="471"/>
      <c r="U475" s="390" t="str">
        <f t="array" ref="U475">IFERROR(IF(INDEX('Disaggregation Data'!$O$315:$O$536,MATCH(LEFT(X475,255),LEFT('Disaggregation Data'!$J$315:$J$536,255),0))=0,"",INDEX('Disaggregation Data'!$O$315:$O$536,MATCH(LEFT(X475,255),LEFT('Disaggregation Data'!J$315:$J$536,255),0))),"")</f>
        <v/>
      </c>
      <c r="V475" s="402" t="str">
        <f t="array" ref="V475">IFERROR(IF(INDEX('Disaggregation Data'!$P$315:$P$536,MATCH(LEFT(X475,255),LEFT('Disaggregation Data'!$J$315:$J$536,255),0))=0,"",INDEX('Disaggregation Data'!$P$315:$P$536,MATCH(LEFT(X475,255),LEFT('Disaggregation Data'!J$315:$J$536,255),0))),"")</f>
        <v/>
      </c>
      <c r="W475" s="472"/>
      <c r="X475" s="472" t="str">
        <f t="shared" si="34"/>
        <v/>
      </c>
      <c r="Y475" s="472">
        <f t="shared" si="35"/>
        <v>58</v>
      </c>
      <c r="Z475" s="472" t="str">
        <f t="shared" si="36"/>
        <v/>
      </c>
      <c r="AA475" s="472" t="b">
        <f t="shared" si="37"/>
        <v>0</v>
      </c>
      <c r="AB475" s="472" t="s">
        <v>1944</v>
      </c>
      <c r="AC475" s="472" t="str">
        <f t="array" ref="AC475">IFERROR(IF(INDEX('Disaggregation Records'!$G$95:$G$183,MATCH(LEFT(Z475,255),LEFT('Disaggregation Records'!$D$95:$D$183,255),0))=0,"",INDEX('Disaggregation Records'!$G$95:$G$183,MATCH(LEFT(Z475,255),LEFT('Disaggregation Records'!$D$95:$D$183,255),0))),"")</f>
        <v/>
      </c>
      <c r="AD475" s="472" t="s">
        <v>782</v>
      </c>
      <c r="AE475" s="219"/>
      <c r="AF475" s="135"/>
      <c r="AG475" s="135"/>
    </row>
    <row r="476" spans="1:33" ht="37.5" customHeight="1" x14ac:dyDescent="0.3">
      <c r="A476" s="367">
        <v>15</v>
      </c>
      <c r="B476" s="384" t="str">
        <f>IFERROR(VLOOKUP(A476,'Coverage Indicators - Section D'!$A$10:$Y$34,25,FALSE),"")</f>
        <v/>
      </c>
      <c r="C476" s="467" t="str">
        <f t="array" ref="C476">IFERROR(IF(INDEX('Disaggregation Records'!$E$95:$E$183,MATCH(LEFT(Z476,255),LEFT('Disaggregation Records'!$D$95:$D$183,255),0))=0,"",INDEX('Disaggregation Records'!$E$95:$E$183,MATCH(LEFT(Z476,255),LEFT('Disaggregation Records'!$D$95:$D$183,255),0))),"")</f>
        <v/>
      </c>
      <c r="D476" s="467" t="str">
        <f t="array" ref="D476">IFERROR(IF(INDEX('Disaggregation Records'!$F$95:$F$183,MATCH(LEFT(Z476,255),LEFT('Disaggregation Records'!$D$95:$D$183,255),0))=0,"",INDEX('Disaggregation Records'!$F$95:$F$183,MATCH(LEFT(Z476,255),LEFT('Disaggregation Records'!$D$95:$D$183,255),0))),"")</f>
        <v/>
      </c>
      <c r="E476" s="386" t="str">
        <f t="array" ref="E476">IFERROR(IF(INDEX('Disaggregation Data'!$K$315:$K$536,MATCH(LEFT(X476,255),LEFT('Disaggregation Data'!$J$315:$J$536,255),0))=0,"",INDEX('Disaggregation Data'!$K$315:$K$536,MATCH(LEFT(X476,255),LEFT('Disaggregation Data'!J$315:$J$536,255),0))),"")</f>
        <v/>
      </c>
      <c r="F476" s="387" t="str">
        <f t="array" ref="F476">IFERROR(IF(INDEX('Disaggregation Data'!$L$315:$L$536,MATCH(LEFT(X476,255),LEFT('Disaggregation Data'!$J$315:$J$536,255),0))=0,"",INDEX('Disaggregation Data'!$L$315:$L$536,MATCH(LEFT(X476,255),LEFT('Disaggregation Data'!J$315:$J$536,255),0))),"")</f>
        <v/>
      </c>
      <c r="G476" s="442" t="str">
        <f t="array" ref="G476">IFERROR(IF(INDEX('Disaggregation Data'!$M$315:$M$536,MATCH(LEFT(X476,255),LEFT('Disaggregation Data'!$J$315:$J$536,255),0))=0,(E476/F476)*100,INDEX('Disaggregation Data'!$M$315:$M$536,MATCH(LEFT(X476,255),LEFT('Disaggregation Data'!J$315:$J$536,255),0))),"")</f>
        <v/>
      </c>
      <c r="H476" s="390" t="str">
        <f t="array" ref="H476">IFERROR(IF(INDEX('Disaggregation Data'!$N$315:$N$536,MATCH(LEFT(X476,255),LEFT('Disaggregation Data'!$J$315:$J$536,255),0))=0,"",INDEX('Disaggregation Data'!$N$315:$N$536,MATCH(LEFT(X476,255),LEFT('Disaggregation Data'!J$315:$J$536,255),0))),"")</f>
        <v/>
      </c>
      <c r="I476" s="471"/>
      <c r="J476" s="471"/>
      <c r="K476" s="471"/>
      <c r="L476" s="471"/>
      <c r="M476" s="471"/>
      <c r="N476" s="471"/>
      <c r="O476" s="471"/>
      <c r="P476" s="471"/>
      <c r="Q476" s="471"/>
      <c r="R476" s="471"/>
      <c r="S476" s="471"/>
      <c r="T476" s="471"/>
      <c r="U476" s="390" t="str">
        <f t="array" ref="U476">IFERROR(IF(INDEX('Disaggregation Data'!$O$315:$O$536,MATCH(LEFT(X476,255),LEFT('Disaggregation Data'!$J$315:$J$536,255),0))=0,"",INDEX('Disaggregation Data'!$O$315:$O$536,MATCH(LEFT(X476,255),LEFT('Disaggregation Data'!J$315:$J$536,255),0))),"")</f>
        <v/>
      </c>
      <c r="V476" s="402" t="str">
        <f t="array" ref="V476">IFERROR(IF(INDEX('Disaggregation Data'!$P$315:$P$536,MATCH(LEFT(X476,255),LEFT('Disaggregation Data'!$J$315:$J$536,255),0))=0,"",INDEX('Disaggregation Data'!$P$315:$P$536,MATCH(LEFT(X476,255),LEFT('Disaggregation Data'!J$315:$J$536,255),0))),"")</f>
        <v/>
      </c>
      <c r="W476" s="472"/>
      <c r="X476" s="472" t="str">
        <f t="shared" si="34"/>
        <v/>
      </c>
      <c r="Y476" s="472">
        <f t="shared" si="35"/>
        <v>59</v>
      </c>
      <c r="Z476" s="472" t="str">
        <f t="shared" si="36"/>
        <v/>
      </c>
      <c r="AA476" s="472" t="b">
        <f t="shared" si="37"/>
        <v>0</v>
      </c>
      <c r="AB476" s="472" t="s">
        <v>1945</v>
      </c>
      <c r="AC476" s="472" t="str">
        <f t="array" ref="AC476">IFERROR(IF(INDEX('Disaggregation Records'!$G$95:$G$183,MATCH(LEFT(Z476,255),LEFT('Disaggregation Records'!$D$95:$D$183,255),0))=0,"",INDEX('Disaggregation Records'!$G$95:$G$183,MATCH(LEFT(Z476,255),LEFT('Disaggregation Records'!$D$95:$D$183,255),0))),"")</f>
        <v/>
      </c>
      <c r="AD476" s="472" t="s">
        <v>782</v>
      </c>
      <c r="AE476" s="219"/>
      <c r="AF476" s="135"/>
      <c r="AG476" s="135"/>
    </row>
    <row r="477" spans="1:33" ht="37.5" customHeight="1" x14ac:dyDescent="0.3">
      <c r="A477" s="367">
        <v>16</v>
      </c>
      <c r="B477" s="384" t="str">
        <f>IFERROR(VLOOKUP(A477,'Coverage Indicators - Section D'!$A$10:$Y$34,25,FALSE),"")</f>
        <v/>
      </c>
      <c r="C477" s="467" t="str">
        <f t="array" ref="C477">IFERROR(IF(INDEX('Disaggregation Records'!$E$95:$E$183,MATCH(LEFT(Z477,255),LEFT('Disaggregation Records'!$D$95:$D$183,255),0))=0,"",INDEX('Disaggregation Records'!$E$95:$E$183,MATCH(LEFT(Z477,255),LEFT('Disaggregation Records'!$D$95:$D$183,255),0))),"")</f>
        <v/>
      </c>
      <c r="D477" s="467" t="str">
        <f t="array" ref="D477">IFERROR(IF(INDEX('Disaggregation Records'!$F$95:$F$183,MATCH(LEFT(Z477,255),LEFT('Disaggregation Records'!$D$95:$D$183,255),0))=0,"",INDEX('Disaggregation Records'!$F$95:$F$183,MATCH(LEFT(Z477,255),LEFT('Disaggregation Records'!$D$95:$D$183,255),0))),"")</f>
        <v/>
      </c>
      <c r="E477" s="386" t="str">
        <f t="array" ref="E477">IFERROR(IF(INDEX('Disaggregation Data'!$K$315:$K$536,MATCH(LEFT(X477,255),LEFT('Disaggregation Data'!$J$315:$J$536,255),0))=0,"",INDEX('Disaggregation Data'!$K$315:$K$536,MATCH(LEFT(X477,255),LEFT('Disaggregation Data'!J$315:$J$536,255),0))),"")</f>
        <v/>
      </c>
      <c r="F477" s="387" t="str">
        <f t="array" ref="F477">IFERROR(IF(INDEX('Disaggregation Data'!$L$315:$L$536,MATCH(LEFT(X477,255),LEFT('Disaggregation Data'!$J$315:$J$536,255),0))=0,"",INDEX('Disaggregation Data'!$L$315:$L$536,MATCH(LEFT(X477,255),LEFT('Disaggregation Data'!J$315:$J$536,255),0))),"")</f>
        <v/>
      </c>
      <c r="G477" s="442" t="str">
        <f t="array" ref="G477">IFERROR(IF(INDEX('Disaggregation Data'!$M$315:$M$536,MATCH(LEFT(X477,255),LEFT('Disaggregation Data'!$J$315:$J$536,255),0))=0,(E477/F477)*100,INDEX('Disaggregation Data'!$M$315:$M$536,MATCH(LEFT(X477,255),LEFT('Disaggregation Data'!J$315:$J$536,255),0))),"")</f>
        <v/>
      </c>
      <c r="H477" s="390" t="str">
        <f t="array" ref="H477">IFERROR(IF(INDEX('Disaggregation Data'!$N$315:$N$536,MATCH(LEFT(X477,255),LEFT('Disaggregation Data'!$J$315:$J$536,255),0))=0,"",INDEX('Disaggregation Data'!$N$315:$N$536,MATCH(LEFT(X477,255),LEFT('Disaggregation Data'!J$315:$J$536,255),0))),"")</f>
        <v/>
      </c>
      <c r="I477" s="471"/>
      <c r="J477" s="471"/>
      <c r="K477" s="471"/>
      <c r="L477" s="471"/>
      <c r="M477" s="471"/>
      <c r="N477" s="471"/>
      <c r="O477" s="471"/>
      <c r="P477" s="471"/>
      <c r="Q477" s="471"/>
      <c r="R477" s="471"/>
      <c r="S477" s="471"/>
      <c r="T477" s="471"/>
      <c r="U477" s="390" t="str">
        <f t="array" ref="U477">IFERROR(IF(INDEX('Disaggregation Data'!$O$315:$O$536,MATCH(LEFT(X477,255),LEFT('Disaggregation Data'!$J$315:$J$536,255),0))=0,"",INDEX('Disaggregation Data'!$O$315:$O$536,MATCH(LEFT(X477,255),LEFT('Disaggregation Data'!J$315:$J$536,255),0))),"")</f>
        <v/>
      </c>
      <c r="V477" s="402" t="str">
        <f t="array" ref="V477">IFERROR(IF(INDEX('Disaggregation Data'!$P$315:$P$536,MATCH(LEFT(X477,255),LEFT('Disaggregation Data'!$J$315:$J$536,255),0))=0,"",INDEX('Disaggregation Data'!$P$315:$P$536,MATCH(LEFT(X477,255),LEFT('Disaggregation Data'!J$315:$J$536,255),0))),"")</f>
        <v/>
      </c>
      <c r="W477" s="472"/>
      <c r="X477" s="472" t="str">
        <f t="shared" si="34"/>
        <v/>
      </c>
      <c r="Y477" s="472">
        <f t="shared" si="35"/>
        <v>60</v>
      </c>
      <c r="Z477" s="472" t="str">
        <f t="shared" si="36"/>
        <v/>
      </c>
      <c r="AA477" s="472" t="b">
        <f t="shared" si="37"/>
        <v>0</v>
      </c>
      <c r="AB477" s="472" t="s">
        <v>1946</v>
      </c>
      <c r="AC477" s="472" t="str">
        <f t="array" ref="AC477">IFERROR(IF(INDEX('Disaggregation Records'!$G$95:$G$183,MATCH(LEFT(Z477,255),LEFT('Disaggregation Records'!$D$95:$D$183,255),0))=0,"",INDEX('Disaggregation Records'!$G$95:$G$183,MATCH(LEFT(Z477,255),LEFT('Disaggregation Records'!$D$95:$D$183,255),0))),"")</f>
        <v/>
      </c>
      <c r="AD477" s="472" t="s">
        <v>783</v>
      </c>
      <c r="AE477" s="219"/>
      <c r="AF477" s="135"/>
      <c r="AG477" s="135"/>
    </row>
    <row r="478" spans="1:33" ht="37.5" customHeight="1" x14ac:dyDescent="0.3">
      <c r="A478" s="367">
        <v>16</v>
      </c>
      <c r="B478" s="384" t="str">
        <f>IFERROR(VLOOKUP(A478,'Coverage Indicators - Section D'!$A$10:$Y$34,25,FALSE),"")</f>
        <v/>
      </c>
      <c r="C478" s="467" t="str">
        <f t="array" ref="C478">IFERROR(IF(INDEX('Disaggregation Records'!$E$95:$E$183,MATCH(LEFT(Z478,255),LEFT('Disaggregation Records'!$D$95:$D$183,255),0))=0,"",INDEX('Disaggregation Records'!$E$95:$E$183,MATCH(LEFT(Z478,255),LEFT('Disaggregation Records'!$D$95:$D$183,255),0))),"")</f>
        <v/>
      </c>
      <c r="D478" s="467" t="str">
        <f t="array" ref="D478">IFERROR(IF(INDEX('Disaggregation Records'!$F$95:$F$183,MATCH(LEFT(Z478,255),LEFT('Disaggregation Records'!$D$95:$D$183,255),0))=0,"",INDEX('Disaggregation Records'!$F$95:$F$183,MATCH(LEFT(Z478,255),LEFT('Disaggregation Records'!$D$95:$D$183,255),0))),"")</f>
        <v/>
      </c>
      <c r="E478" s="386" t="str">
        <f t="array" ref="E478">IFERROR(IF(INDEX('Disaggregation Data'!$K$315:$K$536,MATCH(LEFT(X478,255),LEFT('Disaggregation Data'!$J$315:$J$536,255),0))=0,"",INDEX('Disaggregation Data'!$K$315:$K$536,MATCH(LEFT(X478,255),LEFT('Disaggregation Data'!J$315:$J$536,255),0))),"")</f>
        <v/>
      </c>
      <c r="F478" s="387" t="str">
        <f t="array" ref="F478">IFERROR(IF(INDEX('Disaggregation Data'!$L$315:$L$536,MATCH(LEFT(X478,255),LEFT('Disaggregation Data'!$J$315:$J$536,255),0))=0,"",INDEX('Disaggregation Data'!$L$315:$L$536,MATCH(LEFT(X478,255),LEFT('Disaggregation Data'!J$315:$J$536,255),0))),"")</f>
        <v/>
      </c>
      <c r="G478" s="442" t="str">
        <f t="array" ref="G478">IFERROR(IF(INDEX('Disaggregation Data'!$M$315:$M$536,MATCH(LEFT(X478,255),LEFT('Disaggregation Data'!$J$315:$J$536,255),0))=0,(E478/F478)*100,INDEX('Disaggregation Data'!$M$315:$M$536,MATCH(LEFT(X478,255),LEFT('Disaggregation Data'!J$315:$J$536,255),0))),"")</f>
        <v/>
      </c>
      <c r="H478" s="390" t="str">
        <f t="array" ref="H478">IFERROR(IF(INDEX('Disaggregation Data'!$N$315:$N$536,MATCH(LEFT(X478,255),LEFT('Disaggregation Data'!$J$315:$J$536,255),0))=0,"",INDEX('Disaggregation Data'!$N$315:$N$536,MATCH(LEFT(X478,255),LEFT('Disaggregation Data'!J$315:$J$536,255),0))),"")</f>
        <v/>
      </c>
      <c r="I478" s="471"/>
      <c r="J478" s="471"/>
      <c r="K478" s="471"/>
      <c r="L478" s="471"/>
      <c r="M478" s="471"/>
      <c r="N478" s="471"/>
      <c r="O478" s="471"/>
      <c r="P478" s="471"/>
      <c r="Q478" s="471"/>
      <c r="R478" s="471"/>
      <c r="S478" s="471"/>
      <c r="T478" s="471"/>
      <c r="U478" s="390" t="str">
        <f t="array" ref="U478">IFERROR(IF(INDEX('Disaggregation Data'!$O$315:$O$536,MATCH(LEFT(X478,255),LEFT('Disaggregation Data'!$J$315:$J$536,255),0))=0,"",INDEX('Disaggregation Data'!$O$315:$O$536,MATCH(LEFT(X478,255),LEFT('Disaggregation Data'!J$315:$J$536,255),0))),"")</f>
        <v/>
      </c>
      <c r="V478" s="402" t="str">
        <f t="array" ref="V478">IFERROR(IF(INDEX('Disaggregation Data'!$P$315:$P$536,MATCH(LEFT(X478,255),LEFT('Disaggregation Data'!$J$315:$J$536,255),0))=0,"",INDEX('Disaggregation Data'!$P$315:$P$536,MATCH(LEFT(X478,255),LEFT('Disaggregation Data'!J$315:$J$536,255),0))),"")</f>
        <v/>
      </c>
      <c r="W478" s="472"/>
      <c r="X478" s="472" t="str">
        <f t="shared" si="34"/>
        <v/>
      </c>
      <c r="Y478" s="472">
        <f t="shared" si="35"/>
        <v>61</v>
      </c>
      <c r="Z478" s="472" t="str">
        <f t="shared" si="36"/>
        <v/>
      </c>
      <c r="AA478" s="472" t="b">
        <f t="shared" si="37"/>
        <v>0</v>
      </c>
      <c r="AB478" s="472" t="s">
        <v>1947</v>
      </c>
      <c r="AC478" s="472" t="str">
        <f t="array" ref="AC478">IFERROR(IF(INDEX('Disaggregation Records'!$G$95:$G$183,MATCH(LEFT(Z478,255),LEFT('Disaggregation Records'!$D$95:$D$183,255),0))=0,"",INDEX('Disaggregation Records'!$G$95:$G$183,MATCH(LEFT(Z478,255),LEFT('Disaggregation Records'!$D$95:$D$183,255),0))),"")</f>
        <v/>
      </c>
      <c r="AD478" s="472" t="s">
        <v>783</v>
      </c>
      <c r="AE478" s="219"/>
      <c r="AF478" s="135"/>
      <c r="AG478" s="135"/>
    </row>
    <row r="479" spans="1:33" ht="37.5" customHeight="1" x14ac:dyDescent="0.3">
      <c r="A479" s="367">
        <v>16</v>
      </c>
      <c r="B479" s="384" t="str">
        <f>IFERROR(VLOOKUP(A479,'Coverage Indicators - Section D'!$A$10:$Y$34,25,FALSE),"")</f>
        <v/>
      </c>
      <c r="C479" s="467" t="str">
        <f t="array" ref="C479">IFERROR(IF(INDEX('Disaggregation Records'!$E$95:$E$183,MATCH(LEFT(Z479,255),LEFT('Disaggregation Records'!$D$95:$D$183,255),0))=0,"",INDEX('Disaggregation Records'!$E$95:$E$183,MATCH(LEFT(Z479,255),LEFT('Disaggregation Records'!$D$95:$D$183,255),0))),"")</f>
        <v/>
      </c>
      <c r="D479" s="467" t="str">
        <f t="array" ref="D479">IFERROR(IF(INDEX('Disaggregation Records'!$F$95:$F$183,MATCH(LEFT(Z479,255),LEFT('Disaggregation Records'!$D$95:$D$183,255),0))=0,"",INDEX('Disaggregation Records'!$F$95:$F$183,MATCH(LEFT(Z479,255),LEFT('Disaggregation Records'!$D$95:$D$183,255),0))),"")</f>
        <v/>
      </c>
      <c r="E479" s="386" t="str">
        <f t="array" ref="E479">IFERROR(IF(INDEX('Disaggregation Data'!$K$315:$K$536,MATCH(LEFT(X479,255),LEFT('Disaggregation Data'!$J$315:$J$536,255),0))=0,"",INDEX('Disaggregation Data'!$K$315:$K$536,MATCH(LEFT(X479,255),LEFT('Disaggregation Data'!J$315:$J$536,255),0))),"")</f>
        <v/>
      </c>
      <c r="F479" s="387" t="str">
        <f t="array" ref="F479">IFERROR(IF(INDEX('Disaggregation Data'!$L$315:$L$536,MATCH(LEFT(X479,255),LEFT('Disaggregation Data'!$J$315:$J$536,255),0))=0,"",INDEX('Disaggregation Data'!$L$315:$L$536,MATCH(LEFT(X479,255),LEFT('Disaggregation Data'!J$315:$J$536,255),0))),"")</f>
        <v/>
      </c>
      <c r="G479" s="442" t="str">
        <f t="array" ref="G479">IFERROR(IF(INDEX('Disaggregation Data'!$M$315:$M$536,MATCH(LEFT(X479,255),LEFT('Disaggregation Data'!$J$315:$J$536,255),0))=0,(E479/F479)*100,INDEX('Disaggregation Data'!$M$315:$M$536,MATCH(LEFT(X479,255),LEFT('Disaggregation Data'!J$315:$J$536,255),0))),"")</f>
        <v/>
      </c>
      <c r="H479" s="390" t="str">
        <f t="array" ref="H479">IFERROR(IF(INDEX('Disaggregation Data'!$N$315:$N$536,MATCH(LEFT(X479,255),LEFT('Disaggregation Data'!$J$315:$J$536,255),0))=0,"",INDEX('Disaggregation Data'!$N$315:$N$536,MATCH(LEFT(X479,255),LEFT('Disaggregation Data'!J$315:$J$536,255),0))),"")</f>
        <v/>
      </c>
      <c r="I479" s="471"/>
      <c r="J479" s="471"/>
      <c r="K479" s="471"/>
      <c r="L479" s="471"/>
      <c r="M479" s="471"/>
      <c r="N479" s="471"/>
      <c r="O479" s="471"/>
      <c r="P479" s="471"/>
      <c r="Q479" s="471"/>
      <c r="R479" s="471"/>
      <c r="S479" s="471"/>
      <c r="T479" s="471"/>
      <c r="U479" s="390" t="str">
        <f t="array" ref="U479">IFERROR(IF(INDEX('Disaggregation Data'!$O$315:$O$536,MATCH(LEFT(X479,255),LEFT('Disaggregation Data'!$J$315:$J$536,255),0))=0,"",INDEX('Disaggregation Data'!$O$315:$O$536,MATCH(LEFT(X479,255),LEFT('Disaggregation Data'!J$315:$J$536,255),0))),"")</f>
        <v/>
      </c>
      <c r="V479" s="402" t="str">
        <f t="array" ref="V479">IFERROR(IF(INDEX('Disaggregation Data'!$P$315:$P$536,MATCH(LEFT(X479,255),LEFT('Disaggregation Data'!$J$315:$J$536,255),0))=0,"",INDEX('Disaggregation Data'!$P$315:$P$536,MATCH(LEFT(X479,255),LEFT('Disaggregation Data'!J$315:$J$536,255),0))),"")</f>
        <v/>
      </c>
      <c r="W479" s="472"/>
      <c r="X479" s="472" t="str">
        <f t="shared" si="34"/>
        <v/>
      </c>
      <c r="Y479" s="472">
        <f t="shared" si="35"/>
        <v>62</v>
      </c>
      <c r="Z479" s="472" t="str">
        <f t="shared" si="36"/>
        <v/>
      </c>
      <c r="AA479" s="472" t="b">
        <f t="shared" si="37"/>
        <v>0</v>
      </c>
      <c r="AB479" s="472" t="s">
        <v>1948</v>
      </c>
      <c r="AC479" s="472" t="str">
        <f t="array" ref="AC479">IFERROR(IF(INDEX('Disaggregation Records'!$G$95:$G$183,MATCH(LEFT(Z479,255),LEFT('Disaggregation Records'!$D$95:$D$183,255),0))=0,"",INDEX('Disaggregation Records'!$G$95:$G$183,MATCH(LEFT(Z479,255),LEFT('Disaggregation Records'!$D$95:$D$183,255),0))),"")</f>
        <v/>
      </c>
      <c r="AD479" s="472" t="s">
        <v>783</v>
      </c>
      <c r="AE479" s="219"/>
      <c r="AF479" s="135"/>
      <c r="AG479" s="135"/>
    </row>
    <row r="480" spans="1:33" ht="37.5" customHeight="1" x14ac:dyDescent="0.3">
      <c r="A480" s="367">
        <v>16</v>
      </c>
      <c r="B480" s="384" t="str">
        <f>IFERROR(VLOOKUP(A480,'Coverage Indicators - Section D'!$A$10:$Y$34,25,FALSE),"")</f>
        <v/>
      </c>
      <c r="C480" s="467" t="str">
        <f t="array" ref="C480">IFERROR(IF(INDEX('Disaggregation Records'!$E$95:$E$183,MATCH(LEFT(Z480,255),LEFT('Disaggregation Records'!$D$95:$D$183,255),0))=0,"",INDEX('Disaggregation Records'!$E$95:$E$183,MATCH(LEFT(Z480,255),LEFT('Disaggregation Records'!$D$95:$D$183,255),0))),"")</f>
        <v/>
      </c>
      <c r="D480" s="467" t="str">
        <f t="array" ref="D480">IFERROR(IF(INDEX('Disaggregation Records'!$F$95:$F$183,MATCH(LEFT(Z480,255),LEFT('Disaggregation Records'!$D$95:$D$183,255),0))=0,"",INDEX('Disaggregation Records'!$F$95:$F$183,MATCH(LEFT(Z480,255),LEFT('Disaggregation Records'!$D$95:$D$183,255),0))),"")</f>
        <v/>
      </c>
      <c r="E480" s="386" t="str">
        <f t="array" ref="E480">IFERROR(IF(INDEX('Disaggregation Data'!$K$315:$K$536,MATCH(LEFT(X480,255),LEFT('Disaggregation Data'!$J$315:$J$536,255),0))=0,"",INDEX('Disaggregation Data'!$K$315:$K$536,MATCH(LEFT(X480,255),LEFT('Disaggregation Data'!J$315:$J$536,255),0))),"")</f>
        <v/>
      </c>
      <c r="F480" s="387" t="str">
        <f t="array" ref="F480">IFERROR(IF(INDEX('Disaggregation Data'!$L$315:$L$536,MATCH(LEFT(X480,255),LEFT('Disaggregation Data'!$J$315:$J$536,255),0))=0,"",INDEX('Disaggregation Data'!$L$315:$L$536,MATCH(LEFT(X480,255),LEFT('Disaggregation Data'!J$315:$J$536,255),0))),"")</f>
        <v/>
      </c>
      <c r="G480" s="442" t="str">
        <f t="array" ref="G480">IFERROR(IF(INDEX('Disaggregation Data'!$M$315:$M$536,MATCH(LEFT(X480,255),LEFT('Disaggregation Data'!$J$315:$J$536,255),0))=0,(E480/F480)*100,INDEX('Disaggregation Data'!$M$315:$M$536,MATCH(LEFT(X480,255),LEFT('Disaggregation Data'!J$315:$J$536,255),0))),"")</f>
        <v/>
      </c>
      <c r="H480" s="390" t="str">
        <f t="array" ref="H480">IFERROR(IF(INDEX('Disaggregation Data'!$N$315:$N$536,MATCH(LEFT(X480,255),LEFT('Disaggregation Data'!$J$315:$J$536,255),0))=0,"",INDEX('Disaggregation Data'!$N$315:$N$536,MATCH(LEFT(X480,255),LEFT('Disaggregation Data'!J$315:$J$536,255),0))),"")</f>
        <v/>
      </c>
      <c r="I480" s="471"/>
      <c r="J480" s="471"/>
      <c r="K480" s="471"/>
      <c r="L480" s="471"/>
      <c r="M480" s="471"/>
      <c r="N480" s="471"/>
      <c r="O480" s="471"/>
      <c r="P480" s="471"/>
      <c r="Q480" s="471"/>
      <c r="R480" s="471"/>
      <c r="S480" s="471"/>
      <c r="T480" s="471"/>
      <c r="U480" s="390" t="str">
        <f t="array" ref="U480">IFERROR(IF(INDEX('Disaggregation Data'!$O$315:$O$536,MATCH(LEFT(X480,255),LEFT('Disaggregation Data'!$J$315:$J$536,255),0))=0,"",INDEX('Disaggregation Data'!$O$315:$O$536,MATCH(LEFT(X480,255),LEFT('Disaggregation Data'!J$315:$J$536,255),0))),"")</f>
        <v/>
      </c>
      <c r="V480" s="402" t="str">
        <f t="array" ref="V480">IFERROR(IF(INDEX('Disaggregation Data'!$P$315:$P$536,MATCH(LEFT(X480,255),LEFT('Disaggregation Data'!$J$315:$J$536,255),0))=0,"",INDEX('Disaggregation Data'!$P$315:$P$536,MATCH(LEFT(X480,255),LEFT('Disaggregation Data'!J$315:$J$536,255),0))),"")</f>
        <v/>
      </c>
      <c r="W480" s="472"/>
      <c r="X480" s="472" t="str">
        <f t="shared" si="34"/>
        <v/>
      </c>
      <c r="Y480" s="472">
        <f t="shared" si="35"/>
        <v>63</v>
      </c>
      <c r="Z480" s="472" t="str">
        <f t="shared" si="36"/>
        <v/>
      </c>
      <c r="AA480" s="472" t="b">
        <f t="shared" si="37"/>
        <v>0</v>
      </c>
      <c r="AB480" s="472" t="s">
        <v>1949</v>
      </c>
      <c r="AC480" s="472" t="str">
        <f t="array" ref="AC480">IFERROR(IF(INDEX('Disaggregation Records'!$G$95:$G$183,MATCH(LEFT(Z480,255),LEFT('Disaggregation Records'!$D$95:$D$183,255),0))=0,"",INDEX('Disaggregation Records'!$G$95:$G$183,MATCH(LEFT(Z480,255),LEFT('Disaggregation Records'!$D$95:$D$183,255),0))),"")</f>
        <v/>
      </c>
      <c r="AD480" s="472" t="s">
        <v>783</v>
      </c>
      <c r="AE480" s="219"/>
      <c r="AF480" s="135"/>
      <c r="AG480" s="135"/>
    </row>
    <row r="481" spans="1:33" ht="37.5" customHeight="1" x14ac:dyDescent="0.3">
      <c r="A481" s="367">
        <v>16</v>
      </c>
      <c r="B481" s="384" t="str">
        <f>IFERROR(VLOOKUP(A481,'Coverage Indicators - Section D'!$A$10:$Y$34,25,FALSE),"")</f>
        <v/>
      </c>
      <c r="C481" s="467" t="str">
        <f t="array" ref="C481">IFERROR(IF(INDEX('Disaggregation Records'!$E$95:$E$183,MATCH(LEFT(Z481,255),LEFT('Disaggregation Records'!$D$95:$D$183,255),0))=0,"",INDEX('Disaggregation Records'!$E$95:$E$183,MATCH(LEFT(Z481,255),LEFT('Disaggregation Records'!$D$95:$D$183,255),0))),"")</f>
        <v/>
      </c>
      <c r="D481" s="467" t="str">
        <f t="array" ref="D481">IFERROR(IF(INDEX('Disaggregation Records'!$F$95:$F$183,MATCH(LEFT(Z481,255),LEFT('Disaggregation Records'!$D$95:$D$183,255),0))=0,"",INDEX('Disaggregation Records'!$F$95:$F$183,MATCH(LEFT(Z481,255),LEFT('Disaggregation Records'!$D$95:$D$183,255),0))),"")</f>
        <v/>
      </c>
      <c r="E481" s="386" t="str">
        <f t="array" ref="E481">IFERROR(IF(INDEX('Disaggregation Data'!$K$315:$K$536,MATCH(LEFT(X481,255),LEFT('Disaggregation Data'!$J$315:$J$536,255),0))=0,"",INDEX('Disaggregation Data'!$K$315:$K$536,MATCH(LEFT(X481,255),LEFT('Disaggregation Data'!J$315:$J$536,255),0))),"")</f>
        <v/>
      </c>
      <c r="F481" s="387" t="str">
        <f t="array" ref="F481">IFERROR(IF(INDEX('Disaggregation Data'!$L$315:$L$536,MATCH(LEFT(X481,255),LEFT('Disaggregation Data'!$J$315:$J$536,255),0))=0,"",INDEX('Disaggregation Data'!$L$315:$L$536,MATCH(LEFT(X481,255),LEFT('Disaggregation Data'!J$315:$J$536,255),0))),"")</f>
        <v/>
      </c>
      <c r="G481" s="442" t="str">
        <f t="array" ref="G481">IFERROR(IF(INDEX('Disaggregation Data'!$M$315:$M$536,MATCH(LEFT(X481,255),LEFT('Disaggregation Data'!$J$315:$J$536,255),0))=0,(E481/F481)*100,INDEX('Disaggregation Data'!$M$315:$M$536,MATCH(LEFT(X481,255),LEFT('Disaggregation Data'!J$315:$J$536,255),0))),"")</f>
        <v/>
      </c>
      <c r="H481" s="390" t="str">
        <f t="array" ref="H481">IFERROR(IF(INDEX('Disaggregation Data'!$N$315:$N$536,MATCH(LEFT(X481,255),LEFT('Disaggregation Data'!$J$315:$J$536,255),0))=0,"",INDEX('Disaggregation Data'!$N$315:$N$536,MATCH(LEFT(X481,255),LEFT('Disaggregation Data'!J$315:$J$536,255),0))),"")</f>
        <v/>
      </c>
      <c r="I481" s="471"/>
      <c r="J481" s="471"/>
      <c r="K481" s="471"/>
      <c r="L481" s="471"/>
      <c r="M481" s="471"/>
      <c r="N481" s="471"/>
      <c r="O481" s="471"/>
      <c r="P481" s="471"/>
      <c r="Q481" s="471"/>
      <c r="R481" s="471"/>
      <c r="S481" s="471"/>
      <c r="T481" s="471"/>
      <c r="U481" s="390" t="str">
        <f t="array" ref="U481">IFERROR(IF(INDEX('Disaggregation Data'!$O$315:$O$536,MATCH(LEFT(X481,255),LEFT('Disaggregation Data'!$J$315:$J$536,255),0))=0,"",INDEX('Disaggregation Data'!$O$315:$O$536,MATCH(LEFT(X481,255),LEFT('Disaggregation Data'!J$315:$J$536,255),0))),"")</f>
        <v/>
      </c>
      <c r="V481" s="402" t="str">
        <f t="array" ref="V481">IFERROR(IF(INDEX('Disaggregation Data'!$P$315:$P$536,MATCH(LEFT(X481,255),LEFT('Disaggregation Data'!$J$315:$J$536,255),0))=0,"",INDEX('Disaggregation Data'!$P$315:$P$536,MATCH(LEFT(X481,255),LEFT('Disaggregation Data'!J$315:$J$536,255),0))),"")</f>
        <v/>
      </c>
      <c r="W481" s="472"/>
      <c r="X481" s="472" t="str">
        <f t="shared" si="34"/>
        <v/>
      </c>
      <c r="Y481" s="472">
        <f t="shared" si="35"/>
        <v>64</v>
      </c>
      <c r="Z481" s="472" t="str">
        <f t="shared" si="36"/>
        <v/>
      </c>
      <c r="AA481" s="472" t="b">
        <f t="shared" si="37"/>
        <v>0</v>
      </c>
      <c r="AB481" s="472" t="s">
        <v>1950</v>
      </c>
      <c r="AC481" s="472" t="str">
        <f t="array" ref="AC481">IFERROR(IF(INDEX('Disaggregation Records'!$G$95:$G$183,MATCH(LEFT(Z481,255),LEFT('Disaggregation Records'!$D$95:$D$183,255),0))=0,"",INDEX('Disaggregation Records'!$G$95:$G$183,MATCH(LEFT(Z481,255),LEFT('Disaggregation Records'!$D$95:$D$183,255),0))),"")</f>
        <v/>
      </c>
      <c r="AD481" s="472" t="s">
        <v>783</v>
      </c>
      <c r="AE481" s="219"/>
      <c r="AF481" s="135"/>
      <c r="AG481" s="135"/>
    </row>
    <row r="482" spans="1:33" ht="37.5" customHeight="1" x14ac:dyDescent="0.3">
      <c r="A482" s="367">
        <v>16</v>
      </c>
      <c r="B482" s="384" t="str">
        <f>IFERROR(VLOOKUP(A482,'Coverage Indicators - Section D'!$A$10:$Y$34,25,FALSE),"")</f>
        <v/>
      </c>
      <c r="C482" s="467" t="str">
        <f t="array" ref="C482">IFERROR(IF(INDEX('Disaggregation Records'!$E$95:$E$183,MATCH(LEFT(Z482,255),LEFT('Disaggregation Records'!$D$95:$D$183,255),0))=0,"",INDEX('Disaggregation Records'!$E$95:$E$183,MATCH(LEFT(Z482,255),LEFT('Disaggregation Records'!$D$95:$D$183,255),0))),"")</f>
        <v/>
      </c>
      <c r="D482" s="467" t="str">
        <f t="array" ref="D482">IFERROR(IF(INDEX('Disaggregation Records'!$F$95:$F$183,MATCH(LEFT(Z482,255),LEFT('Disaggregation Records'!$D$95:$D$183,255),0))=0,"",INDEX('Disaggregation Records'!$F$95:$F$183,MATCH(LEFT(Z482,255),LEFT('Disaggregation Records'!$D$95:$D$183,255),0))),"")</f>
        <v/>
      </c>
      <c r="E482" s="386" t="str">
        <f t="array" ref="E482">IFERROR(IF(INDEX('Disaggregation Data'!$K$315:$K$536,MATCH(LEFT(X482,255),LEFT('Disaggregation Data'!$J$315:$J$536,255),0))=0,"",INDEX('Disaggregation Data'!$K$315:$K$536,MATCH(LEFT(X482,255),LEFT('Disaggregation Data'!J$315:$J$536,255),0))),"")</f>
        <v/>
      </c>
      <c r="F482" s="387" t="str">
        <f t="array" ref="F482">IFERROR(IF(INDEX('Disaggregation Data'!$L$315:$L$536,MATCH(LEFT(X482,255),LEFT('Disaggregation Data'!$J$315:$J$536,255),0))=0,"",INDEX('Disaggregation Data'!$L$315:$L$536,MATCH(LEFT(X482,255),LEFT('Disaggregation Data'!J$315:$J$536,255),0))),"")</f>
        <v/>
      </c>
      <c r="G482" s="442" t="str">
        <f t="array" ref="G482">IFERROR(IF(INDEX('Disaggregation Data'!$M$315:$M$536,MATCH(LEFT(X482,255),LEFT('Disaggregation Data'!$J$315:$J$536,255),0))=0,(E482/F482)*100,INDEX('Disaggregation Data'!$M$315:$M$536,MATCH(LEFT(X482,255),LEFT('Disaggregation Data'!J$315:$J$536,255),0))),"")</f>
        <v/>
      </c>
      <c r="H482" s="390" t="str">
        <f t="array" ref="H482">IFERROR(IF(INDEX('Disaggregation Data'!$N$315:$N$536,MATCH(LEFT(X482,255),LEFT('Disaggregation Data'!$J$315:$J$536,255),0))=0,"",INDEX('Disaggregation Data'!$N$315:$N$536,MATCH(LEFT(X482,255),LEFT('Disaggregation Data'!J$315:$J$536,255),0))),"")</f>
        <v/>
      </c>
      <c r="I482" s="471"/>
      <c r="J482" s="471"/>
      <c r="K482" s="471"/>
      <c r="L482" s="471"/>
      <c r="M482" s="471"/>
      <c r="N482" s="471"/>
      <c r="O482" s="471"/>
      <c r="P482" s="471"/>
      <c r="Q482" s="471"/>
      <c r="R482" s="471"/>
      <c r="S482" s="471"/>
      <c r="T482" s="471"/>
      <c r="U482" s="390" t="str">
        <f t="array" ref="U482">IFERROR(IF(INDEX('Disaggregation Data'!$O$315:$O$536,MATCH(LEFT(X482,255),LEFT('Disaggregation Data'!$J$315:$J$536,255),0))=0,"",INDEX('Disaggregation Data'!$O$315:$O$536,MATCH(LEFT(X482,255),LEFT('Disaggregation Data'!J$315:$J$536,255),0))),"")</f>
        <v/>
      </c>
      <c r="V482" s="402" t="str">
        <f t="array" ref="V482">IFERROR(IF(INDEX('Disaggregation Data'!$P$315:$P$536,MATCH(LEFT(X482,255),LEFT('Disaggregation Data'!$J$315:$J$536,255),0))=0,"",INDEX('Disaggregation Data'!$P$315:$P$536,MATCH(LEFT(X482,255),LEFT('Disaggregation Data'!J$315:$J$536,255),0))),"")</f>
        <v/>
      </c>
      <c r="W482" s="472"/>
      <c r="X482" s="472" t="str">
        <f t="shared" si="34"/>
        <v/>
      </c>
      <c r="Y482" s="472">
        <f t="shared" si="35"/>
        <v>65</v>
      </c>
      <c r="Z482" s="472" t="str">
        <f t="shared" si="36"/>
        <v/>
      </c>
      <c r="AA482" s="472" t="b">
        <f t="shared" si="37"/>
        <v>0</v>
      </c>
      <c r="AB482" s="472" t="s">
        <v>1951</v>
      </c>
      <c r="AC482" s="472" t="str">
        <f t="array" ref="AC482">IFERROR(IF(INDEX('Disaggregation Records'!$G$95:$G$183,MATCH(LEFT(Z482,255),LEFT('Disaggregation Records'!$D$95:$D$183,255),0))=0,"",INDEX('Disaggregation Records'!$G$95:$G$183,MATCH(LEFT(Z482,255),LEFT('Disaggregation Records'!$D$95:$D$183,255),0))),"")</f>
        <v/>
      </c>
      <c r="AD482" s="472" t="s">
        <v>783</v>
      </c>
      <c r="AE482" s="219"/>
      <c r="AF482" s="135"/>
      <c r="AG482" s="135"/>
    </row>
    <row r="483" spans="1:33" ht="37.5" customHeight="1" x14ac:dyDescent="0.3">
      <c r="A483" s="367">
        <v>16</v>
      </c>
      <c r="B483" s="384" t="str">
        <f>IFERROR(VLOOKUP(A483,'Coverage Indicators - Section D'!$A$10:$Y$34,25,FALSE),"")</f>
        <v/>
      </c>
      <c r="C483" s="467" t="str">
        <f t="array" ref="C483">IFERROR(IF(INDEX('Disaggregation Records'!$E$95:$E$183,MATCH(LEFT(Z483,255),LEFT('Disaggregation Records'!$D$95:$D$183,255),0))=0,"",INDEX('Disaggregation Records'!$E$95:$E$183,MATCH(LEFT(Z483,255),LEFT('Disaggregation Records'!$D$95:$D$183,255),0))),"")</f>
        <v/>
      </c>
      <c r="D483" s="467" t="str">
        <f t="array" ref="D483">IFERROR(IF(INDEX('Disaggregation Records'!$F$95:$F$183,MATCH(LEFT(Z483,255),LEFT('Disaggregation Records'!$D$95:$D$183,255),0))=0,"",INDEX('Disaggregation Records'!$F$95:$F$183,MATCH(LEFT(Z483,255),LEFT('Disaggregation Records'!$D$95:$D$183,255),0))),"")</f>
        <v/>
      </c>
      <c r="E483" s="386" t="str">
        <f t="array" ref="E483">IFERROR(IF(INDEX('Disaggregation Data'!$K$315:$K$536,MATCH(LEFT(X483,255),LEFT('Disaggregation Data'!$J$315:$J$536,255),0))=0,"",INDEX('Disaggregation Data'!$K$315:$K$536,MATCH(LEFT(X483,255),LEFT('Disaggregation Data'!J$315:$J$536,255),0))),"")</f>
        <v/>
      </c>
      <c r="F483" s="387" t="str">
        <f t="array" ref="F483">IFERROR(IF(INDEX('Disaggregation Data'!$L$315:$L$536,MATCH(LEFT(X483,255),LEFT('Disaggregation Data'!$J$315:$J$536,255),0))=0,"",INDEX('Disaggregation Data'!$L$315:$L$536,MATCH(LEFT(X483,255),LEFT('Disaggregation Data'!J$315:$J$536,255),0))),"")</f>
        <v/>
      </c>
      <c r="G483" s="442" t="str">
        <f t="array" ref="G483">IFERROR(IF(INDEX('Disaggregation Data'!$M$315:$M$536,MATCH(LEFT(X483,255),LEFT('Disaggregation Data'!$J$315:$J$536,255),0))=0,(E483/F483)*100,INDEX('Disaggregation Data'!$M$315:$M$536,MATCH(LEFT(X483,255),LEFT('Disaggregation Data'!J$315:$J$536,255),0))),"")</f>
        <v/>
      </c>
      <c r="H483" s="390" t="str">
        <f t="array" ref="H483">IFERROR(IF(INDEX('Disaggregation Data'!$N$315:$N$536,MATCH(LEFT(X483,255),LEFT('Disaggregation Data'!$J$315:$J$536,255),0))=0,"",INDEX('Disaggregation Data'!$N$315:$N$536,MATCH(LEFT(X483,255),LEFT('Disaggregation Data'!J$315:$J$536,255),0))),"")</f>
        <v/>
      </c>
      <c r="I483" s="471"/>
      <c r="J483" s="471"/>
      <c r="K483" s="471"/>
      <c r="L483" s="471"/>
      <c r="M483" s="471"/>
      <c r="N483" s="471"/>
      <c r="O483" s="471"/>
      <c r="P483" s="471"/>
      <c r="Q483" s="471"/>
      <c r="R483" s="471"/>
      <c r="S483" s="471"/>
      <c r="T483" s="471"/>
      <c r="U483" s="390" t="str">
        <f t="array" ref="U483">IFERROR(IF(INDEX('Disaggregation Data'!$O$315:$O$536,MATCH(LEFT(X483,255),LEFT('Disaggregation Data'!$J$315:$J$536,255),0))=0,"",INDEX('Disaggregation Data'!$O$315:$O$536,MATCH(LEFT(X483,255),LEFT('Disaggregation Data'!J$315:$J$536,255),0))),"")</f>
        <v/>
      </c>
      <c r="V483" s="402" t="str">
        <f t="array" ref="V483">IFERROR(IF(INDEX('Disaggregation Data'!$P$315:$P$536,MATCH(LEFT(X483,255),LEFT('Disaggregation Data'!$J$315:$J$536,255),0))=0,"",INDEX('Disaggregation Data'!$P$315:$P$536,MATCH(LEFT(X483,255),LEFT('Disaggregation Data'!J$315:$J$536,255),0))),"")</f>
        <v/>
      </c>
      <c r="W483" s="472"/>
      <c r="X483" s="472" t="str">
        <f t="shared" si="34"/>
        <v/>
      </c>
      <c r="Y483" s="472">
        <f t="shared" si="35"/>
        <v>66</v>
      </c>
      <c r="Z483" s="472" t="str">
        <f t="shared" si="36"/>
        <v/>
      </c>
      <c r="AA483" s="472" t="b">
        <f t="shared" si="37"/>
        <v>0</v>
      </c>
      <c r="AB483" s="472" t="s">
        <v>1952</v>
      </c>
      <c r="AC483" s="472" t="str">
        <f t="array" ref="AC483">IFERROR(IF(INDEX('Disaggregation Records'!$G$95:$G$183,MATCH(LEFT(Z483,255),LEFT('Disaggregation Records'!$D$95:$D$183,255),0))=0,"",INDEX('Disaggregation Records'!$G$95:$G$183,MATCH(LEFT(Z483,255),LEFT('Disaggregation Records'!$D$95:$D$183,255),0))),"")</f>
        <v/>
      </c>
      <c r="AD483" s="472" t="s">
        <v>783</v>
      </c>
      <c r="AE483" s="219"/>
      <c r="AF483" s="135"/>
      <c r="AG483" s="135"/>
    </row>
    <row r="484" spans="1:33" ht="37.5" customHeight="1" x14ac:dyDescent="0.3">
      <c r="A484" s="367">
        <v>16</v>
      </c>
      <c r="B484" s="384" t="str">
        <f>IFERROR(VLOOKUP(A484,'Coverage Indicators - Section D'!$A$10:$Y$34,25,FALSE),"")</f>
        <v/>
      </c>
      <c r="C484" s="467" t="str">
        <f t="array" ref="C484">IFERROR(IF(INDEX('Disaggregation Records'!$E$95:$E$183,MATCH(LEFT(Z484,255),LEFT('Disaggregation Records'!$D$95:$D$183,255),0))=0,"",INDEX('Disaggregation Records'!$E$95:$E$183,MATCH(LEFT(Z484,255),LEFT('Disaggregation Records'!$D$95:$D$183,255),0))),"")</f>
        <v/>
      </c>
      <c r="D484" s="467" t="str">
        <f t="array" ref="D484">IFERROR(IF(INDEX('Disaggregation Records'!$F$95:$F$183,MATCH(LEFT(Z484,255),LEFT('Disaggregation Records'!$D$95:$D$183,255),0))=0,"",INDEX('Disaggregation Records'!$F$95:$F$183,MATCH(LEFT(Z484,255),LEFT('Disaggregation Records'!$D$95:$D$183,255),0))),"")</f>
        <v/>
      </c>
      <c r="E484" s="386" t="str">
        <f t="array" ref="E484">IFERROR(IF(INDEX('Disaggregation Data'!$K$315:$K$536,MATCH(LEFT(X484,255),LEFT('Disaggregation Data'!$J$315:$J$536,255),0))=0,"",INDEX('Disaggregation Data'!$K$315:$K$536,MATCH(LEFT(X484,255),LEFT('Disaggregation Data'!J$315:$J$536,255),0))),"")</f>
        <v/>
      </c>
      <c r="F484" s="387" t="str">
        <f t="array" ref="F484">IFERROR(IF(INDEX('Disaggregation Data'!$L$315:$L$536,MATCH(LEFT(X484,255),LEFT('Disaggregation Data'!$J$315:$J$536,255),0))=0,"",INDEX('Disaggregation Data'!$L$315:$L$536,MATCH(LEFT(X484,255),LEFT('Disaggregation Data'!J$315:$J$536,255),0))),"")</f>
        <v/>
      </c>
      <c r="G484" s="442" t="str">
        <f t="array" ref="G484">IFERROR(IF(INDEX('Disaggregation Data'!$M$315:$M$536,MATCH(LEFT(X484,255),LEFT('Disaggregation Data'!$J$315:$J$536,255),0))=0,(E484/F484)*100,INDEX('Disaggregation Data'!$M$315:$M$536,MATCH(LEFT(X484,255),LEFT('Disaggregation Data'!J$315:$J$536,255),0))),"")</f>
        <v/>
      </c>
      <c r="H484" s="390" t="str">
        <f t="array" ref="H484">IFERROR(IF(INDEX('Disaggregation Data'!$N$315:$N$536,MATCH(LEFT(X484,255),LEFT('Disaggregation Data'!$J$315:$J$536,255),0))=0,"",INDEX('Disaggregation Data'!$N$315:$N$536,MATCH(LEFT(X484,255),LEFT('Disaggregation Data'!J$315:$J$536,255),0))),"")</f>
        <v/>
      </c>
      <c r="I484" s="471"/>
      <c r="J484" s="471"/>
      <c r="K484" s="471"/>
      <c r="L484" s="471"/>
      <c r="M484" s="471"/>
      <c r="N484" s="471"/>
      <c r="O484" s="471"/>
      <c r="P484" s="471"/>
      <c r="Q484" s="471"/>
      <c r="R484" s="471"/>
      <c r="S484" s="471"/>
      <c r="T484" s="471"/>
      <c r="U484" s="390" t="str">
        <f t="array" ref="U484">IFERROR(IF(INDEX('Disaggregation Data'!$O$315:$O$536,MATCH(LEFT(X484,255),LEFT('Disaggregation Data'!$J$315:$J$536,255),0))=0,"",INDEX('Disaggregation Data'!$O$315:$O$536,MATCH(LEFT(X484,255),LEFT('Disaggregation Data'!J$315:$J$536,255),0))),"")</f>
        <v/>
      </c>
      <c r="V484" s="402" t="str">
        <f t="array" ref="V484">IFERROR(IF(INDEX('Disaggregation Data'!$P$315:$P$536,MATCH(LEFT(X484,255),LEFT('Disaggregation Data'!$J$315:$J$536,255),0))=0,"",INDEX('Disaggregation Data'!$P$315:$P$536,MATCH(LEFT(X484,255),LEFT('Disaggregation Data'!J$315:$J$536,255),0))),"")</f>
        <v/>
      </c>
      <c r="W484" s="472"/>
      <c r="X484" s="472" t="str">
        <f t="shared" si="34"/>
        <v/>
      </c>
      <c r="Y484" s="472">
        <f t="shared" si="35"/>
        <v>67</v>
      </c>
      <c r="Z484" s="472" t="str">
        <f t="shared" si="36"/>
        <v/>
      </c>
      <c r="AA484" s="472" t="b">
        <f t="shared" si="37"/>
        <v>0</v>
      </c>
      <c r="AB484" s="472" t="s">
        <v>1953</v>
      </c>
      <c r="AC484" s="472" t="str">
        <f t="array" ref="AC484">IFERROR(IF(INDEX('Disaggregation Records'!$G$95:$G$183,MATCH(LEFT(Z484,255),LEFT('Disaggregation Records'!$D$95:$D$183,255),0))=0,"",INDEX('Disaggregation Records'!$G$95:$G$183,MATCH(LEFT(Z484,255),LEFT('Disaggregation Records'!$D$95:$D$183,255),0))),"")</f>
        <v/>
      </c>
      <c r="AD484" s="472" t="s">
        <v>783</v>
      </c>
      <c r="AE484" s="219"/>
      <c r="AF484" s="135"/>
      <c r="AG484" s="135"/>
    </row>
    <row r="485" spans="1:33" ht="37.5" customHeight="1" x14ac:dyDescent="0.3">
      <c r="A485" s="367">
        <v>16</v>
      </c>
      <c r="B485" s="384" t="str">
        <f>IFERROR(VLOOKUP(A485,'Coverage Indicators - Section D'!$A$10:$Y$34,25,FALSE),"")</f>
        <v/>
      </c>
      <c r="C485" s="467" t="str">
        <f t="array" ref="C485">IFERROR(IF(INDEX('Disaggregation Records'!$E$95:$E$183,MATCH(LEFT(Z485,255),LEFT('Disaggregation Records'!$D$95:$D$183,255),0))=0,"",INDEX('Disaggregation Records'!$E$95:$E$183,MATCH(LEFT(Z485,255),LEFT('Disaggregation Records'!$D$95:$D$183,255),0))),"")</f>
        <v/>
      </c>
      <c r="D485" s="467" t="str">
        <f t="array" ref="D485">IFERROR(IF(INDEX('Disaggregation Records'!$F$95:$F$183,MATCH(LEFT(Z485,255),LEFT('Disaggregation Records'!$D$95:$D$183,255),0))=0,"",INDEX('Disaggregation Records'!$F$95:$F$183,MATCH(LEFT(Z485,255),LEFT('Disaggregation Records'!$D$95:$D$183,255),0))),"")</f>
        <v/>
      </c>
      <c r="E485" s="386" t="str">
        <f t="array" ref="E485">IFERROR(IF(INDEX('Disaggregation Data'!$K$315:$K$536,MATCH(LEFT(X485,255),LEFT('Disaggregation Data'!$J$315:$J$536,255),0))=0,"",INDEX('Disaggregation Data'!$K$315:$K$536,MATCH(LEFT(X485,255),LEFT('Disaggregation Data'!J$315:$J$536,255),0))),"")</f>
        <v/>
      </c>
      <c r="F485" s="387" t="str">
        <f t="array" ref="F485">IFERROR(IF(INDEX('Disaggregation Data'!$L$315:$L$536,MATCH(LEFT(X485,255),LEFT('Disaggregation Data'!$J$315:$J$536,255),0))=0,"",INDEX('Disaggregation Data'!$L$315:$L$536,MATCH(LEFT(X485,255),LEFT('Disaggregation Data'!J$315:$J$536,255),0))),"")</f>
        <v/>
      </c>
      <c r="G485" s="442" t="str">
        <f t="array" ref="G485">IFERROR(IF(INDEX('Disaggregation Data'!$M$315:$M$536,MATCH(LEFT(X485,255),LEFT('Disaggregation Data'!$J$315:$J$536,255),0))=0,(E485/F485)*100,INDEX('Disaggregation Data'!$M$315:$M$536,MATCH(LEFT(X485,255),LEFT('Disaggregation Data'!J$315:$J$536,255),0))),"")</f>
        <v/>
      </c>
      <c r="H485" s="390" t="str">
        <f t="array" ref="H485">IFERROR(IF(INDEX('Disaggregation Data'!$N$315:$N$536,MATCH(LEFT(X485,255),LEFT('Disaggregation Data'!$J$315:$J$536,255),0))=0,"",INDEX('Disaggregation Data'!$N$315:$N$536,MATCH(LEFT(X485,255),LEFT('Disaggregation Data'!J$315:$J$536,255),0))),"")</f>
        <v/>
      </c>
      <c r="I485" s="471"/>
      <c r="J485" s="471"/>
      <c r="K485" s="471"/>
      <c r="L485" s="471"/>
      <c r="M485" s="471"/>
      <c r="N485" s="471"/>
      <c r="O485" s="471"/>
      <c r="P485" s="471"/>
      <c r="Q485" s="471"/>
      <c r="R485" s="471"/>
      <c r="S485" s="471"/>
      <c r="T485" s="471"/>
      <c r="U485" s="390" t="str">
        <f t="array" ref="U485">IFERROR(IF(INDEX('Disaggregation Data'!$O$315:$O$536,MATCH(LEFT(X485,255),LEFT('Disaggregation Data'!$J$315:$J$536,255),0))=0,"",INDEX('Disaggregation Data'!$O$315:$O$536,MATCH(LEFT(X485,255),LEFT('Disaggregation Data'!J$315:$J$536,255),0))),"")</f>
        <v/>
      </c>
      <c r="V485" s="402" t="str">
        <f t="array" ref="V485">IFERROR(IF(INDEX('Disaggregation Data'!$P$315:$P$536,MATCH(LEFT(X485,255),LEFT('Disaggregation Data'!$J$315:$J$536,255),0))=0,"",INDEX('Disaggregation Data'!$P$315:$P$536,MATCH(LEFT(X485,255),LEFT('Disaggregation Data'!J$315:$J$536,255),0))),"")</f>
        <v/>
      </c>
      <c r="W485" s="472"/>
      <c r="X485" s="472" t="str">
        <f t="shared" si="34"/>
        <v/>
      </c>
      <c r="Y485" s="472">
        <f t="shared" si="35"/>
        <v>68</v>
      </c>
      <c r="Z485" s="472" t="str">
        <f t="shared" si="36"/>
        <v/>
      </c>
      <c r="AA485" s="472" t="b">
        <f t="shared" si="37"/>
        <v>0</v>
      </c>
      <c r="AB485" s="472" t="s">
        <v>1954</v>
      </c>
      <c r="AC485" s="472" t="str">
        <f t="array" ref="AC485">IFERROR(IF(INDEX('Disaggregation Records'!$G$95:$G$183,MATCH(LEFT(Z485,255),LEFT('Disaggregation Records'!$D$95:$D$183,255),0))=0,"",INDEX('Disaggregation Records'!$G$95:$G$183,MATCH(LEFT(Z485,255),LEFT('Disaggregation Records'!$D$95:$D$183,255),0))),"")</f>
        <v/>
      </c>
      <c r="AD485" s="472" t="s">
        <v>783</v>
      </c>
      <c r="AE485" s="219"/>
      <c r="AF485" s="135"/>
      <c r="AG485" s="135"/>
    </row>
    <row r="486" spans="1:33" ht="37.5" customHeight="1" x14ac:dyDescent="0.3">
      <c r="A486" s="367">
        <v>16</v>
      </c>
      <c r="B486" s="384" t="str">
        <f>IFERROR(VLOOKUP(A486,'Coverage Indicators - Section D'!$A$10:$Y$34,25,FALSE),"")</f>
        <v/>
      </c>
      <c r="C486" s="467" t="str">
        <f t="array" ref="C486">IFERROR(IF(INDEX('Disaggregation Records'!$E$95:$E$183,MATCH(LEFT(Z486,255),LEFT('Disaggregation Records'!$D$95:$D$183,255),0))=0,"",INDEX('Disaggregation Records'!$E$95:$E$183,MATCH(LEFT(Z486,255),LEFT('Disaggregation Records'!$D$95:$D$183,255),0))),"")</f>
        <v/>
      </c>
      <c r="D486" s="467" t="str">
        <f t="array" ref="D486">IFERROR(IF(INDEX('Disaggregation Records'!$F$95:$F$183,MATCH(LEFT(Z486,255),LEFT('Disaggregation Records'!$D$95:$D$183,255),0))=0,"",INDEX('Disaggregation Records'!$F$95:$F$183,MATCH(LEFT(Z486,255),LEFT('Disaggregation Records'!$D$95:$D$183,255),0))),"")</f>
        <v/>
      </c>
      <c r="E486" s="386" t="str">
        <f t="array" ref="E486">IFERROR(IF(INDEX('Disaggregation Data'!$K$315:$K$536,MATCH(LEFT(X486,255),LEFT('Disaggregation Data'!$J$315:$J$536,255),0))=0,"",INDEX('Disaggregation Data'!$K$315:$K$536,MATCH(LEFT(X486,255),LEFT('Disaggregation Data'!J$315:$J$536,255),0))),"")</f>
        <v/>
      </c>
      <c r="F486" s="387" t="str">
        <f t="array" ref="F486">IFERROR(IF(INDEX('Disaggregation Data'!$L$315:$L$536,MATCH(LEFT(X486,255),LEFT('Disaggregation Data'!$J$315:$J$536,255),0))=0,"",INDEX('Disaggregation Data'!$L$315:$L$536,MATCH(LEFT(X486,255),LEFT('Disaggregation Data'!J$315:$J$536,255),0))),"")</f>
        <v/>
      </c>
      <c r="G486" s="442" t="str">
        <f t="array" ref="G486">IFERROR(IF(INDEX('Disaggregation Data'!$M$315:$M$536,MATCH(LEFT(X486,255),LEFT('Disaggregation Data'!$J$315:$J$536,255),0))=0,(E486/F486)*100,INDEX('Disaggregation Data'!$M$315:$M$536,MATCH(LEFT(X486,255),LEFT('Disaggregation Data'!J$315:$J$536,255),0))),"")</f>
        <v/>
      </c>
      <c r="H486" s="390" t="str">
        <f t="array" ref="H486">IFERROR(IF(INDEX('Disaggregation Data'!$N$315:$N$536,MATCH(LEFT(X486,255),LEFT('Disaggregation Data'!$J$315:$J$536,255),0))=0,"",INDEX('Disaggregation Data'!$N$315:$N$536,MATCH(LEFT(X486,255),LEFT('Disaggregation Data'!J$315:$J$536,255),0))),"")</f>
        <v/>
      </c>
      <c r="I486" s="471"/>
      <c r="J486" s="471"/>
      <c r="K486" s="471"/>
      <c r="L486" s="471"/>
      <c r="M486" s="471"/>
      <c r="N486" s="471"/>
      <c r="O486" s="471"/>
      <c r="P486" s="471"/>
      <c r="Q486" s="471"/>
      <c r="R486" s="471"/>
      <c r="S486" s="471"/>
      <c r="T486" s="471"/>
      <c r="U486" s="390" t="str">
        <f t="array" ref="U486">IFERROR(IF(INDEX('Disaggregation Data'!$O$315:$O$536,MATCH(LEFT(X486,255),LEFT('Disaggregation Data'!$J$315:$J$536,255),0))=0,"",INDEX('Disaggregation Data'!$O$315:$O$536,MATCH(LEFT(X486,255),LEFT('Disaggregation Data'!J$315:$J$536,255),0))),"")</f>
        <v/>
      </c>
      <c r="V486" s="402" t="str">
        <f t="array" ref="V486">IFERROR(IF(INDEX('Disaggregation Data'!$P$315:$P$536,MATCH(LEFT(X486,255),LEFT('Disaggregation Data'!$J$315:$J$536,255),0))=0,"",INDEX('Disaggregation Data'!$P$315:$P$536,MATCH(LEFT(X486,255),LEFT('Disaggregation Data'!J$315:$J$536,255),0))),"")</f>
        <v/>
      </c>
      <c r="W486" s="472"/>
      <c r="X486" s="472" t="str">
        <f t="shared" si="34"/>
        <v/>
      </c>
      <c r="Y486" s="472">
        <f t="shared" si="35"/>
        <v>69</v>
      </c>
      <c r="Z486" s="472" t="str">
        <f t="shared" si="36"/>
        <v/>
      </c>
      <c r="AA486" s="472" t="b">
        <f t="shared" si="37"/>
        <v>0</v>
      </c>
      <c r="AB486" s="472" t="s">
        <v>1955</v>
      </c>
      <c r="AC486" s="472" t="str">
        <f t="array" ref="AC486">IFERROR(IF(INDEX('Disaggregation Records'!$G$95:$G$183,MATCH(LEFT(Z486,255),LEFT('Disaggregation Records'!$D$95:$D$183,255),0))=0,"",INDEX('Disaggregation Records'!$G$95:$G$183,MATCH(LEFT(Z486,255),LEFT('Disaggregation Records'!$D$95:$D$183,255),0))),"")</f>
        <v/>
      </c>
      <c r="AD486" s="472" t="s">
        <v>783</v>
      </c>
      <c r="AE486" s="219"/>
      <c r="AF486" s="135"/>
      <c r="AG486" s="135"/>
    </row>
    <row r="487" spans="1:33" ht="37.5" customHeight="1" x14ac:dyDescent="0.3">
      <c r="A487" s="367">
        <v>17</v>
      </c>
      <c r="B487" s="384" t="str">
        <f>IFERROR(VLOOKUP(A487,'Coverage Indicators - Section D'!$A$10:$Y$34,25,FALSE),"")</f>
        <v/>
      </c>
      <c r="C487" s="467" t="str">
        <f t="array" ref="C487">IFERROR(IF(INDEX('Disaggregation Records'!$E$95:$E$183,MATCH(LEFT(Z487,255),LEFT('Disaggregation Records'!$D$95:$D$183,255),0))=0,"",INDEX('Disaggregation Records'!$E$95:$E$183,MATCH(LEFT(Z487,255),LEFT('Disaggregation Records'!$D$95:$D$183,255),0))),"")</f>
        <v/>
      </c>
      <c r="D487" s="467" t="str">
        <f t="array" ref="D487">IFERROR(IF(INDEX('Disaggregation Records'!$F$95:$F$183,MATCH(LEFT(Z487,255),LEFT('Disaggregation Records'!$D$95:$D$183,255),0))=0,"",INDEX('Disaggregation Records'!$F$95:$F$183,MATCH(LEFT(Z487,255),LEFT('Disaggregation Records'!$D$95:$D$183,255),0))),"")</f>
        <v/>
      </c>
      <c r="E487" s="386" t="str">
        <f t="array" ref="E487">IFERROR(IF(INDEX('Disaggregation Data'!$K$315:$K$536,MATCH(LEFT(X487,255),LEFT('Disaggregation Data'!$J$315:$J$536,255),0))=0,"",INDEX('Disaggregation Data'!$K$315:$K$536,MATCH(LEFT(X487,255),LEFT('Disaggregation Data'!J$315:$J$536,255),0))),"")</f>
        <v/>
      </c>
      <c r="F487" s="387" t="str">
        <f t="array" ref="F487">IFERROR(IF(INDEX('Disaggregation Data'!$L$315:$L$536,MATCH(LEFT(X487,255),LEFT('Disaggregation Data'!$J$315:$J$536,255),0))=0,"",INDEX('Disaggregation Data'!$L$315:$L$536,MATCH(LEFT(X487,255),LEFT('Disaggregation Data'!J$315:$J$536,255),0))),"")</f>
        <v/>
      </c>
      <c r="G487" s="442" t="str">
        <f t="array" ref="G487">IFERROR(IF(INDEX('Disaggregation Data'!$M$315:$M$536,MATCH(LEFT(X487,255),LEFT('Disaggregation Data'!$J$315:$J$536,255),0))=0,(E487/F487)*100,INDEX('Disaggregation Data'!$M$315:$M$536,MATCH(LEFT(X487,255),LEFT('Disaggregation Data'!J$315:$J$536,255),0))),"")</f>
        <v/>
      </c>
      <c r="H487" s="390" t="str">
        <f t="array" ref="H487">IFERROR(IF(INDEX('Disaggregation Data'!$N$315:$N$536,MATCH(LEFT(X487,255),LEFT('Disaggregation Data'!$J$315:$J$536,255),0))=0,"",INDEX('Disaggregation Data'!$N$315:$N$536,MATCH(LEFT(X487,255),LEFT('Disaggregation Data'!J$315:$J$536,255),0))),"")</f>
        <v/>
      </c>
      <c r="I487" s="471"/>
      <c r="J487" s="471"/>
      <c r="K487" s="471"/>
      <c r="L487" s="471"/>
      <c r="M487" s="471"/>
      <c r="N487" s="471"/>
      <c r="O487" s="471"/>
      <c r="P487" s="471"/>
      <c r="Q487" s="471"/>
      <c r="R487" s="471"/>
      <c r="S487" s="471"/>
      <c r="T487" s="471"/>
      <c r="U487" s="390" t="str">
        <f t="array" ref="U487">IFERROR(IF(INDEX('Disaggregation Data'!$O$315:$O$536,MATCH(LEFT(X487,255),LEFT('Disaggregation Data'!$J$315:$J$536,255),0))=0,"",INDEX('Disaggregation Data'!$O$315:$O$536,MATCH(LEFT(X487,255),LEFT('Disaggregation Data'!J$315:$J$536,255),0))),"")</f>
        <v/>
      </c>
      <c r="V487" s="402" t="str">
        <f t="array" ref="V487">IFERROR(IF(INDEX('Disaggregation Data'!$P$315:$P$536,MATCH(LEFT(X487,255),LEFT('Disaggregation Data'!$J$315:$J$536,255),0))=0,"",INDEX('Disaggregation Data'!$P$315:$P$536,MATCH(LEFT(X487,255),LEFT('Disaggregation Data'!J$315:$J$536,255),0))),"")</f>
        <v/>
      </c>
      <c r="W487" s="472"/>
      <c r="X487" s="472" t="str">
        <f t="shared" si="34"/>
        <v/>
      </c>
      <c r="Y487" s="472">
        <f t="shared" si="35"/>
        <v>70</v>
      </c>
      <c r="Z487" s="472" t="str">
        <f t="shared" si="36"/>
        <v/>
      </c>
      <c r="AA487" s="472" t="b">
        <f t="shared" si="37"/>
        <v>0</v>
      </c>
      <c r="AB487" s="472" t="s">
        <v>1956</v>
      </c>
      <c r="AC487" s="472" t="str">
        <f t="array" ref="AC487">IFERROR(IF(INDEX('Disaggregation Records'!$G$95:$G$183,MATCH(LEFT(Z487,255),LEFT('Disaggregation Records'!$D$95:$D$183,255),0))=0,"",INDEX('Disaggregation Records'!$G$95:$G$183,MATCH(LEFT(Z487,255),LEFT('Disaggregation Records'!$D$95:$D$183,255),0))),"")</f>
        <v/>
      </c>
      <c r="AD487" s="472" t="s">
        <v>784</v>
      </c>
      <c r="AE487" s="219"/>
      <c r="AF487" s="135"/>
      <c r="AG487" s="135"/>
    </row>
    <row r="488" spans="1:33" ht="37.5" customHeight="1" x14ac:dyDescent="0.3">
      <c r="A488" s="367">
        <v>17</v>
      </c>
      <c r="B488" s="384" t="str">
        <f>IFERROR(VLOOKUP(A488,'Coverage Indicators - Section D'!$A$10:$Y$34,25,FALSE),"")</f>
        <v/>
      </c>
      <c r="C488" s="467" t="str">
        <f t="array" ref="C488">IFERROR(IF(INDEX('Disaggregation Records'!$E$95:$E$183,MATCH(LEFT(Z488,255),LEFT('Disaggregation Records'!$D$95:$D$183,255),0))=0,"",INDEX('Disaggregation Records'!$E$95:$E$183,MATCH(LEFT(Z488,255),LEFT('Disaggregation Records'!$D$95:$D$183,255),0))),"")</f>
        <v/>
      </c>
      <c r="D488" s="467" t="str">
        <f t="array" ref="D488">IFERROR(IF(INDEX('Disaggregation Records'!$F$95:$F$183,MATCH(LEFT(Z488,255),LEFT('Disaggregation Records'!$D$95:$D$183,255),0))=0,"",INDEX('Disaggregation Records'!$F$95:$F$183,MATCH(LEFT(Z488,255),LEFT('Disaggregation Records'!$D$95:$D$183,255),0))),"")</f>
        <v/>
      </c>
      <c r="E488" s="386" t="str">
        <f t="array" ref="E488">IFERROR(IF(INDEX('Disaggregation Data'!$K$315:$K$536,MATCH(LEFT(X488,255),LEFT('Disaggregation Data'!$J$315:$J$536,255),0))=0,"",INDEX('Disaggregation Data'!$K$315:$K$536,MATCH(LEFT(X488,255),LEFT('Disaggregation Data'!J$315:$J$536,255),0))),"")</f>
        <v/>
      </c>
      <c r="F488" s="387" t="str">
        <f t="array" ref="F488">IFERROR(IF(INDEX('Disaggregation Data'!$L$315:$L$536,MATCH(LEFT(X488,255),LEFT('Disaggregation Data'!$J$315:$J$536,255),0))=0,"",INDEX('Disaggregation Data'!$L$315:$L$536,MATCH(LEFT(X488,255),LEFT('Disaggregation Data'!J$315:$J$536,255),0))),"")</f>
        <v/>
      </c>
      <c r="G488" s="442" t="str">
        <f t="array" ref="G488">IFERROR(IF(INDEX('Disaggregation Data'!$M$315:$M$536,MATCH(LEFT(X488,255),LEFT('Disaggregation Data'!$J$315:$J$536,255),0))=0,(E488/F488)*100,INDEX('Disaggregation Data'!$M$315:$M$536,MATCH(LEFT(X488,255),LEFT('Disaggregation Data'!J$315:$J$536,255),0))),"")</f>
        <v/>
      </c>
      <c r="H488" s="390" t="str">
        <f t="array" ref="H488">IFERROR(IF(INDEX('Disaggregation Data'!$N$315:$N$536,MATCH(LEFT(X488,255),LEFT('Disaggregation Data'!$J$315:$J$536,255),0))=0,"",INDEX('Disaggregation Data'!$N$315:$N$536,MATCH(LEFT(X488,255),LEFT('Disaggregation Data'!J$315:$J$536,255),0))),"")</f>
        <v/>
      </c>
      <c r="I488" s="471"/>
      <c r="J488" s="471"/>
      <c r="K488" s="471"/>
      <c r="L488" s="471"/>
      <c r="M488" s="471"/>
      <c r="N488" s="471"/>
      <c r="O488" s="471"/>
      <c r="P488" s="471"/>
      <c r="Q488" s="471"/>
      <c r="R488" s="471"/>
      <c r="S488" s="471"/>
      <c r="T488" s="471"/>
      <c r="U488" s="390" t="str">
        <f t="array" ref="U488">IFERROR(IF(INDEX('Disaggregation Data'!$O$315:$O$536,MATCH(LEFT(X488,255),LEFT('Disaggregation Data'!$J$315:$J$536,255),0))=0,"",INDEX('Disaggregation Data'!$O$315:$O$536,MATCH(LEFT(X488,255),LEFT('Disaggregation Data'!J$315:$J$536,255),0))),"")</f>
        <v/>
      </c>
      <c r="V488" s="402" t="str">
        <f t="array" ref="V488">IFERROR(IF(INDEX('Disaggregation Data'!$P$315:$P$536,MATCH(LEFT(X488,255),LEFT('Disaggregation Data'!$J$315:$J$536,255),0))=0,"",INDEX('Disaggregation Data'!$P$315:$P$536,MATCH(LEFT(X488,255),LEFT('Disaggregation Data'!J$315:$J$536,255),0))),"")</f>
        <v/>
      </c>
      <c r="W488" s="472"/>
      <c r="X488" s="472" t="str">
        <f t="shared" si="34"/>
        <v/>
      </c>
      <c r="Y488" s="472">
        <f t="shared" si="35"/>
        <v>71</v>
      </c>
      <c r="Z488" s="472" t="str">
        <f t="shared" si="36"/>
        <v/>
      </c>
      <c r="AA488" s="472" t="b">
        <f t="shared" si="37"/>
        <v>0</v>
      </c>
      <c r="AB488" s="472" t="s">
        <v>1957</v>
      </c>
      <c r="AC488" s="472" t="str">
        <f t="array" ref="AC488">IFERROR(IF(INDEX('Disaggregation Records'!$G$95:$G$183,MATCH(LEFT(Z488,255),LEFT('Disaggregation Records'!$D$95:$D$183,255),0))=0,"",INDEX('Disaggregation Records'!$G$95:$G$183,MATCH(LEFT(Z488,255),LEFT('Disaggregation Records'!$D$95:$D$183,255),0))),"")</f>
        <v/>
      </c>
      <c r="AD488" s="472" t="s">
        <v>784</v>
      </c>
      <c r="AE488" s="219"/>
      <c r="AF488" s="135"/>
      <c r="AG488" s="135"/>
    </row>
    <row r="489" spans="1:33" ht="37.5" customHeight="1" x14ac:dyDescent="0.3">
      <c r="A489" s="367">
        <v>17</v>
      </c>
      <c r="B489" s="384" t="str">
        <f>IFERROR(VLOOKUP(A489,'Coverage Indicators - Section D'!$A$10:$Y$34,25,FALSE),"")</f>
        <v/>
      </c>
      <c r="C489" s="467" t="str">
        <f t="array" ref="C489">IFERROR(IF(INDEX('Disaggregation Records'!$E$95:$E$183,MATCH(LEFT(Z489,255),LEFT('Disaggregation Records'!$D$95:$D$183,255),0))=0,"",INDEX('Disaggregation Records'!$E$95:$E$183,MATCH(LEFT(Z489,255),LEFT('Disaggregation Records'!$D$95:$D$183,255),0))),"")</f>
        <v/>
      </c>
      <c r="D489" s="467" t="str">
        <f t="array" ref="D489">IFERROR(IF(INDEX('Disaggregation Records'!$F$95:$F$183,MATCH(LEFT(Z489,255),LEFT('Disaggregation Records'!$D$95:$D$183,255),0))=0,"",INDEX('Disaggregation Records'!$F$95:$F$183,MATCH(LEFT(Z489,255),LEFT('Disaggregation Records'!$D$95:$D$183,255),0))),"")</f>
        <v/>
      </c>
      <c r="E489" s="386" t="str">
        <f t="array" ref="E489">IFERROR(IF(INDEX('Disaggregation Data'!$K$315:$K$536,MATCH(LEFT(X489,255),LEFT('Disaggregation Data'!$J$315:$J$536,255),0))=0,"",INDEX('Disaggregation Data'!$K$315:$K$536,MATCH(LEFT(X489,255),LEFT('Disaggregation Data'!J$315:$J$536,255),0))),"")</f>
        <v/>
      </c>
      <c r="F489" s="387" t="str">
        <f t="array" ref="F489">IFERROR(IF(INDEX('Disaggregation Data'!$L$315:$L$536,MATCH(LEFT(X489,255),LEFT('Disaggregation Data'!$J$315:$J$536,255),0))=0,"",INDEX('Disaggregation Data'!$L$315:$L$536,MATCH(LEFT(X489,255),LEFT('Disaggregation Data'!J$315:$J$536,255),0))),"")</f>
        <v/>
      </c>
      <c r="G489" s="442" t="str">
        <f t="array" ref="G489">IFERROR(IF(INDEX('Disaggregation Data'!$M$315:$M$536,MATCH(LEFT(X489,255),LEFT('Disaggregation Data'!$J$315:$J$536,255),0))=0,(E489/F489)*100,INDEX('Disaggregation Data'!$M$315:$M$536,MATCH(LEFT(X489,255),LEFT('Disaggregation Data'!J$315:$J$536,255),0))),"")</f>
        <v/>
      </c>
      <c r="H489" s="390" t="str">
        <f t="array" ref="H489">IFERROR(IF(INDEX('Disaggregation Data'!$N$315:$N$536,MATCH(LEFT(X489,255),LEFT('Disaggregation Data'!$J$315:$J$536,255),0))=0,"",INDEX('Disaggregation Data'!$N$315:$N$536,MATCH(LEFT(X489,255),LEFT('Disaggregation Data'!J$315:$J$536,255),0))),"")</f>
        <v/>
      </c>
      <c r="I489" s="471"/>
      <c r="J489" s="471"/>
      <c r="K489" s="471"/>
      <c r="L489" s="471"/>
      <c r="M489" s="471"/>
      <c r="N489" s="471"/>
      <c r="O489" s="471"/>
      <c r="P489" s="471"/>
      <c r="Q489" s="471"/>
      <c r="R489" s="471"/>
      <c r="S489" s="471"/>
      <c r="T489" s="471"/>
      <c r="U489" s="390" t="str">
        <f t="array" ref="U489">IFERROR(IF(INDEX('Disaggregation Data'!$O$315:$O$536,MATCH(LEFT(X489,255),LEFT('Disaggregation Data'!$J$315:$J$536,255),0))=0,"",INDEX('Disaggregation Data'!$O$315:$O$536,MATCH(LEFT(X489,255),LEFT('Disaggregation Data'!J$315:$J$536,255),0))),"")</f>
        <v/>
      </c>
      <c r="V489" s="402" t="str">
        <f t="array" ref="V489">IFERROR(IF(INDEX('Disaggregation Data'!$P$315:$P$536,MATCH(LEFT(X489,255),LEFT('Disaggregation Data'!$J$315:$J$536,255),0))=0,"",INDEX('Disaggregation Data'!$P$315:$P$536,MATCH(LEFT(X489,255),LEFT('Disaggregation Data'!J$315:$J$536,255),0))),"")</f>
        <v/>
      </c>
      <c r="W489" s="472"/>
      <c r="X489" s="472" t="str">
        <f t="shared" si="34"/>
        <v/>
      </c>
      <c r="Y489" s="472">
        <f t="shared" si="35"/>
        <v>72</v>
      </c>
      <c r="Z489" s="472" t="str">
        <f t="shared" si="36"/>
        <v/>
      </c>
      <c r="AA489" s="472" t="b">
        <f t="shared" si="37"/>
        <v>0</v>
      </c>
      <c r="AB489" s="472" t="s">
        <v>1958</v>
      </c>
      <c r="AC489" s="472" t="str">
        <f t="array" ref="AC489">IFERROR(IF(INDEX('Disaggregation Records'!$G$95:$G$183,MATCH(LEFT(Z489,255),LEFT('Disaggregation Records'!$D$95:$D$183,255),0))=0,"",INDEX('Disaggregation Records'!$G$95:$G$183,MATCH(LEFT(Z489,255),LEFT('Disaggregation Records'!$D$95:$D$183,255),0))),"")</f>
        <v/>
      </c>
      <c r="AD489" s="472" t="s">
        <v>784</v>
      </c>
      <c r="AE489" s="219"/>
      <c r="AF489" s="135"/>
      <c r="AG489" s="135"/>
    </row>
    <row r="490" spans="1:33" ht="37.5" customHeight="1" x14ac:dyDescent="0.3">
      <c r="A490" s="367">
        <v>17</v>
      </c>
      <c r="B490" s="384" t="str">
        <f>IFERROR(VLOOKUP(A490,'Coverage Indicators - Section D'!$A$10:$Y$34,25,FALSE),"")</f>
        <v/>
      </c>
      <c r="C490" s="467" t="str">
        <f t="array" ref="C490">IFERROR(IF(INDEX('Disaggregation Records'!$E$95:$E$183,MATCH(LEFT(Z490,255),LEFT('Disaggregation Records'!$D$95:$D$183,255),0))=0,"",INDEX('Disaggregation Records'!$E$95:$E$183,MATCH(LEFT(Z490,255),LEFT('Disaggregation Records'!$D$95:$D$183,255),0))),"")</f>
        <v/>
      </c>
      <c r="D490" s="467" t="str">
        <f t="array" ref="D490">IFERROR(IF(INDEX('Disaggregation Records'!$F$95:$F$183,MATCH(LEFT(Z490,255),LEFT('Disaggregation Records'!$D$95:$D$183,255),0))=0,"",INDEX('Disaggregation Records'!$F$95:$F$183,MATCH(LEFT(Z490,255),LEFT('Disaggregation Records'!$D$95:$D$183,255),0))),"")</f>
        <v/>
      </c>
      <c r="E490" s="386" t="str">
        <f t="array" ref="E490">IFERROR(IF(INDEX('Disaggregation Data'!$K$315:$K$536,MATCH(LEFT(X490,255),LEFT('Disaggregation Data'!$J$315:$J$536,255),0))=0,"",INDEX('Disaggregation Data'!$K$315:$K$536,MATCH(LEFT(X490,255),LEFT('Disaggregation Data'!J$315:$J$536,255),0))),"")</f>
        <v/>
      </c>
      <c r="F490" s="387" t="str">
        <f t="array" ref="F490">IFERROR(IF(INDEX('Disaggregation Data'!$L$315:$L$536,MATCH(LEFT(X490,255),LEFT('Disaggregation Data'!$J$315:$J$536,255),0))=0,"",INDEX('Disaggregation Data'!$L$315:$L$536,MATCH(LEFT(X490,255),LEFT('Disaggregation Data'!J$315:$J$536,255),0))),"")</f>
        <v/>
      </c>
      <c r="G490" s="442" t="str">
        <f t="array" ref="G490">IFERROR(IF(INDEX('Disaggregation Data'!$M$315:$M$536,MATCH(LEFT(X490,255),LEFT('Disaggregation Data'!$J$315:$J$536,255),0))=0,(E490/F490)*100,INDEX('Disaggregation Data'!$M$315:$M$536,MATCH(LEFT(X490,255),LEFT('Disaggregation Data'!J$315:$J$536,255),0))),"")</f>
        <v/>
      </c>
      <c r="H490" s="390" t="str">
        <f t="array" ref="H490">IFERROR(IF(INDEX('Disaggregation Data'!$N$315:$N$536,MATCH(LEFT(X490,255),LEFT('Disaggregation Data'!$J$315:$J$536,255),0))=0,"",INDEX('Disaggregation Data'!$N$315:$N$536,MATCH(LEFT(X490,255),LEFT('Disaggregation Data'!J$315:$J$536,255),0))),"")</f>
        <v/>
      </c>
      <c r="I490" s="471"/>
      <c r="J490" s="471"/>
      <c r="K490" s="471"/>
      <c r="L490" s="471"/>
      <c r="M490" s="471"/>
      <c r="N490" s="471"/>
      <c r="O490" s="471"/>
      <c r="P490" s="471"/>
      <c r="Q490" s="471"/>
      <c r="R490" s="471"/>
      <c r="S490" s="471"/>
      <c r="T490" s="471"/>
      <c r="U490" s="390" t="str">
        <f t="array" ref="U490">IFERROR(IF(INDEX('Disaggregation Data'!$O$315:$O$536,MATCH(LEFT(X490,255),LEFT('Disaggregation Data'!$J$315:$J$536,255),0))=0,"",INDEX('Disaggregation Data'!$O$315:$O$536,MATCH(LEFT(X490,255),LEFT('Disaggregation Data'!J$315:$J$536,255),0))),"")</f>
        <v/>
      </c>
      <c r="V490" s="402" t="str">
        <f t="array" ref="V490">IFERROR(IF(INDEX('Disaggregation Data'!$P$315:$P$536,MATCH(LEFT(X490,255),LEFT('Disaggregation Data'!$J$315:$J$536,255),0))=0,"",INDEX('Disaggregation Data'!$P$315:$P$536,MATCH(LEFT(X490,255),LEFT('Disaggregation Data'!J$315:$J$536,255),0))),"")</f>
        <v/>
      </c>
      <c r="W490" s="472"/>
      <c r="X490" s="472" t="str">
        <f t="shared" si="34"/>
        <v/>
      </c>
      <c r="Y490" s="472">
        <f t="shared" si="35"/>
        <v>73</v>
      </c>
      <c r="Z490" s="472" t="str">
        <f t="shared" si="36"/>
        <v/>
      </c>
      <c r="AA490" s="472" t="b">
        <f t="shared" si="37"/>
        <v>0</v>
      </c>
      <c r="AB490" s="472" t="s">
        <v>1959</v>
      </c>
      <c r="AC490" s="472" t="str">
        <f t="array" ref="AC490">IFERROR(IF(INDEX('Disaggregation Records'!$G$95:$G$183,MATCH(LEFT(Z490,255),LEFT('Disaggregation Records'!$D$95:$D$183,255),0))=0,"",INDEX('Disaggregation Records'!$G$95:$G$183,MATCH(LEFT(Z490,255),LEFT('Disaggregation Records'!$D$95:$D$183,255),0))),"")</f>
        <v/>
      </c>
      <c r="AD490" s="472" t="s">
        <v>784</v>
      </c>
      <c r="AE490" s="219"/>
      <c r="AF490" s="135"/>
      <c r="AG490" s="135"/>
    </row>
    <row r="491" spans="1:33" ht="37.5" customHeight="1" x14ac:dyDescent="0.3">
      <c r="A491" s="367">
        <v>17</v>
      </c>
      <c r="B491" s="384" t="str">
        <f>IFERROR(VLOOKUP(A491,'Coverage Indicators - Section D'!$A$10:$Y$34,25,FALSE),"")</f>
        <v/>
      </c>
      <c r="C491" s="467" t="str">
        <f t="array" ref="C491">IFERROR(IF(INDEX('Disaggregation Records'!$E$95:$E$183,MATCH(LEFT(Z491,255),LEFT('Disaggregation Records'!$D$95:$D$183,255),0))=0,"",INDEX('Disaggregation Records'!$E$95:$E$183,MATCH(LEFT(Z491,255),LEFT('Disaggregation Records'!$D$95:$D$183,255),0))),"")</f>
        <v/>
      </c>
      <c r="D491" s="467" t="str">
        <f t="array" ref="D491">IFERROR(IF(INDEX('Disaggregation Records'!$F$95:$F$183,MATCH(LEFT(Z491,255),LEFT('Disaggregation Records'!$D$95:$D$183,255),0))=0,"",INDEX('Disaggregation Records'!$F$95:$F$183,MATCH(LEFT(Z491,255),LEFT('Disaggregation Records'!$D$95:$D$183,255),0))),"")</f>
        <v/>
      </c>
      <c r="E491" s="386" t="str">
        <f t="array" ref="E491">IFERROR(IF(INDEX('Disaggregation Data'!$K$315:$K$536,MATCH(LEFT(X491,255),LEFT('Disaggregation Data'!$J$315:$J$536,255),0))=0,"",INDEX('Disaggregation Data'!$K$315:$K$536,MATCH(LEFT(X491,255),LEFT('Disaggregation Data'!J$315:$J$536,255),0))),"")</f>
        <v/>
      </c>
      <c r="F491" s="387" t="str">
        <f t="array" ref="F491">IFERROR(IF(INDEX('Disaggregation Data'!$L$315:$L$536,MATCH(LEFT(X491,255),LEFT('Disaggregation Data'!$J$315:$J$536,255),0))=0,"",INDEX('Disaggregation Data'!$L$315:$L$536,MATCH(LEFT(X491,255),LEFT('Disaggregation Data'!J$315:$J$536,255),0))),"")</f>
        <v/>
      </c>
      <c r="G491" s="442" t="str">
        <f t="array" ref="G491">IFERROR(IF(INDEX('Disaggregation Data'!$M$315:$M$536,MATCH(LEFT(X491,255),LEFT('Disaggregation Data'!$J$315:$J$536,255),0))=0,(E491/F491)*100,INDEX('Disaggregation Data'!$M$315:$M$536,MATCH(LEFT(X491,255),LEFT('Disaggregation Data'!J$315:$J$536,255),0))),"")</f>
        <v/>
      </c>
      <c r="H491" s="390" t="str">
        <f t="array" ref="H491">IFERROR(IF(INDEX('Disaggregation Data'!$N$315:$N$536,MATCH(LEFT(X491,255),LEFT('Disaggregation Data'!$J$315:$J$536,255),0))=0,"",INDEX('Disaggregation Data'!$N$315:$N$536,MATCH(LEFT(X491,255),LEFT('Disaggregation Data'!J$315:$J$536,255),0))),"")</f>
        <v/>
      </c>
      <c r="I491" s="471"/>
      <c r="J491" s="471"/>
      <c r="K491" s="471"/>
      <c r="L491" s="471"/>
      <c r="M491" s="471"/>
      <c r="N491" s="471"/>
      <c r="O491" s="471"/>
      <c r="P491" s="471"/>
      <c r="Q491" s="471"/>
      <c r="R491" s="471"/>
      <c r="S491" s="471"/>
      <c r="T491" s="471"/>
      <c r="U491" s="390" t="str">
        <f t="array" ref="U491">IFERROR(IF(INDEX('Disaggregation Data'!$O$315:$O$536,MATCH(LEFT(X491,255),LEFT('Disaggregation Data'!$J$315:$J$536,255),0))=0,"",INDEX('Disaggregation Data'!$O$315:$O$536,MATCH(LEFT(X491,255),LEFT('Disaggregation Data'!J$315:$J$536,255),0))),"")</f>
        <v/>
      </c>
      <c r="V491" s="402" t="str">
        <f t="array" ref="V491">IFERROR(IF(INDEX('Disaggregation Data'!$P$315:$P$536,MATCH(LEFT(X491,255),LEFT('Disaggregation Data'!$J$315:$J$536,255),0))=0,"",INDEX('Disaggregation Data'!$P$315:$P$536,MATCH(LEFT(X491,255),LEFT('Disaggregation Data'!J$315:$J$536,255),0))),"")</f>
        <v/>
      </c>
      <c r="W491" s="472"/>
      <c r="X491" s="472" t="str">
        <f t="shared" si="34"/>
        <v/>
      </c>
      <c r="Y491" s="472">
        <f t="shared" si="35"/>
        <v>74</v>
      </c>
      <c r="Z491" s="472" t="str">
        <f t="shared" si="36"/>
        <v/>
      </c>
      <c r="AA491" s="472" t="b">
        <f t="shared" si="37"/>
        <v>0</v>
      </c>
      <c r="AB491" s="472" t="s">
        <v>1960</v>
      </c>
      <c r="AC491" s="472" t="str">
        <f t="array" ref="AC491">IFERROR(IF(INDEX('Disaggregation Records'!$G$95:$G$183,MATCH(LEFT(Z491,255),LEFT('Disaggregation Records'!$D$95:$D$183,255),0))=0,"",INDEX('Disaggregation Records'!$G$95:$G$183,MATCH(LEFT(Z491,255),LEFT('Disaggregation Records'!$D$95:$D$183,255),0))),"")</f>
        <v/>
      </c>
      <c r="AD491" s="472" t="s">
        <v>784</v>
      </c>
      <c r="AE491" s="219"/>
      <c r="AF491" s="135"/>
      <c r="AG491" s="135"/>
    </row>
    <row r="492" spans="1:33" ht="37.5" customHeight="1" x14ac:dyDescent="0.3">
      <c r="A492" s="367">
        <v>17</v>
      </c>
      <c r="B492" s="384" t="str">
        <f>IFERROR(VLOOKUP(A492,'Coverage Indicators - Section D'!$A$10:$Y$34,25,FALSE),"")</f>
        <v/>
      </c>
      <c r="C492" s="467" t="str">
        <f t="array" ref="C492">IFERROR(IF(INDEX('Disaggregation Records'!$E$95:$E$183,MATCH(LEFT(Z492,255),LEFT('Disaggregation Records'!$D$95:$D$183,255),0))=0,"",INDEX('Disaggregation Records'!$E$95:$E$183,MATCH(LEFT(Z492,255),LEFT('Disaggregation Records'!$D$95:$D$183,255),0))),"")</f>
        <v/>
      </c>
      <c r="D492" s="467" t="str">
        <f t="array" ref="D492">IFERROR(IF(INDEX('Disaggregation Records'!$F$95:$F$183,MATCH(LEFT(Z492,255),LEFT('Disaggregation Records'!$D$95:$D$183,255),0))=0,"",INDEX('Disaggregation Records'!$F$95:$F$183,MATCH(LEFT(Z492,255),LEFT('Disaggregation Records'!$D$95:$D$183,255),0))),"")</f>
        <v/>
      </c>
      <c r="E492" s="386" t="str">
        <f t="array" ref="E492">IFERROR(IF(INDEX('Disaggregation Data'!$K$315:$K$536,MATCH(LEFT(X492,255),LEFT('Disaggregation Data'!$J$315:$J$536,255),0))=0,"",INDEX('Disaggregation Data'!$K$315:$K$536,MATCH(LEFT(X492,255),LEFT('Disaggregation Data'!J$315:$J$536,255),0))),"")</f>
        <v/>
      </c>
      <c r="F492" s="387" t="str">
        <f t="array" ref="F492">IFERROR(IF(INDEX('Disaggregation Data'!$L$315:$L$536,MATCH(LEFT(X492,255),LEFT('Disaggregation Data'!$J$315:$J$536,255),0))=0,"",INDEX('Disaggregation Data'!$L$315:$L$536,MATCH(LEFT(X492,255),LEFT('Disaggregation Data'!J$315:$J$536,255),0))),"")</f>
        <v/>
      </c>
      <c r="G492" s="442" t="str">
        <f t="array" ref="G492">IFERROR(IF(INDEX('Disaggregation Data'!$M$315:$M$536,MATCH(LEFT(X492,255),LEFT('Disaggregation Data'!$J$315:$J$536,255),0))=0,(E492/F492)*100,INDEX('Disaggregation Data'!$M$315:$M$536,MATCH(LEFT(X492,255),LEFT('Disaggregation Data'!J$315:$J$536,255),0))),"")</f>
        <v/>
      </c>
      <c r="H492" s="390" t="str">
        <f t="array" ref="H492">IFERROR(IF(INDEX('Disaggregation Data'!$N$315:$N$536,MATCH(LEFT(X492,255),LEFT('Disaggregation Data'!$J$315:$J$536,255),0))=0,"",INDEX('Disaggregation Data'!$N$315:$N$536,MATCH(LEFT(X492,255),LEFT('Disaggregation Data'!J$315:$J$536,255),0))),"")</f>
        <v/>
      </c>
      <c r="I492" s="471"/>
      <c r="J492" s="471"/>
      <c r="K492" s="471"/>
      <c r="L492" s="471"/>
      <c r="M492" s="471"/>
      <c r="N492" s="471"/>
      <c r="O492" s="471"/>
      <c r="P492" s="471"/>
      <c r="Q492" s="471"/>
      <c r="R492" s="471"/>
      <c r="S492" s="471"/>
      <c r="T492" s="471"/>
      <c r="U492" s="390" t="str">
        <f t="array" ref="U492">IFERROR(IF(INDEX('Disaggregation Data'!$O$315:$O$536,MATCH(LEFT(X492,255),LEFT('Disaggregation Data'!$J$315:$J$536,255),0))=0,"",INDEX('Disaggregation Data'!$O$315:$O$536,MATCH(LEFT(X492,255),LEFT('Disaggregation Data'!J$315:$J$536,255),0))),"")</f>
        <v/>
      </c>
      <c r="V492" s="402" t="str">
        <f t="array" ref="V492">IFERROR(IF(INDEX('Disaggregation Data'!$P$315:$P$536,MATCH(LEFT(X492,255),LEFT('Disaggregation Data'!$J$315:$J$536,255),0))=0,"",INDEX('Disaggregation Data'!$P$315:$P$536,MATCH(LEFT(X492,255),LEFT('Disaggregation Data'!J$315:$J$536,255),0))),"")</f>
        <v/>
      </c>
      <c r="W492" s="472"/>
      <c r="X492" s="472" t="str">
        <f t="shared" si="34"/>
        <v/>
      </c>
      <c r="Y492" s="472">
        <f t="shared" si="35"/>
        <v>75</v>
      </c>
      <c r="Z492" s="472" t="str">
        <f t="shared" si="36"/>
        <v/>
      </c>
      <c r="AA492" s="472" t="b">
        <f t="shared" si="37"/>
        <v>0</v>
      </c>
      <c r="AB492" s="472" t="s">
        <v>1961</v>
      </c>
      <c r="AC492" s="472" t="str">
        <f t="array" ref="AC492">IFERROR(IF(INDEX('Disaggregation Records'!$G$95:$G$183,MATCH(LEFT(Z492,255),LEFT('Disaggregation Records'!$D$95:$D$183,255),0))=0,"",INDEX('Disaggregation Records'!$G$95:$G$183,MATCH(LEFT(Z492,255),LEFT('Disaggregation Records'!$D$95:$D$183,255),0))),"")</f>
        <v/>
      </c>
      <c r="AD492" s="472" t="s">
        <v>784</v>
      </c>
      <c r="AE492" s="219"/>
      <c r="AF492" s="135"/>
      <c r="AG492" s="135"/>
    </row>
    <row r="493" spans="1:33" ht="37.5" customHeight="1" x14ac:dyDescent="0.3">
      <c r="A493" s="367">
        <v>17</v>
      </c>
      <c r="B493" s="384" t="str">
        <f>IFERROR(VLOOKUP(A493,'Coverage Indicators - Section D'!$A$10:$Y$34,25,FALSE),"")</f>
        <v/>
      </c>
      <c r="C493" s="467" t="str">
        <f t="array" ref="C493">IFERROR(IF(INDEX('Disaggregation Records'!$E$95:$E$183,MATCH(LEFT(Z493,255),LEFT('Disaggregation Records'!$D$95:$D$183,255),0))=0,"",INDEX('Disaggregation Records'!$E$95:$E$183,MATCH(LEFT(Z493,255),LEFT('Disaggregation Records'!$D$95:$D$183,255),0))),"")</f>
        <v/>
      </c>
      <c r="D493" s="467" t="str">
        <f t="array" ref="D493">IFERROR(IF(INDEX('Disaggregation Records'!$F$95:$F$183,MATCH(LEFT(Z493,255),LEFT('Disaggregation Records'!$D$95:$D$183,255),0))=0,"",INDEX('Disaggregation Records'!$F$95:$F$183,MATCH(LEFT(Z493,255),LEFT('Disaggregation Records'!$D$95:$D$183,255),0))),"")</f>
        <v/>
      </c>
      <c r="E493" s="386" t="str">
        <f t="array" ref="E493">IFERROR(IF(INDEX('Disaggregation Data'!$K$315:$K$536,MATCH(LEFT(X493,255),LEFT('Disaggregation Data'!$J$315:$J$536,255),0))=0,"",INDEX('Disaggregation Data'!$K$315:$K$536,MATCH(LEFT(X493,255),LEFT('Disaggregation Data'!J$315:$J$536,255),0))),"")</f>
        <v/>
      </c>
      <c r="F493" s="387" t="str">
        <f t="array" ref="F493">IFERROR(IF(INDEX('Disaggregation Data'!$L$315:$L$536,MATCH(LEFT(X493,255),LEFT('Disaggregation Data'!$J$315:$J$536,255),0))=0,"",INDEX('Disaggregation Data'!$L$315:$L$536,MATCH(LEFT(X493,255),LEFT('Disaggregation Data'!J$315:$J$536,255),0))),"")</f>
        <v/>
      </c>
      <c r="G493" s="442" t="str">
        <f t="array" ref="G493">IFERROR(IF(INDEX('Disaggregation Data'!$M$315:$M$536,MATCH(LEFT(X493,255),LEFT('Disaggregation Data'!$J$315:$J$536,255),0))=0,(E493/F493)*100,INDEX('Disaggregation Data'!$M$315:$M$536,MATCH(LEFT(X493,255),LEFT('Disaggregation Data'!J$315:$J$536,255),0))),"")</f>
        <v/>
      </c>
      <c r="H493" s="390" t="str">
        <f t="array" ref="H493">IFERROR(IF(INDEX('Disaggregation Data'!$N$315:$N$536,MATCH(LEFT(X493,255),LEFT('Disaggregation Data'!$J$315:$J$536,255),0))=0,"",INDEX('Disaggregation Data'!$N$315:$N$536,MATCH(LEFT(X493,255),LEFT('Disaggregation Data'!J$315:$J$536,255),0))),"")</f>
        <v/>
      </c>
      <c r="I493" s="471"/>
      <c r="J493" s="471"/>
      <c r="K493" s="471"/>
      <c r="L493" s="471"/>
      <c r="M493" s="471"/>
      <c r="N493" s="471"/>
      <c r="O493" s="471"/>
      <c r="P493" s="471"/>
      <c r="Q493" s="471"/>
      <c r="R493" s="471"/>
      <c r="S493" s="471"/>
      <c r="T493" s="471"/>
      <c r="U493" s="390" t="str">
        <f t="array" ref="U493">IFERROR(IF(INDEX('Disaggregation Data'!$O$315:$O$536,MATCH(LEFT(X493,255),LEFT('Disaggregation Data'!$J$315:$J$536,255),0))=0,"",INDEX('Disaggregation Data'!$O$315:$O$536,MATCH(LEFT(X493,255),LEFT('Disaggregation Data'!J$315:$J$536,255),0))),"")</f>
        <v/>
      </c>
      <c r="V493" s="402" t="str">
        <f t="array" ref="V493">IFERROR(IF(INDEX('Disaggregation Data'!$P$315:$P$536,MATCH(LEFT(X493,255),LEFT('Disaggregation Data'!$J$315:$J$536,255),0))=0,"",INDEX('Disaggregation Data'!$P$315:$P$536,MATCH(LEFT(X493,255),LEFT('Disaggregation Data'!J$315:$J$536,255),0))),"")</f>
        <v/>
      </c>
      <c r="W493" s="472"/>
      <c r="X493" s="472" t="str">
        <f t="shared" si="34"/>
        <v/>
      </c>
      <c r="Y493" s="472">
        <f t="shared" si="35"/>
        <v>76</v>
      </c>
      <c r="Z493" s="472" t="str">
        <f t="shared" si="36"/>
        <v/>
      </c>
      <c r="AA493" s="472" t="b">
        <f t="shared" si="37"/>
        <v>0</v>
      </c>
      <c r="AB493" s="472" t="s">
        <v>1962</v>
      </c>
      <c r="AC493" s="472" t="str">
        <f t="array" ref="AC493">IFERROR(IF(INDEX('Disaggregation Records'!$G$95:$G$183,MATCH(LEFT(Z493,255),LEFT('Disaggregation Records'!$D$95:$D$183,255),0))=0,"",INDEX('Disaggregation Records'!$G$95:$G$183,MATCH(LEFT(Z493,255),LEFT('Disaggregation Records'!$D$95:$D$183,255),0))),"")</f>
        <v/>
      </c>
      <c r="AD493" s="472" t="s">
        <v>784</v>
      </c>
      <c r="AE493" s="219"/>
      <c r="AF493" s="135"/>
      <c r="AG493" s="135"/>
    </row>
    <row r="494" spans="1:33" ht="37.5" customHeight="1" x14ac:dyDescent="0.3">
      <c r="A494" s="367">
        <v>17</v>
      </c>
      <c r="B494" s="384" t="str">
        <f>IFERROR(VLOOKUP(A494,'Coverage Indicators - Section D'!$A$10:$Y$34,25,FALSE),"")</f>
        <v/>
      </c>
      <c r="C494" s="467" t="str">
        <f t="array" ref="C494">IFERROR(IF(INDEX('Disaggregation Records'!$E$95:$E$183,MATCH(LEFT(Z494,255),LEFT('Disaggregation Records'!$D$95:$D$183,255),0))=0,"",INDEX('Disaggregation Records'!$E$95:$E$183,MATCH(LEFT(Z494,255),LEFT('Disaggregation Records'!$D$95:$D$183,255),0))),"")</f>
        <v/>
      </c>
      <c r="D494" s="467" t="str">
        <f t="array" ref="D494">IFERROR(IF(INDEX('Disaggregation Records'!$F$95:$F$183,MATCH(LEFT(Z494,255),LEFT('Disaggregation Records'!$D$95:$D$183,255),0))=0,"",INDEX('Disaggregation Records'!$F$95:$F$183,MATCH(LEFT(Z494,255),LEFT('Disaggregation Records'!$D$95:$D$183,255),0))),"")</f>
        <v/>
      </c>
      <c r="E494" s="386" t="str">
        <f t="array" ref="E494">IFERROR(IF(INDEX('Disaggregation Data'!$K$315:$K$536,MATCH(LEFT(X494,255),LEFT('Disaggregation Data'!$J$315:$J$536,255),0))=0,"",INDEX('Disaggregation Data'!$K$315:$K$536,MATCH(LEFT(X494,255),LEFT('Disaggregation Data'!J$315:$J$536,255),0))),"")</f>
        <v/>
      </c>
      <c r="F494" s="387" t="str">
        <f t="array" ref="F494">IFERROR(IF(INDEX('Disaggregation Data'!$L$315:$L$536,MATCH(LEFT(X494,255),LEFT('Disaggregation Data'!$J$315:$J$536,255),0))=0,"",INDEX('Disaggregation Data'!$L$315:$L$536,MATCH(LEFT(X494,255),LEFT('Disaggregation Data'!J$315:$J$536,255),0))),"")</f>
        <v/>
      </c>
      <c r="G494" s="442" t="str">
        <f t="array" ref="G494">IFERROR(IF(INDEX('Disaggregation Data'!$M$315:$M$536,MATCH(LEFT(X494,255),LEFT('Disaggregation Data'!$J$315:$J$536,255),0))=0,(E494/F494)*100,INDEX('Disaggregation Data'!$M$315:$M$536,MATCH(LEFT(X494,255),LEFT('Disaggregation Data'!J$315:$J$536,255),0))),"")</f>
        <v/>
      </c>
      <c r="H494" s="390" t="str">
        <f t="array" ref="H494">IFERROR(IF(INDEX('Disaggregation Data'!$N$315:$N$536,MATCH(LEFT(X494,255),LEFT('Disaggregation Data'!$J$315:$J$536,255),0))=0,"",INDEX('Disaggregation Data'!$N$315:$N$536,MATCH(LEFT(X494,255),LEFT('Disaggregation Data'!J$315:$J$536,255),0))),"")</f>
        <v/>
      </c>
      <c r="I494" s="471"/>
      <c r="J494" s="471"/>
      <c r="K494" s="471"/>
      <c r="L494" s="471"/>
      <c r="M494" s="471"/>
      <c r="N494" s="471"/>
      <c r="O494" s="471"/>
      <c r="P494" s="471"/>
      <c r="Q494" s="471"/>
      <c r="R494" s="471"/>
      <c r="S494" s="471"/>
      <c r="T494" s="471"/>
      <c r="U494" s="390" t="str">
        <f t="array" ref="U494">IFERROR(IF(INDEX('Disaggregation Data'!$O$315:$O$536,MATCH(LEFT(X494,255),LEFT('Disaggregation Data'!$J$315:$J$536,255),0))=0,"",INDEX('Disaggregation Data'!$O$315:$O$536,MATCH(LEFT(X494,255),LEFT('Disaggregation Data'!J$315:$J$536,255),0))),"")</f>
        <v/>
      </c>
      <c r="V494" s="402" t="str">
        <f t="array" ref="V494">IFERROR(IF(INDEX('Disaggregation Data'!$P$315:$P$536,MATCH(LEFT(X494,255),LEFT('Disaggregation Data'!$J$315:$J$536,255),0))=0,"",INDEX('Disaggregation Data'!$P$315:$P$536,MATCH(LEFT(X494,255),LEFT('Disaggregation Data'!J$315:$J$536,255),0))),"")</f>
        <v/>
      </c>
      <c r="W494" s="472"/>
      <c r="X494" s="472" t="str">
        <f t="shared" si="34"/>
        <v/>
      </c>
      <c r="Y494" s="472">
        <f t="shared" si="35"/>
        <v>77</v>
      </c>
      <c r="Z494" s="472" t="str">
        <f t="shared" si="36"/>
        <v/>
      </c>
      <c r="AA494" s="472" t="b">
        <f t="shared" si="37"/>
        <v>0</v>
      </c>
      <c r="AB494" s="472" t="s">
        <v>1963</v>
      </c>
      <c r="AC494" s="472" t="str">
        <f t="array" ref="AC494">IFERROR(IF(INDEX('Disaggregation Records'!$G$95:$G$183,MATCH(LEFT(Z494,255),LEFT('Disaggregation Records'!$D$95:$D$183,255),0))=0,"",INDEX('Disaggregation Records'!$G$95:$G$183,MATCH(LEFT(Z494,255),LEFT('Disaggregation Records'!$D$95:$D$183,255),0))),"")</f>
        <v/>
      </c>
      <c r="AD494" s="472" t="s">
        <v>784</v>
      </c>
      <c r="AE494" s="219"/>
      <c r="AF494" s="135"/>
      <c r="AG494" s="135"/>
    </row>
    <row r="495" spans="1:33" ht="37.5" customHeight="1" x14ac:dyDescent="0.3">
      <c r="A495" s="367">
        <v>17</v>
      </c>
      <c r="B495" s="384" t="str">
        <f>IFERROR(VLOOKUP(A495,'Coverage Indicators - Section D'!$A$10:$Y$34,25,FALSE),"")</f>
        <v/>
      </c>
      <c r="C495" s="467" t="str">
        <f t="array" ref="C495">IFERROR(IF(INDEX('Disaggregation Records'!$E$95:$E$183,MATCH(LEFT(Z495,255),LEFT('Disaggregation Records'!$D$95:$D$183,255),0))=0,"",INDEX('Disaggregation Records'!$E$95:$E$183,MATCH(LEFT(Z495,255),LEFT('Disaggregation Records'!$D$95:$D$183,255),0))),"")</f>
        <v/>
      </c>
      <c r="D495" s="467" t="str">
        <f t="array" ref="D495">IFERROR(IF(INDEX('Disaggregation Records'!$F$95:$F$183,MATCH(LEFT(Z495,255),LEFT('Disaggregation Records'!$D$95:$D$183,255),0))=0,"",INDEX('Disaggregation Records'!$F$95:$F$183,MATCH(LEFT(Z495,255),LEFT('Disaggregation Records'!$D$95:$D$183,255),0))),"")</f>
        <v/>
      </c>
      <c r="E495" s="386" t="str">
        <f t="array" ref="E495">IFERROR(IF(INDEX('Disaggregation Data'!$K$315:$K$536,MATCH(LEFT(X495,255),LEFT('Disaggregation Data'!$J$315:$J$536,255),0))=0,"",INDEX('Disaggregation Data'!$K$315:$K$536,MATCH(LEFT(X495,255),LEFT('Disaggregation Data'!J$315:$J$536,255),0))),"")</f>
        <v/>
      </c>
      <c r="F495" s="387" t="str">
        <f t="array" ref="F495">IFERROR(IF(INDEX('Disaggregation Data'!$L$315:$L$536,MATCH(LEFT(X495,255),LEFT('Disaggregation Data'!$J$315:$J$536,255),0))=0,"",INDEX('Disaggregation Data'!$L$315:$L$536,MATCH(LEFT(X495,255),LEFT('Disaggregation Data'!J$315:$J$536,255),0))),"")</f>
        <v/>
      </c>
      <c r="G495" s="442" t="str">
        <f t="array" ref="G495">IFERROR(IF(INDEX('Disaggregation Data'!$M$315:$M$536,MATCH(LEFT(X495,255),LEFT('Disaggregation Data'!$J$315:$J$536,255),0))=0,(E495/F495)*100,INDEX('Disaggregation Data'!$M$315:$M$536,MATCH(LEFT(X495,255),LEFT('Disaggregation Data'!J$315:$J$536,255),0))),"")</f>
        <v/>
      </c>
      <c r="H495" s="390" t="str">
        <f t="array" ref="H495">IFERROR(IF(INDEX('Disaggregation Data'!$N$315:$N$536,MATCH(LEFT(X495,255),LEFT('Disaggregation Data'!$J$315:$J$536,255),0))=0,"",INDEX('Disaggregation Data'!$N$315:$N$536,MATCH(LEFT(X495,255),LEFT('Disaggregation Data'!J$315:$J$536,255),0))),"")</f>
        <v/>
      </c>
      <c r="I495" s="471"/>
      <c r="J495" s="471"/>
      <c r="K495" s="471"/>
      <c r="L495" s="471"/>
      <c r="M495" s="471"/>
      <c r="N495" s="471"/>
      <c r="O495" s="471"/>
      <c r="P495" s="471"/>
      <c r="Q495" s="471"/>
      <c r="R495" s="471"/>
      <c r="S495" s="471"/>
      <c r="T495" s="471"/>
      <c r="U495" s="390" t="str">
        <f t="array" ref="U495">IFERROR(IF(INDEX('Disaggregation Data'!$O$315:$O$536,MATCH(LEFT(X495,255),LEFT('Disaggregation Data'!$J$315:$J$536,255),0))=0,"",INDEX('Disaggregation Data'!$O$315:$O$536,MATCH(LEFT(X495,255),LEFT('Disaggregation Data'!J$315:$J$536,255),0))),"")</f>
        <v/>
      </c>
      <c r="V495" s="402" t="str">
        <f t="array" ref="V495">IFERROR(IF(INDEX('Disaggregation Data'!$P$315:$P$536,MATCH(LEFT(X495,255),LEFT('Disaggregation Data'!$J$315:$J$536,255),0))=0,"",INDEX('Disaggregation Data'!$P$315:$P$536,MATCH(LEFT(X495,255),LEFT('Disaggregation Data'!J$315:$J$536,255),0))),"")</f>
        <v/>
      </c>
      <c r="W495" s="472"/>
      <c r="X495" s="472" t="str">
        <f t="shared" si="34"/>
        <v/>
      </c>
      <c r="Y495" s="472">
        <f t="shared" si="35"/>
        <v>78</v>
      </c>
      <c r="Z495" s="472" t="str">
        <f t="shared" si="36"/>
        <v/>
      </c>
      <c r="AA495" s="472" t="b">
        <f t="shared" si="37"/>
        <v>0</v>
      </c>
      <c r="AB495" s="472" t="s">
        <v>1964</v>
      </c>
      <c r="AC495" s="472" t="str">
        <f t="array" ref="AC495">IFERROR(IF(INDEX('Disaggregation Records'!$G$95:$G$183,MATCH(LEFT(Z495,255),LEFT('Disaggregation Records'!$D$95:$D$183,255),0))=0,"",INDEX('Disaggregation Records'!$G$95:$G$183,MATCH(LEFT(Z495,255),LEFT('Disaggregation Records'!$D$95:$D$183,255),0))),"")</f>
        <v/>
      </c>
      <c r="AD495" s="472" t="s">
        <v>784</v>
      </c>
      <c r="AE495" s="219"/>
      <c r="AF495" s="135"/>
      <c r="AG495" s="135"/>
    </row>
    <row r="496" spans="1:33" ht="37.5" customHeight="1" x14ac:dyDescent="0.3">
      <c r="A496" s="367">
        <v>17</v>
      </c>
      <c r="B496" s="384" t="str">
        <f>IFERROR(VLOOKUP(A496,'Coverage Indicators - Section D'!$A$10:$Y$34,25,FALSE),"")</f>
        <v/>
      </c>
      <c r="C496" s="467" t="str">
        <f t="array" ref="C496">IFERROR(IF(INDEX('Disaggregation Records'!$E$95:$E$183,MATCH(LEFT(Z496,255),LEFT('Disaggregation Records'!$D$95:$D$183,255),0))=0,"",INDEX('Disaggregation Records'!$E$95:$E$183,MATCH(LEFT(Z496,255),LEFT('Disaggregation Records'!$D$95:$D$183,255),0))),"")</f>
        <v/>
      </c>
      <c r="D496" s="467" t="str">
        <f t="array" ref="D496">IFERROR(IF(INDEX('Disaggregation Records'!$F$95:$F$183,MATCH(LEFT(Z496,255),LEFT('Disaggregation Records'!$D$95:$D$183,255),0))=0,"",INDEX('Disaggregation Records'!$F$95:$F$183,MATCH(LEFT(Z496,255),LEFT('Disaggregation Records'!$D$95:$D$183,255),0))),"")</f>
        <v/>
      </c>
      <c r="E496" s="386" t="str">
        <f t="array" ref="E496">IFERROR(IF(INDEX('Disaggregation Data'!$K$315:$K$536,MATCH(LEFT(X496,255),LEFT('Disaggregation Data'!$J$315:$J$536,255),0))=0,"",INDEX('Disaggregation Data'!$K$315:$K$536,MATCH(LEFT(X496,255),LEFT('Disaggregation Data'!J$315:$J$536,255),0))),"")</f>
        <v/>
      </c>
      <c r="F496" s="387" t="str">
        <f t="array" ref="F496">IFERROR(IF(INDEX('Disaggregation Data'!$L$315:$L$536,MATCH(LEFT(X496,255),LEFT('Disaggregation Data'!$J$315:$J$536,255),0))=0,"",INDEX('Disaggregation Data'!$L$315:$L$536,MATCH(LEFT(X496,255),LEFT('Disaggregation Data'!J$315:$J$536,255),0))),"")</f>
        <v/>
      </c>
      <c r="G496" s="442" t="str">
        <f t="array" ref="G496">IFERROR(IF(INDEX('Disaggregation Data'!$M$315:$M$536,MATCH(LEFT(X496,255),LEFT('Disaggregation Data'!$J$315:$J$536,255),0))=0,(E496/F496)*100,INDEX('Disaggregation Data'!$M$315:$M$536,MATCH(LEFT(X496,255),LEFT('Disaggregation Data'!J$315:$J$536,255),0))),"")</f>
        <v/>
      </c>
      <c r="H496" s="390" t="str">
        <f t="array" ref="H496">IFERROR(IF(INDEX('Disaggregation Data'!$N$315:$N$536,MATCH(LEFT(X496,255),LEFT('Disaggregation Data'!$J$315:$J$536,255),0))=0,"",INDEX('Disaggregation Data'!$N$315:$N$536,MATCH(LEFT(X496,255),LEFT('Disaggregation Data'!J$315:$J$536,255),0))),"")</f>
        <v/>
      </c>
      <c r="I496" s="471"/>
      <c r="J496" s="471"/>
      <c r="K496" s="471"/>
      <c r="L496" s="471"/>
      <c r="M496" s="471"/>
      <c r="N496" s="471"/>
      <c r="O496" s="471"/>
      <c r="P496" s="471"/>
      <c r="Q496" s="471"/>
      <c r="R496" s="471"/>
      <c r="S496" s="471"/>
      <c r="T496" s="471"/>
      <c r="U496" s="390" t="str">
        <f t="array" ref="U496">IFERROR(IF(INDEX('Disaggregation Data'!$O$315:$O$536,MATCH(LEFT(X496,255),LEFT('Disaggregation Data'!$J$315:$J$536,255),0))=0,"",INDEX('Disaggregation Data'!$O$315:$O$536,MATCH(LEFT(X496,255),LEFT('Disaggregation Data'!J$315:$J$536,255),0))),"")</f>
        <v/>
      </c>
      <c r="V496" s="402" t="str">
        <f t="array" ref="V496">IFERROR(IF(INDEX('Disaggregation Data'!$P$315:$P$536,MATCH(LEFT(X496,255),LEFT('Disaggregation Data'!$J$315:$J$536,255),0))=0,"",INDEX('Disaggregation Data'!$P$315:$P$536,MATCH(LEFT(X496,255),LEFT('Disaggregation Data'!J$315:$J$536,255),0))),"")</f>
        <v/>
      </c>
      <c r="W496" s="472"/>
      <c r="X496" s="472" t="str">
        <f t="shared" si="34"/>
        <v/>
      </c>
      <c r="Y496" s="472">
        <f t="shared" si="35"/>
        <v>79</v>
      </c>
      <c r="Z496" s="472" t="str">
        <f t="shared" si="36"/>
        <v/>
      </c>
      <c r="AA496" s="472" t="b">
        <f t="shared" si="37"/>
        <v>0</v>
      </c>
      <c r="AB496" s="472" t="s">
        <v>1965</v>
      </c>
      <c r="AC496" s="472" t="str">
        <f t="array" ref="AC496">IFERROR(IF(INDEX('Disaggregation Records'!$G$95:$G$183,MATCH(LEFT(Z496,255),LEFT('Disaggregation Records'!$D$95:$D$183,255),0))=0,"",INDEX('Disaggregation Records'!$G$95:$G$183,MATCH(LEFT(Z496,255),LEFT('Disaggregation Records'!$D$95:$D$183,255),0))),"")</f>
        <v/>
      </c>
      <c r="AD496" s="472" t="s">
        <v>784</v>
      </c>
      <c r="AE496" s="219"/>
      <c r="AF496" s="135"/>
      <c r="AG496" s="135"/>
    </row>
    <row r="497" spans="1:33" ht="37.5" customHeight="1" x14ac:dyDescent="0.3">
      <c r="A497" s="367">
        <v>18</v>
      </c>
      <c r="B497" s="384" t="str">
        <f>IFERROR(VLOOKUP(A497,'Coverage Indicators - Section D'!$A$10:$Y$34,25,FALSE),"")</f>
        <v/>
      </c>
      <c r="C497" s="467" t="str">
        <f t="array" ref="C497">IFERROR(IF(INDEX('Disaggregation Records'!$E$95:$E$183,MATCH(LEFT(Z497,255),LEFT('Disaggregation Records'!$D$95:$D$183,255),0))=0,"",INDEX('Disaggregation Records'!$E$95:$E$183,MATCH(LEFT(Z497,255),LEFT('Disaggregation Records'!$D$95:$D$183,255),0))),"")</f>
        <v/>
      </c>
      <c r="D497" s="467" t="str">
        <f t="array" ref="D497">IFERROR(IF(INDEX('Disaggregation Records'!$F$95:$F$183,MATCH(LEFT(Z497,255),LEFT('Disaggregation Records'!$D$95:$D$183,255),0))=0,"",INDEX('Disaggregation Records'!$F$95:$F$183,MATCH(LEFT(Z497,255),LEFT('Disaggregation Records'!$D$95:$D$183,255),0))),"")</f>
        <v/>
      </c>
      <c r="E497" s="386" t="str">
        <f t="array" ref="E497">IFERROR(IF(INDEX('Disaggregation Data'!$K$315:$K$536,MATCH(LEFT(X497,255),LEFT('Disaggregation Data'!$J$315:$J$536,255),0))=0,"",INDEX('Disaggregation Data'!$K$315:$K$536,MATCH(LEFT(X497,255),LEFT('Disaggregation Data'!J$315:$J$536,255),0))),"")</f>
        <v/>
      </c>
      <c r="F497" s="387" t="str">
        <f t="array" ref="F497">IFERROR(IF(INDEX('Disaggregation Data'!$L$315:$L$536,MATCH(LEFT(X497,255),LEFT('Disaggregation Data'!$J$315:$J$536,255),0))=0,"",INDEX('Disaggregation Data'!$L$315:$L$536,MATCH(LEFT(X497,255),LEFT('Disaggregation Data'!J$315:$J$536,255),0))),"")</f>
        <v/>
      </c>
      <c r="G497" s="442" t="str">
        <f t="array" ref="G497">IFERROR(IF(INDEX('Disaggregation Data'!$M$315:$M$536,MATCH(LEFT(X497,255),LEFT('Disaggregation Data'!$J$315:$J$536,255),0))=0,(E497/F497)*100,INDEX('Disaggregation Data'!$M$315:$M$536,MATCH(LEFT(X497,255),LEFT('Disaggregation Data'!J$315:$J$536,255),0))),"")</f>
        <v/>
      </c>
      <c r="H497" s="390" t="str">
        <f t="array" ref="H497">IFERROR(IF(INDEX('Disaggregation Data'!$N$315:$N$536,MATCH(LEFT(X497,255),LEFT('Disaggregation Data'!$J$315:$J$536,255),0))=0,"",INDEX('Disaggregation Data'!$N$315:$N$536,MATCH(LEFT(X497,255),LEFT('Disaggregation Data'!J$315:$J$536,255),0))),"")</f>
        <v/>
      </c>
      <c r="I497" s="471"/>
      <c r="J497" s="471"/>
      <c r="K497" s="471"/>
      <c r="L497" s="471"/>
      <c r="M497" s="471"/>
      <c r="N497" s="471"/>
      <c r="O497" s="471"/>
      <c r="P497" s="471"/>
      <c r="Q497" s="471"/>
      <c r="R497" s="471"/>
      <c r="S497" s="471"/>
      <c r="T497" s="471"/>
      <c r="U497" s="390" t="str">
        <f t="array" ref="U497">IFERROR(IF(INDEX('Disaggregation Data'!$O$315:$O$536,MATCH(LEFT(X497,255),LEFT('Disaggregation Data'!$J$315:$J$536,255),0))=0,"",INDEX('Disaggregation Data'!$O$315:$O$536,MATCH(LEFT(X497,255),LEFT('Disaggregation Data'!J$315:$J$536,255),0))),"")</f>
        <v/>
      </c>
      <c r="V497" s="402" t="str">
        <f t="array" ref="V497">IFERROR(IF(INDEX('Disaggregation Data'!$P$315:$P$536,MATCH(LEFT(X497,255),LEFT('Disaggregation Data'!$J$315:$J$536,255),0))=0,"",INDEX('Disaggregation Data'!$P$315:$P$536,MATCH(LEFT(X497,255),LEFT('Disaggregation Data'!J$315:$J$536,255),0))),"")</f>
        <v/>
      </c>
      <c r="W497" s="472"/>
      <c r="X497" s="472" t="str">
        <f t="shared" si="34"/>
        <v/>
      </c>
      <c r="Y497" s="472">
        <f t="shared" si="35"/>
        <v>80</v>
      </c>
      <c r="Z497" s="472" t="str">
        <f t="shared" si="36"/>
        <v/>
      </c>
      <c r="AA497" s="472" t="b">
        <f t="shared" si="37"/>
        <v>0</v>
      </c>
      <c r="AB497" s="472" t="s">
        <v>1966</v>
      </c>
      <c r="AC497" s="472" t="str">
        <f t="array" ref="AC497">IFERROR(IF(INDEX('Disaggregation Records'!$G$95:$G$183,MATCH(LEFT(Z497,255),LEFT('Disaggregation Records'!$D$95:$D$183,255),0))=0,"",INDEX('Disaggregation Records'!$G$95:$G$183,MATCH(LEFT(Z497,255),LEFT('Disaggregation Records'!$D$95:$D$183,255),0))),"")</f>
        <v/>
      </c>
      <c r="AD497" s="472" t="s">
        <v>785</v>
      </c>
      <c r="AE497" s="219"/>
      <c r="AF497" s="135"/>
      <c r="AG497" s="135"/>
    </row>
    <row r="498" spans="1:33" ht="37.5" customHeight="1" x14ac:dyDescent="0.3">
      <c r="A498" s="367">
        <v>18</v>
      </c>
      <c r="B498" s="384" t="str">
        <f>IFERROR(VLOOKUP(A498,'Coverage Indicators - Section D'!$A$10:$Y$34,25,FALSE),"")</f>
        <v/>
      </c>
      <c r="C498" s="467" t="str">
        <f t="array" ref="C498">IFERROR(IF(INDEX('Disaggregation Records'!$E$95:$E$183,MATCH(LEFT(Z498,255),LEFT('Disaggregation Records'!$D$95:$D$183,255),0))=0,"",INDEX('Disaggregation Records'!$E$95:$E$183,MATCH(LEFT(Z498,255),LEFT('Disaggregation Records'!$D$95:$D$183,255),0))),"")</f>
        <v/>
      </c>
      <c r="D498" s="467" t="str">
        <f t="array" ref="D498">IFERROR(IF(INDEX('Disaggregation Records'!$F$95:$F$183,MATCH(LEFT(Z498,255),LEFT('Disaggregation Records'!$D$95:$D$183,255),0))=0,"",INDEX('Disaggregation Records'!$F$95:$F$183,MATCH(LEFT(Z498,255),LEFT('Disaggregation Records'!$D$95:$D$183,255),0))),"")</f>
        <v/>
      </c>
      <c r="E498" s="386" t="str">
        <f t="array" ref="E498">IFERROR(IF(INDEX('Disaggregation Data'!$K$315:$K$536,MATCH(LEFT(X498,255),LEFT('Disaggregation Data'!$J$315:$J$536,255),0))=0,"",INDEX('Disaggregation Data'!$K$315:$K$536,MATCH(LEFT(X498,255),LEFT('Disaggregation Data'!J$315:$J$536,255),0))),"")</f>
        <v/>
      </c>
      <c r="F498" s="387" t="str">
        <f t="array" ref="F498">IFERROR(IF(INDEX('Disaggregation Data'!$L$315:$L$536,MATCH(LEFT(X498,255),LEFT('Disaggregation Data'!$J$315:$J$536,255),0))=0,"",INDEX('Disaggregation Data'!$L$315:$L$536,MATCH(LEFT(X498,255),LEFT('Disaggregation Data'!J$315:$J$536,255),0))),"")</f>
        <v/>
      </c>
      <c r="G498" s="442" t="str">
        <f t="array" ref="G498">IFERROR(IF(INDEX('Disaggregation Data'!$M$315:$M$536,MATCH(LEFT(X498,255),LEFT('Disaggregation Data'!$J$315:$J$536,255),0))=0,(E498/F498)*100,INDEX('Disaggregation Data'!$M$315:$M$536,MATCH(LEFT(X498,255),LEFT('Disaggregation Data'!J$315:$J$536,255),0))),"")</f>
        <v/>
      </c>
      <c r="H498" s="390" t="str">
        <f t="array" ref="H498">IFERROR(IF(INDEX('Disaggregation Data'!$N$315:$N$536,MATCH(LEFT(X498,255),LEFT('Disaggregation Data'!$J$315:$J$536,255),0))=0,"",INDEX('Disaggregation Data'!$N$315:$N$536,MATCH(LEFT(X498,255),LEFT('Disaggregation Data'!J$315:$J$536,255),0))),"")</f>
        <v/>
      </c>
      <c r="I498" s="471"/>
      <c r="J498" s="471"/>
      <c r="K498" s="471"/>
      <c r="L498" s="471"/>
      <c r="M498" s="471"/>
      <c r="N498" s="471"/>
      <c r="O498" s="471"/>
      <c r="P498" s="471"/>
      <c r="Q498" s="471"/>
      <c r="R498" s="471"/>
      <c r="S498" s="471"/>
      <c r="T498" s="471"/>
      <c r="U498" s="390" t="str">
        <f t="array" ref="U498">IFERROR(IF(INDEX('Disaggregation Data'!$O$315:$O$536,MATCH(LEFT(X498,255),LEFT('Disaggregation Data'!$J$315:$J$536,255),0))=0,"",INDEX('Disaggregation Data'!$O$315:$O$536,MATCH(LEFT(X498,255),LEFT('Disaggregation Data'!J$315:$J$536,255),0))),"")</f>
        <v/>
      </c>
      <c r="V498" s="402" t="str">
        <f t="array" ref="V498">IFERROR(IF(INDEX('Disaggregation Data'!$P$315:$P$536,MATCH(LEFT(X498,255),LEFT('Disaggregation Data'!$J$315:$J$536,255),0))=0,"",INDEX('Disaggregation Data'!$P$315:$P$536,MATCH(LEFT(X498,255),LEFT('Disaggregation Data'!J$315:$J$536,255),0))),"")</f>
        <v/>
      </c>
      <c r="W498" s="472"/>
      <c r="X498" s="472" t="str">
        <f t="shared" si="34"/>
        <v/>
      </c>
      <c r="Y498" s="472">
        <f t="shared" si="35"/>
        <v>81</v>
      </c>
      <c r="Z498" s="472" t="str">
        <f t="shared" si="36"/>
        <v/>
      </c>
      <c r="AA498" s="472" t="b">
        <f t="shared" si="37"/>
        <v>0</v>
      </c>
      <c r="AB498" s="472" t="s">
        <v>1967</v>
      </c>
      <c r="AC498" s="472" t="str">
        <f t="array" ref="AC498">IFERROR(IF(INDEX('Disaggregation Records'!$G$95:$G$183,MATCH(LEFT(Z498,255),LEFT('Disaggregation Records'!$D$95:$D$183,255),0))=0,"",INDEX('Disaggregation Records'!$G$95:$G$183,MATCH(LEFT(Z498,255),LEFT('Disaggregation Records'!$D$95:$D$183,255),0))),"")</f>
        <v/>
      </c>
      <c r="AD498" s="472" t="s">
        <v>785</v>
      </c>
      <c r="AE498" s="219"/>
      <c r="AF498" s="135"/>
      <c r="AG498" s="135"/>
    </row>
    <row r="499" spans="1:33" ht="37.5" customHeight="1" x14ac:dyDescent="0.3">
      <c r="A499" s="367">
        <v>18</v>
      </c>
      <c r="B499" s="384" t="str">
        <f>IFERROR(VLOOKUP(A499,'Coverage Indicators - Section D'!$A$10:$Y$34,25,FALSE),"")</f>
        <v/>
      </c>
      <c r="C499" s="467" t="str">
        <f t="array" ref="C499">IFERROR(IF(INDEX('Disaggregation Records'!$E$95:$E$183,MATCH(LEFT(Z499,255),LEFT('Disaggregation Records'!$D$95:$D$183,255),0))=0,"",INDEX('Disaggregation Records'!$E$95:$E$183,MATCH(LEFT(Z499,255),LEFT('Disaggregation Records'!$D$95:$D$183,255),0))),"")</f>
        <v/>
      </c>
      <c r="D499" s="467" t="str">
        <f t="array" ref="D499">IFERROR(IF(INDEX('Disaggregation Records'!$F$95:$F$183,MATCH(LEFT(Z499,255),LEFT('Disaggregation Records'!$D$95:$D$183,255),0))=0,"",INDEX('Disaggregation Records'!$F$95:$F$183,MATCH(LEFT(Z499,255),LEFT('Disaggregation Records'!$D$95:$D$183,255),0))),"")</f>
        <v/>
      </c>
      <c r="E499" s="386" t="str">
        <f t="array" ref="E499">IFERROR(IF(INDEX('Disaggregation Data'!$K$315:$K$536,MATCH(LEFT(X499,255),LEFT('Disaggregation Data'!$J$315:$J$536,255),0))=0,"",INDEX('Disaggregation Data'!$K$315:$K$536,MATCH(LEFT(X499,255),LEFT('Disaggregation Data'!J$315:$J$536,255),0))),"")</f>
        <v/>
      </c>
      <c r="F499" s="387" t="str">
        <f t="array" ref="F499">IFERROR(IF(INDEX('Disaggregation Data'!$L$315:$L$536,MATCH(LEFT(X499,255),LEFT('Disaggregation Data'!$J$315:$J$536,255),0))=0,"",INDEX('Disaggregation Data'!$L$315:$L$536,MATCH(LEFT(X499,255),LEFT('Disaggregation Data'!J$315:$J$536,255),0))),"")</f>
        <v/>
      </c>
      <c r="G499" s="442" t="str">
        <f t="array" ref="G499">IFERROR(IF(INDEX('Disaggregation Data'!$M$315:$M$536,MATCH(LEFT(X499,255),LEFT('Disaggregation Data'!$J$315:$J$536,255),0))=0,(E499/F499)*100,INDEX('Disaggregation Data'!$M$315:$M$536,MATCH(LEFT(X499,255),LEFT('Disaggregation Data'!J$315:$J$536,255),0))),"")</f>
        <v/>
      </c>
      <c r="H499" s="390" t="str">
        <f t="array" ref="H499">IFERROR(IF(INDEX('Disaggregation Data'!$N$315:$N$536,MATCH(LEFT(X499,255),LEFT('Disaggregation Data'!$J$315:$J$536,255),0))=0,"",INDEX('Disaggregation Data'!$N$315:$N$536,MATCH(LEFT(X499,255),LEFT('Disaggregation Data'!J$315:$J$536,255),0))),"")</f>
        <v/>
      </c>
      <c r="I499" s="471"/>
      <c r="J499" s="471"/>
      <c r="K499" s="471"/>
      <c r="L499" s="471"/>
      <c r="M499" s="471"/>
      <c r="N499" s="471"/>
      <c r="O499" s="471"/>
      <c r="P499" s="471"/>
      <c r="Q499" s="471"/>
      <c r="R499" s="471"/>
      <c r="S499" s="471"/>
      <c r="T499" s="471"/>
      <c r="U499" s="390" t="str">
        <f t="array" ref="U499">IFERROR(IF(INDEX('Disaggregation Data'!$O$315:$O$536,MATCH(LEFT(X499,255),LEFT('Disaggregation Data'!$J$315:$J$536,255),0))=0,"",INDEX('Disaggregation Data'!$O$315:$O$536,MATCH(LEFT(X499,255),LEFT('Disaggregation Data'!J$315:$J$536,255),0))),"")</f>
        <v/>
      </c>
      <c r="V499" s="402" t="str">
        <f t="array" ref="V499">IFERROR(IF(INDEX('Disaggregation Data'!$P$315:$P$536,MATCH(LEFT(X499,255),LEFT('Disaggregation Data'!$J$315:$J$536,255),0))=0,"",INDEX('Disaggregation Data'!$P$315:$P$536,MATCH(LEFT(X499,255),LEFT('Disaggregation Data'!J$315:$J$536,255),0))),"")</f>
        <v/>
      </c>
      <c r="W499" s="472"/>
      <c r="X499" s="472" t="str">
        <f t="shared" si="34"/>
        <v/>
      </c>
      <c r="Y499" s="472">
        <f t="shared" si="35"/>
        <v>82</v>
      </c>
      <c r="Z499" s="472" t="str">
        <f t="shared" si="36"/>
        <v/>
      </c>
      <c r="AA499" s="472" t="b">
        <f t="shared" si="37"/>
        <v>0</v>
      </c>
      <c r="AB499" s="472" t="s">
        <v>1968</v>
      </c>
      <c r="AC499" s="472" t="str">
        <f t="array" ref="AC499">IFERROR(IF(INDEX('Disaggregation Records'!$G$95:$G$183,MATCH(LEFT(Z499,255),LEFT('Disaggregation Records'!$D$95:$D$183,255),0))=0,"",INDEX('Disaggregation Records'!$G$95:$G$183,MATCH(LEFT(Z499,255),LEFT('Disaggregation Records'!$D$95:$D$183,255),0))),"")</f>
        <v/>
      </c>
      <c r="AD499" s="472" t="s">
        <v>785</v>
      </c>
      <c r="AE499" s="219"/>
      <c r="AF499" s="135"/>
      <c r="AG499" s="135"/>
    </row>
    <row r="500" spans="1:33" ht="37.5" customHeight="1" x14ac:dyDescent="0.3">
      <c r="A500" s="367">
        <v>18</v>
      </c>
      <c r="B500" s="384" t="str">
        <f>IFERROR(VLOOKUP(A500,'Coverage Indicators - Section D'!$A$10:$Y$34,25,FALSE),"")</f>
        <v/>
      </c>
      <c r="C500" s="467" t="str">
        <f t="array" ref="C500">IFERROR(IF(INDEX('Disaggregation Records'!$E$95:$E$183,MATCH(LEFT(Z500,255),LEFT('Disaggregation Records'!$D$95:$D$183,255),0))=0,"",INDEX('Disaggregation Records'!$E$95:$E$183,MATCH(LEFT(Z500,255),LEFT('Disaggregation Records'!$D$95:$D$183,255),0))),"")</f>
        <v/>
      </c>
      <c r="D500" s="467" t="str">
        <f t="array" ref="D500">IFERROR(IF(INDEX('Disaggregation Records'!$F$95:$F$183,MATCH(LEFT(Z500,255),LEFT('Disaggregation Records'!$D$95:$D$183,255),0))=0,"",INDEX('Disaggregation Records'!$F$95:$F$183,MATCH(LEFT(Z500,255),LEFT('Disaggregation Records'!$D$95:$D$183,255),0))),"")</f>
        <v/>
      </c>
      <c r="E500" s="386" t="str">
        <f t="array" ref="E500">IFERROR(IF(INDEX('Disaggregation Data'!$K$315:$K$536,MATCH(LEFT(X500,255),LEFT('Disaggregation Data'!$J$315:$J$536,255),0))=0,"",INDEX('Disaggregation Data'!$K$315:$K$536,MATCH(LEFT(X500,255),LEFT('Disaggregation Data'!J$315:$J$536,255),0))),"")</f>
        <v/>
      </c>
      <c r="F500" s="387" t="str">
        <f t="array" ref="F500">IFERROR(IF(INDEX('Disaggregation Data'!$L$315:$L$536,MATCH(LEFT(X500,255),LEFT('Disaggregation Data'!$J$315:$J$536,255),0))=0,"",INDEX('Disaggregation Data'!$L$315:$L$536,MATCH(LEFT(X500,255),LEFT('Disaggregation Data'!J$315:$J$536,255),0))),"")</f>
        <v/>
      </c>
      <c r="G500" s="442" t="str">
        <f t="array" ref="G500">IFERROR(IF(INDEX('Disaggregation Data'!$M$315:$M$536,MATCH(LEFT(X500,255),LEFT('Disaggregation Data'!$J$315:$J$536,255),0))=0,(E500/F500)*100,INDEX('Disaggregation Data'!$M$315:$M$536,MATCH(LEFT(X500,255),LEFT('Disaggregation Data'!J$315:$J$536,255),0))),"")</f>
        <v/>
      </c>
      <c r="H500" s="390" t="str">
        <f t="array" ref="H500">IFERROR(IF(INDEX('Disaggregation Data'!$N$315:$N$536,MATCH(LEFT(X500,255),LEFT('Disaggregation Data'!$J$315:$J$536,255),0))=0,"",INDEX('Disaggregation Data'!$N$315:$N$536,MATCH(LEFT(X500,255),LEFT('Disaggregation Data'!J$315:$J$536,255),0))),"")</f>
        <v/>
      </c>
      <c r="I500" s="471"/>
      <c r="J500" s="471"/>
      <c r="K500" s="471"/>
      <c r="L500" s="471"/>
      <c r="M500" s="471"/>
      <c r="N500" s="471"/>
      <c r="O500" s="471"/>
      <c r="P500" s="471"/>
      <c r="Q500" s="471"/>
      <c r="R500" s="471"/>
      <c r="S500" s="471"/>
      <c r="T500" s="471"/>
      <c r="U500" s="390" t="str">
        <f t="array" ref="U500">IFERROR(IF(INDEX('Disaggregation Data'!$O$315:$O$536,MATCH(LEFT(X500,255),LEFT('Disaggregation Data'!$J$315:$J$536,255),0))=0,"",INDEX('Disaggregation Data'!$O$315:$O$536,MATCH(LEFT(X500,255),LEFT('Disaggregation Data'!J$315:$J$536,255),0))),"")</f>
        <v/>
      </c>
      <c r="V500" s="402" t="str">
        <f t="array" ref="V500">IFERROR(IF(INDEX('Disaggregation Data'!$P$315:$P$536,MATCH(LEFT(X500,255),LEFT('Disaggregation Data'!$J$315:$J$536,255),0))=0,"",INDEX('Disaggregation Data'!$P$315:$P$536,MATCH(LEFT(X500,255),LEFT('Disaggregation Data'!J$315:$J$536,255),0))),"")</f>
        <v/>
      </c>
      <c r="W500" s="472"/>
      <c r="X500" s="472" t="str">
        <f t="shared" si="34"/>
        <v/>
      </c>
      <c r="Y500" s="472">
        <f t="shared" si="35"/>
        <v>83</v>
      </c>
      <c r="Z500" s="472" t="str">
        <f t="shared" si="36"/>
        <v/>
      </c>
      <c r="AA500" s="472" t="b">
        <f t="shared" si="37"/>
        <v>0</v>
      </c>
      <c r="AB500" s="472" t="s">
        <v>1969</v>
      </c>
      <c r="AC500" s="472" t="str">
        <f t="array" ref="AC500">IFERROR(IF(INDEX('Disaggregation Records'!$G$95:$G$183,MATCH(LEFT(Z500,255),LEFT('Disaggregation Records'!$D$95:$D$183,255),0))=0,"",INDEX('Disaggregation Records'!$G$95:$G$183,MATCH(LEFT(Z500,255),LEFT('Disaggregation Records'!$D$95:$D$183,255),0))),"")</f>
        <v/>
      </c>
      <c r="AD500" s="472" t="s">
        <v>785</v>
      </c>
      <c r="AE500" s="219"/>
      <c r="AF500" s="135"/>
      <c r="AG500" s="135"/>
    </row>
    <row r="501" spans="1:33" ht="37.5" customHeight="1" x14ac:dyDescent="0.3">
      <c r="A501" s="367">
        <v>18</v>
      </c>
      <c r="B501" s="384" t="str">
        <f>IFERROR(VLOOKUP(A501,'Coverage Indicators - Section D'!$A$10:$Y$34,25,FALSE),"")</f>
        <v/>
      </c>
      <c r="C501" s="467" t="str">
        <f t="array" ref="C501">IFERROR(IF(INDEX('Disaggregation Records'!$E$95:$E$183,MATCH(LEFT(Z501,255),LEFT('Disaggregation Records'!$D$95:$D$183,255),0))=0,"",INDEX('Disaggregation Records'!$E$95:$E$183,MATCH(LEFT(Z501,255),LEFT('Disaggregation Records'!$D$95:$D$183,255),0))),"")</f>
        <v/>
      </c>
      <c r="D501" s="467" t="str">
        <f t="array" ref="D501">IFERROR(IF(INDEX('Disaggregation Records'!$F$95:$F$183,MATCH(LEFT(Z501,255),LEFT('Disaggregation Records'!$D$95:$D$183,255),0))=0,"",INDEX('Disaggregation Records'!$F$95:$F$183,MATCH(LEFT(Z501,255),LEFT('Disaggregation Records'!$D$95:$D$183,255),0))),"")</f>
        <v/>
      </c>
      <c r="E501" s="386" t="str">
        <f t="array" ref="E501">IFERROR(IF(INDEX('Disaggregation Data'!$K$315:$K$536,MATCH(LEFT(X501,255),LEFT('Disaggregation Data'!$J$315:$J$536,255),0))=0,"",INDEX('Disaggregation Data'!$K$315:$K$536,MATCH(LEFT(X501,255),LEFT('Disaggregation Data'!J$315:$J$536,255),0))),"")</f>
        <v/>
      </c>
      <c r="F501" s="387" t="str">
        <f t="array" ref="F501">IFERROR(IF(INDEX('Disaggregation Data'!$L$315:$L$536,MATCH(LEFT(X501,255),LEFT('Disaggregation Data'!$J$315:$J$536,255),0))=0,"",INDEX('Disaggregation Data'!$L$315:$L$536,MATCH(LEFT(X501,255),LEFT('Disaggregation Data'!J$315:$J$536,255),0))),"")</f>
        <v/>
      </c>
      <c r="G501" s="442" t="str">
        <f t="array" ref="G501">IFERROR(IF(INDEX('Disaggregation Data'!$M$315:$M$536,MATCH(LEFT(X501,255),LEFT('Disaggregation Data'!$J$315:$J$536,255),0))=0,(E501/F501)*100,INDEX('Disaggregation Data'!$M$315:$M$536,MATCH(LEFT(X501,255),LEFT('Disaggregation Data'!J$315:$J$536,255),0))),"")</f>
        <v/>
      </c>
      <c r="H501" s="390" t="str">
        <f t="array" ref="H501">IFERROR(IF(INDEX('Disaggregation Data'!$N$315:$N$536,MATCH(LEFT(X501,255),LEFT('Disaggregation Data'!$J$315:$J$536,255),0))=0,"",INDEX('Disaggregation Data'!$N$315:$N$536,MATCH(LEFT(X501,255),LEFT('Disaggregation Data'!J$315:$J$536,255),0))),"")</f>
        <v/>
      </c>
      <c r="I501" s="471"/>
      <c r="J501" s="471"/>
      <c r="K501" s="471"/>
      <c r="L501" s="471"/>
      <c r="M501" s="471"/>
      <c r="N501" s="471"/>
      <c r="O501" s="471"/>
      <c r="P501" s="471"/>
      <c r="Q501" s="471"/>
      <c r="R501" s="471"/>
      <c r="S501" s="471"/>
      <c r="T501" s="471"/>
      <c r="U501" s="390" t="str">
        <f t="array" ref="U501">IFERROR(IF(INDEX('Disaggregation Data'!$O$315:$O$536,MATCH(LEFT(X501,255),LEFT('Disaggregation Data'!$J$315:$J$536,255),0))=0,"",INDEX('Disaggregation Data'!$O$315:$O$536,MATCH(LEFT(X501,255),LEFT('Disaggregation Data'!J$315:$J$536,255),0))),"")</f>
        <v/>
      </c>
      <c r="V501" s="402" t="str">
        <f t="array" ref="V501">IFERROR(IF(INDEX('Disaggregation Data'!$P$315:$P$536,MATCH(LEFT(X501,255),LEFT('Disaggregation Data'!$J$315:$J$536,255),0))=0,"",INDEX('Disaggregation Data'!$P$315:$P$536,MATCH(LEFT(X501,255),LEFT('Disaggregation Data'!J$315:$J$536,255),0))),"")</f>
        <v/>
      </c>
      <c r="W501" s="472"/>
      <c r="X501" s="472" t="str">
        <f t="shared" si="34"/>
        <v/>
      </c>
      <c r="Y501" s="472">
        <f t="shared" si="35"/>
        <v>84</v>
      </c>
      <c r="Z501" s="472" t="str">
        <f t="shared" si="36"/>
        <v/>
      </c>
      <c r="AA501" s="472" t="b">
        <f t="shared" si="37"/>
        <v>0</v>
      </c>
      <c r="AB501" s="472" t="s">
        <v>1970</v>
      </c>
      <c r="AC501" s="472" t="str">
        <f t="array" ref="AC501">IFERROR(IF(INDEX('Disaggregation Records'!$G$95:$G$183,MATCH(LEFT(Z501,255),LEFT('Disaggregation Records'!$D$95:$D$183,255),0))=0,"",INDEX('Disaggregation Records'!$G$95:$G$183,MATCH(LEFT(Z501,255),LEFT('Disaggregation Records'!$D$95:$D$183,255),0))),"")</f>
        <v/>
      </c>
      <c r="AD501" s="472" t="s">
        <v>785</v>
      </c>
      <c r="AE501" s="219"/>
      <c r="AF501" s="135"/>
      <c r="AG501" s="135"/>
    </row>
    <row r="502" spans="1:33" ht="37.5" customHeight="1" x14ac:dyDescent="0.3">
      <c r="A502" s="367">
        <v>18</v>
      </c>
      <c r="B502" s="384" t="str">
        <f>IFERROR(VLOOKUP(A502,'Coverage Indicators - Section D'!$A$10:$Y$34,25,FALSE),"")</f>
        <v/>
      </c>
      <c r="C502" s="467" t="str">
        <f t="array" ref="C502">IFERROR(IF(INDEX('Disaggregation Records'!$E$95:$E$183,MATCH(LEFT(Z502,255),LEFT('Disaggregation Records'!$D$95:$D$183,255),0))=0,"",INDEX('Disaggregation Records'!$E$95:$E$183,MATCH(LEFT(Z502,255),LEFT('Disaggregation Records'!$D$95:$D$183,255),0))),"")</f>
        <v/>
      </c>
      <c r="D502" s="467" t="str">
        <f t="array" ref="D502">IFERROR(IF(INDEX('Disaggregation Records'!$F$95:$F$183,MATCH(LEFT(Z502,255),LEFT('Disaggregation Records'!$D$95:$D$183,255),0))=0,"",INDEX('Disaggregation Records'!$F$95:$F$183,MATCH(LEFT(Z502,255),LEFT('Disaggregation Records'!$D$95:$D$183,255),0))),"")</f>
        <v/>
      </c>
      <c r="E502" s="386" t="str">
        <f t="array" ref="E502">IFERROR(IF(INDEX('Disaggregation Data'!$K$315:$K$536,MATCH(LEFT(X502,255),LEFT('Disaggregation Data'!$J$315:$J$536,255),0))=0,"",INDEX('Disaggregation Data'!$K$315:$K$536,MATCH(LEFT(X502,255),LEFT('Disaggregation Data'!J$315:$J$536,255),0))),"")</f>
        <v/>
      </c>
      <c r="F502" s="387" t="str">
        <f t="array" ref="F502">IFERROR(IF(INDEX('Disaggregation Data'!$L$315:$L$536,MATCH(LEFT(X502,255),LEFT('Disaggregation Data'!$J$315:$J$536,255),0))=0,"",INDEX('Disaggregation Data'!$L$315:$L$536,MATCH(LEFT(X502,255),LEFT('Disaggregation Data'!J$315:$J$536,255),0))),"")</f>
        <v/>
      </c>
      <c r="G502" s="442" t="str">
        <f t="array" ref="G502">IFERROR(IF(INDEX('Disaggregation Data'!$M$315:$M$536,MATCH(LEFT(X502,255),LEFT('Disaggregation Data'!$J$315:$J$536,255),0))=0,(E502/F502)*100,INDEX('Disaggregation Data'!$M$315:$M$536,MATCH(LEFT(X502,255),LEFT('Disaggregation Data'!J$315:$J$536,255),0))),"")</f>
        <v/>
      </c>
      <c r="H502" s="390" t="str">
        <f t="array" ref="H502">IFERROR(IF(INDEX('Disaggregation Data'!$N$315:$N$536,MATCH(LEFT(X502,255),LEFT('Disaggregation Data'!$J$315:$J$536,255),0))=0,"",INDEX('Disaggregation Data'!$N$315:$N$536,MATCH(LEFT(X502,255),LEFT('Disaggregation Data'!J$315:$J$536,255),0))),"")</f>
        <v/>
      </c>
      <c r="I502" s="471"/>
      <c r="J502" s="471"/>
      <c r="K502" s="471"/>
      <c r="L502" s="471"/>
      <c r="M502" s="471"/>
      <c r="N502" s="471"/>
      <c r="O502" s="471"/>
      <c r="P502" s="471"/>
      <c r="Q502" s="471"/>
      <c r="R502" s="471"/>
      <c r="S502" s="471"/>
      <c r="T502" s="471"/>
      <c r="U502" s="390" t="str">
        <f t="array" ref="U502">IFERROR(IF(INDEX('Disaggregation Data'!$O$315:$O$536,MATCH(LEFT(X502,255),LEFT('Disaggregation Data'!$J$315:$J$536,255),0))=0,"",INDEX('Disaggregation Data'!$O$315:$O$536,MATCH(LEFT(X502,255),LEFT('Disaggregation Data'!J$315:$J$536,255),0))),"")</f>
        <v/>
      </c>
      <c r="V502" s="402" t="str">
        <f t="array" ref="V502">IFERROR(IF(INDEX('Disaggregation Data'!$P$315:$P$536,MATCH(LEFT(X502,255),LEFT('Disaggregation Data'!$J$315:$J$536,255),0))=0,"",INDEX('Disaggregation Data'!$P$315:$P$536,MATCH(LEFT(X502,255),LEFT('Disaggregation Data'!J$315:$J$536,255),0))),"")</f>
        <v/>
      </c>
      <c r="W502" s="472"/>
      <c r="X502" s="472" t="str">
        <f t="shared" si="34"/>
        <v/>
      </c>
      <c r="Y502" s="472">
        <f t="shared" si="35"/>
        <v>85</v>
      </c>
      <c r="Z502" s="472" t="str">
        <f t="shared" si="36"/>
        <v/>
      </c>
      <c r="AA502" s="472" t="b">
        <f t="shared" si="37"/>
        <v>0</v>
      </c>
      <c r="AB502" s="472" t="s">
        <v>1971</v>
      </c>
      <c r="AC502" s="472" t="str">
        <f t="array" ref="AC502">IFERROR(IF(INDEX('Disaggregation Records'!$G$95:$G$183,MATCH(LEFT(Z502,255),LEFT('Disaggregation Records'!$D$95:$D$183,255),0))=0,"",INDEX('Disaggregation Records'!$G$95:$G$183,MATCH(LEFT(Z502,255),LEFT('Disaggregation Records'!$D$95:$D$183,255),0))),"")</f>
        <v/>
      </c>
      <c r="AD502" s="472" t="s">
        <v>785</v>
      </c>
      <c r="AE502" s="219"/>
      <c r="AF502" s="135"/>
      <c r="AG502" s="135"/>
    </row>
    <row r="503" spans="1:33" ht="37.5" customHeight="1" x14ac:dyDescent="0.3">
      <c r="A503" s="367">
        <v>18</v>
      </c>
      <c r="B503" s="384" t="str">
        <f>IFERROR(VLOOKUP(A503,'Coverage Indicators - Section D'!$A$10:$Y$34,25,FALSE),"")</f>
        <v/>
      </c>
      <c r="C503" s="467" t="str">
        <f t="array" ref="C503">IFERROR(IF(INDEX('Disaggregation Records'!$E$95:$E$183,MATCH(LEFT(Z503,255),LEFT('Disaggregation Records'!$D$95:$D$183,255),0))=0,"",INDEX('Disaggregation Records'!$E$95:$E$183,MATCH(LEFT(Z503,255),LEFT('Disaggregation Records'!$D$95:$D$183,255),0))),"")</f>
        <v/>
      </c>
      <c r="D503" s="467" t="str">
        <f t="array" ref="D503">IFERROR(IF(INDEX('Disaggregation Records'!$F$95:$F$183,MATCH(LEFT(Z503,255),LEFT('Disaggregation Records'!$D$95:$D$183,255),0))=0,"",INDEX('Disaggregation Records'!$F$95:$F$183,MATCH(LEFT(Z503,255),LEFT('Disaggregation Records'!$D$95:$D$183,255),0))),"")</f>
        <v/>
      </c>
      <c r="E503" s="386" t="str">
        <f t="array" ref="E503">IFERROR(IF(INDEX('Disaggregation Data'!$K$315:$K$536,MATCH(LEFT(X503,255),LEFT('Disaggregation Data'!$J$315:$J$536,255),0))=0,"",INDEX('Disaggregation Data'!$K$315:$K$536,MATCH(LEFT(X503,255),LEFT('Disaggregation Data'!J$315:$J$536,255),0))),"")</f>
        <v/>
      </c>
      <c r="F503" s="387" t="str">
        <f t="array" ref="F503">IFERROR(IF(INDEX('Disaggregation Data'!$L$315:$L$536,MATCH(LEFT(X503,255),LEFT('Disaggregation Data'!$J$315:$J$536,255),0))=0,"",INDEX('Disaggregation Data'!$L$315:$L$536,MATCH(LEFT(X503,255),LEFT('Disaggregation Data'!J$315:$J$536,255),0))),"")</f>
        <v/>
      </c>
      <c r="G503" s="442" t="str">
        <f t="array" ref="G503">IFERROR(IF(INDEX('Disaggregation Data'!$M$315:$M$536,MATCH(LEFT(X503,255),LEFT('Disaggregation Data'!$J$315:$J$536,255),0))=0,(E503/F503)*100,INDEX('Disaggregation Data'!$M$315:$M$536,MATCH(LEFT(X503,255),LEFT('Disaggregation Data'!J$315:$J$536,255),0))),"")</f>
        <v/>
      </c>
      <c r="H503" s="390" t="str">
        <f t="array" ref="H503">IFERROR(IF(INDEX('Disaggregation Data'!$N$315:$N$536,MATCH(LEFT(X503,255),LEFT('Disaggregation Data'!$J$315:$J$536,255),0))=0,"",INDEX('Disaggregation Data'!$N$315:$N$536,MATCH(LEFT(X503,255),LEFT('Disaggregation Data'!J$315:$J$536,255),0))),"")</f>
        <v/>
      </c>
      <c r="I503" s="471"/>
      <c r="J503" s="471"/>
      <c r="K503" s="471"/>
      <c r="L503" s="471"/>
      <c r="M503" s="471"/>
      <c r="N503" s="471"/>
      <c r="O503" s="471"/>
      <c r="P503" s="471"/>
      <c r="Q503" s="471"/>
      <c r="R503" s="471"/>
      <c r="S503" s="471"/>
      <c r="T503" s="471"/>
      <c r="U503" s="390" t="str">
        <f t="array" ref="U503">IFERROR(IF(INDEX('Disaggregation Data'!$O$315:$O$536,MATCH(LEFT(X503,255),LEFT('Disaggregation Data'!$J$315:$J$536,255),0))=0,"",INDEX('Disaggregation Data'!$O$315:$O$536,MATCH(LEFT(X503,255),LEFT('Disaggregation Data'!J$315:$J$536,255),0))),"")</f>
        <v/>
      </c>
      <c r="V503" s="402" t="str">
        <f t="array" ref="V503">IFERROR(IF(INDEX('Disaggregation Data'!$P$315:$P$536,MATCH(LEFT(X503,255),LEFT('Disaggregation Data'!$J$315:$J$536,255),0))=0,"",INDEX('Disaggregation Data'!$P$315:$P$536,MATCH(LEFT(X503,255),LEFT('Disaggregation Data'!J$315:$J$536,255),0))),"")</f>
        <v/>
      </c>
      <c r="W503" s="472"/>
      <c r="X503" s="472" t="str">
        <f t="shared" si="34"/>
        <v/>
      </c>
      <c r="Y503" s="472">
        <f t="shared" si="35"/>
        <v>86</v>
      </c>
      <c r="Z503" s="472" t="str">
        <f t="shared" si="36"/>
        <v/>
      </c>
      <c r="AA503" s="472" t="b">
        <f t="shared" si="37"/>
        <v>0</v>
      </c>
      <c r="AB503" s="472" t="s">
        <v>1972</v>
      </c>
      <c r="AC503" s="472" t="str">
        <f t="array" ref="AC503">IFERROR(IF(INDEX('Disaggregation Records'!$G$95:$G$183,MATCH(LEFT(Z503,255),LEFT('Disaggregation Records'!$D$95:$D$183,255),0))=0,"",INDEX('Disaggregation Records'!$G$95:$G$183,MATCH(LEFT(Z503,255),LEFT('Disaggregation Records'!$D$95:$D$183,255),0))),"")</f>
        <v/>
      </c>
      <c r="AD503" s="472" t="s">
        <v>785</v>
      </c>
      <c r="AE503" s="219"/>
      <c r="AF503" s="135"/>
      <c r="AG503" s="135"/>
    </row>
    <row r="504" spans="1:33" ht="37.5" customHeight="1" x14ac:dyDescent="0.3">
      <c r="A504" s="367">
        <v>18</v>
      </c>
      <c r="B504" s="384" t="str">
        <f>IFERROR(VLOOKUP(A504,'Coverage Indicators - Section D'!$A$10:$Y$34,25,FALSE),"")</f>
        <v/>
      </c>
      <c r="C504" s="467" t="str">
        <f t="array" ref="C504">IFERROR(IF(INDEX('Disaggregation Records'!$E$95:$E$183,MATCH(LEFT(Z504,255),LEFT('Disaggregation Records'!$D$95:$D$183,255),0))=0,"",INDEX('Disaggregation Records'!$E$95:$E$183,MATCH(LEFT(Z504,255),LEFT('Disaggregation Records'!$D$95:$D$183,255),0))),"")</f>
        <v/>
      </c>
      <c r="D504" s="467" t="str">
        <f t="array" ref="D504">IFERROR(IF(INDEX('Disaggregation Records'!$F$95:$F$183,MATCH(LEFT(Z504,255),LEFT('Disaggregation Records'!$D$95:$D$183,255),0))=0,"",INDEX('Disaggregation Records'!$F$95:$F$183,MATCH(LEFT(Z504,255),LEFT('Disaggregation Records'!$D$95:$D$183,255),0))),"")</f>
        <v/>
      </c>
      <c r="E504" s="386" t="str">
        <f t="array" ref="E504">IFERROR(IF(INDEX('Disaggregation Data'!$K$315:$K$536,MATCH(LEFT(X504,255),LEFT('Disaggregation Data'!$J$315:$J$536,255),0))=0,"",INDEX('Disaggregation Data'!$K$315:$K$536,MATCH(LEFT(X504,255),LEFT('Disaggregation Data'!J$315:$J$536,255),0))),"")</f>
        <v/>
      </c>
      <c r="F504" s="387" t="str">
        <f t="array" ref="F504">IFERROR(IF(INDEX('Disaggregation Data'!$L$315:$L$536,MATCH(LEFT(X504,255),LEFT('Disaggregation Data'!$J$315:$J$536,255),0))=0,"",INDEX('Disaggregation Data'!$L$315:$L$536,MATCH(LEFT(X504,255),LEFT('Disaggregation Data'!J$315:$J$536,255),0))),"")</f>
        <v/>
      </c>
      <c r="G504" s="442" t="str">
        <f t="array" ref="G504">IFERROR(IF(INDEX('Disaggregation Data'!$M$315:$M$536,MATCH(LEFT(X504,255),LEFT('Disaggregation Data'!$J$315:$J$536,255),0))=0,(E504/F504)*100,INDEX('Disaggregation Data'!$M$315:$M$536,MATCH(LEFT(X504,255),LEFT('Disaggregation Data'!J$315:$J$536,255),0))),"")</f>
        <v/>
      </c>
      <c r="H504" s="390" t="str">
        <f t="array" ref="H504">IFERROR(IF(INDEX('Disaggregation Data'!$N$315:$N$536,MATCH(LEFT(X504,255),LEFT('Disaggregation Data'!$J$315:$J$536,255),0))=0,"",INDEX('Disaggregation Data'!$N$315:$N$536,MATCH(LEFT(X504,255),LEFT('Disaggregation Data'!J$315:$J$536,255),0))),"")</f>
        <v/>
      </c>
      <c r="I504" s="471"/>
      <c r="J504" s="471"/>
      <c r="K504" s="471"/>
      <c r="L504" s="471"/>
      <c r="M504" s="471"/>
      <c r="N504" s="471"/>
      <c r="O504" s="471"/>
      <c r="P504" s="471"/>
      <c r="Q504" s="471"/>
      <c r="R504" s="471"/>
      <c r="S504" s="471"/>
      <c r="T504" s="471"/>
      <c r="U504" s="390" t="str">
        <f t="array" ref="U504">IFERROR(IF(INDEX('Disaggregation Data'!$O$315:$O$536,MATCH(LEFT(X504,255),LEFT('Disaggregation Data'!$J$315:$J$536,255),0))=0,"",INDEX('Disaggregation Data'!$O$315:$O$536,MATCH(LEFT(X504,255),LEFT('Disaggregation Data'!J$315:$J$536,255),0))),"")</f>
        <v/>
      </c>
      <c r="V504" s="402" t="str">
        <f t="array" ref="V504">IFERROR(IF(INDEX('Disaggregation Data'!$P$315:$P$536,MATCH(LEFT(X504,255),LEFT('Disaggregation Data'!$J$315:$J$536,255),0))=0,"",INDEX('Disaggregation Data'!$P$315:$P$536,MATCH(LEFT(X504,255),LEFT('Disaggregation Data'!J$315:$J$536,255),0))),"")</f>
        <v/>
      </c>
      <c r="W504" s="472"/>
      <c r="X504" s="472" t="str">
        <f t="shared" si="34"/>
        <v/>
      </c>
      <c r="Y504" s="472">
        <f t="shared" si="35"/>
        <v>87</v>
      </c>
      <c r="Z504" s="472" t="str">
        <f t="shared" si="36"/>
        <v/>
      </c>
      <c r="AA504" s="472" t="b">
        <f t="shared" si="37"/>
        <v>0</v>
      </c>
      <c r="AB504" s="472" t="s">
        <v>1973</v>
      </c>
      <c r="AC504" s="472" t="str">
        <f t="array" ref="AC504">IFERROR(IF(INDEX('Disaggregation Records'!$G$95:$G$183,MATCH(LEFT(Z504,255),LEFT('Disaggregation Records'!$D$95:$D$183,255),0))=0,"",INDEX('Disaggregation Records'!$G$95:$G$183,MATCH(LEFT(Z504,255),LEFT('Disaggregation Records'!$D$95:$D$183,255),0))),"")</f>
        <v/>
      </c>
      <c r="AD504" s="472" t="s">
        <v>785</v>
      </c>
      <c r="AE504" s="219"/>
      <c r="AF504" s="135"/>
      <c r="AG504" s="135"/>
    </row>
    <row r="505" spans="1:33" ht="37.5" customHeight="1" x14ac:dyDescent="0.3">
      <c r="A505" s="367">
        <v>18</v>
      </c>
      <c r="B505" s="384" t="str">
        <f>IFERROR(VLOOKUP(A505,'Coverage Indicators - Section D'!$A$10:$Y$34,25,FALSE),"")</f>
        <v/>
      </c>
      <c r="C505" s="467" t="str">
        <f t="array" ref="C505">IFERROR(IF(INDEX('Disaggregation Records'!$E$95:$E$183,MATCH(LEFT(Z505,255),LEFT('Disaggregation Records'!$D$95:$D$183,255),0))=0,"",INDEX('Disaggregation Records'!$E$95:$E$183,MATCH(LEFT(Z505,255),LEFT('Disaggregation Records'!$D$95:$D$183,255),0))),"")</f>
        <v/>
      </c>
      <c r="D505" s="467" t="str">
        <f t="array" ref="D505">IFERROR(IF(INDEX('Disaggregation Records'!$F$95:$F$183,MATCH(LEFT(Z505,255),LEFT('Disaggregation Records'!$D$95:$D$183,255),0))=0,"",INDEX('Disaggregation Records'!$F$95:$F$183,MATCH(LEFT(Z505,255),LEFT('Disaggregation Records'!$D$95:$D$183,255),0))),"")</f>
        <v/>
      </c>
      <c r="E505" s="386" t="str">
        <f t="array" ref="E505">IFERROR(IF(INDEX('Disaggregation Data'!$K$315:$K$536,MATCH(LEFT(X505,255),LEFT('Disaggregation Data'!$J$315:$J$536,255),0))=0,"",INDEX('Disaggregation Data'!$K$315:$K$536,MATCH(LEFT(X505,255),LEFT('Disaggregation Data'!J$315:$J$536,255),0))),"")</f>
        <v/>
      </c>
      <c r="F505" s="387" t="str">
        <f t="array" ref="F505">IFERROR(IF(INDEX('Disaggregation Data'!$L$315:$L$536,MATCH(LEFT(X505,255),LEFT('Disaggregation Data'!$J$315:$J$536,255),0))=0,"",INDEX('Disaggregation Data'!$L$315:$L$536,MATCH(LEFT(X505,255),LEFT('Disaggregation Data'!J$315:$J$536,255),0))),"")</f>
        <v/>
      </c>
      <c r="G505" s="442" t="str">
        <f t="array" ref="G505">IFERROR(IF(INDEX('Disaggregation Data'!$M$315:$M$536,MATCH(LEFT(X505,255),LEFT('Disaggregation Data'!$J$315:$J$536,255),0))=0,(E505/F505)*100,INDEX('Disaggregation Data'!$M$315:$M$536,MATCH(LEFT(X505,255),LEFT('Disaggregation Data'!J$315:$J$536,255),0))),"")</f>
        <v/>
      </c>
      <c r="H505" s="390" t="str">
        <f t="array" ref="H505">IFERROR(IF(INDEX('Disaggregation Data'!$N$315:$N$536,MATCH(LEFT(X505,255),LEFT('Disaggregation Data'!$J$315:$J$536,255),0))=0,"",INDEX('Disaggregation Data'!$N$315:$N$536,MATCH(LEFT(X505,255),LEFT('Disaggregation Data'!J$315:$J$536,255),0))),"")</f>
        <v/>
      </c>
      <c r="I505" s="471"/>
      <c r="J505" s="471"/>
      <c r="K505" s="471"/>
      <c r="L505" s="471"/>
      <c r="M505" s="471"/>
      <c r="N505" s="471"/>
      <c r="O505" s="471"/>
      <c r="P505" s="471"/>
      <c r="Q505" s="471"/>
      <c r="R505" s="471"/>
      <c r="S505" s="471"/>
      <c r="T505" s="471"/>
      <c r="U505" s="390" t="str">
        <f t="array" ref="U505">IFERROR(IF(INDEX('Disaggregation Data'!$O$315:$O$536,MATCH(LEFT(X505,255),LEFT('Disaggregation Data'!$J$315:$J$536,255),0))=0,"",INDEX('Disaggregation Data'!$O$315:$O$536,MATCH(LEFT(X505,255),LEFT('Disaggregation Data'!J$315:$J$536,255),0))),"")</f>
        <v/>
      </c>
      <c r="V505" s="402" t="str">
        <f t="array" ref="V505">IFERROR(IF(INDEX('Disaggregation Data'!$P$315:$P$536,MATCH(LEFT(X505,255),LEFT('Disaggregation Data'!$J$315:$J$536,255),0))=0,"",INDEX('Disaggregation Data'!$P$315:$P$536,MATCH(LEFT(X505,255),LEFT('Disaggregation Data'!J$315:$J$536,255),0))),"")</f>
        <v/>
      </c>
      <c r="W505" s="472"/>
      <c r="X505" s="472" t="str">
        <f t="shared" si="34"/>
        <v/>
      </c>
      <c r="Y505" s="472">
        <f t="shared" si="35"/>
        <v>88</v>
      </c>
      <c r="Z505" s="472" t="str">
        <f t="shared" si="36"/>
        <v/>
      </c>
      <c r="AA505" s="472" t="b">
        <f t="shared" si="37"/>
        <v>0</v>
      </c>
      <c r="AB505" s="472" t="s">
        <v>1974</v>
      </c>
      <c r="AC505" s="472" t="str">
        <f t="array" ref="AC505">IFERROR(IF(INDEX('Disaggregation Records'!$G$95:$G$183,MATCH(LEFT(Z505,255),LEFT('Disaggregation Records'!$D$95:$D$183,255),0))=0,"",INDEX('Disaggregation Records'!$G$95:$G$183,MATCH(LEFT(Z505,255),LEFT('Disaggregation Records'!$D$95:$D$183,255),0))),"")</f>
        <v/>
      </c>
      <c r="AD505" s="472" t="s">
        <v>785</v>
      </c>
      <c r="AE505" s="219"/>
      <c r="AF505" s="135"/>
      <c r="AG505" s="135"/>
    </row>
    <row r="506" spans="1:33" ht="37.5" customHeight="1" x14ac:dyDescent="0.3">
      <c r="A506" s="367">
        <v>18</v>
      </c>
      <c r="B506" s="384" t="str">
        <f>IFERROR(VLOOKUP(A506,'Coverage Indicators - Section D'!$A$10:$Y$34,25,FALSE),"")</f>
        <v/>
      </c>
      <c r="C506" s="467" t="str">
        <f t="array" ref="C506">IFERROR(IF(INDEX('Disaggregation Records'!$E$95:$E$183,MATCH(LEFT(Z506,255),LEFT('Disaggregation Records'!$D$95:$D$183,255),0))=0,"",INDEX('Disaggregation Records'!$E$95:$E$183,MATCH(LEFT(Z506,255),LEFT('Disaggregation Records'!$D$95:$D$183,255),0))),"")</f>
        <v/>
      </c>
      <c r="D506" s="467" t="str">
        <f t="array" ref="D506">IFERROR(IF(INDEX('Disaggregation Records'!$F$95:$F$183,MATCH(LEFT(Z506,255),LEFT('Disaggregation Records'!$D$95:$D$183,255),0))=0,"",INDEX('Disaggregation Records'!$F$95:$F$183,MATCH(LEFT(Z506,255),LEFT('Disaggregation Records'!$D$95:$D$183,255),0))),"")</f>
        <v/>
      </c>
      <c r="E506" s="386" t="str">
        <f t="array" ref="E506">IFERROR(IF(INDEX('Disaggregation Data'!$K$315:$K$536,MATCH(LEFT(X506,255),LEFT('Disaggregation Data'!$J$315:$J$536,255),0))=0,"",INDEX('Disaggregation Data'!$K$315:$K$536,MATCH(LEFT(X506,255),LEFT('Disaggregation Data'!J$315:$J$536,255),0))),"")</f>
        <v/>
      </c>
      <c r="F506" s="387" t="str">
        <f t="array" ref="F506">IFERROR(IF(INDEX('Disaggregation Data'!$L$315:$L$536,MATCH(LEFT(X506,255),LEFT('Disaggregation Data'!$J$315:$J$536,255),0))=0,"",INDEX('Disaggregation Data'!$L$315:$L$536,MATCH(LEFT(X506,255),LEFT('Disaggregation Data'!J$315:$J$536,255),0))),"")</f>
        <v/>
      </c>
      <c r="G506" s="442" t="str">
        <f t="array" ref="G506">IFERROR(IF(INDEX('Disaggregation Data'!$M$315:$M$536,MATCH(LEFT(X506,255),LEFT('Disaggregation Data'!$J$315:$J$536,255),0))=0,(E506/F506)*100,INDEX('Disaggregation Data'!$M$315:$M$536,MATCH(LEFT(X506,255),LEFT('Disaggregation Data'!J$315:$J$536,255),0))),"")</f>
        <v/>
      </c>
      <c r="H506" s="390" t="str">
        <f t="array" ref="H506">IFERROR(IF(INDEX('Disaggregation Data'!$N$315:$N$536,MATCH(LEFT(X506,255),LEFT('Disaggregation Data'!$J$315:$J$536,255),0))=0,"",INDEX('Disaggregation Data'!$N$315:$N$536,MATCH(LEFT(X506,255),LEFT('Disaggregation Data'!J$315:$J$536,255),0))),"")</f>
        <v/>
      </c>
      <c r="I506" s="471"/>
      <c r="J506" s="471"/>
      <c r="K506" s="471"/>
      <c r="L506" s="471"/>
      <c r="M506" s="471"/>
      <c r="N506" s="471"/>
      <c r="O506" s="471"/>
      <c r="P506" s="471"/>
      <c r="Q506" s="471"/>
      <c r="R506" s="471"/>
      <c r="S506" s="471"/>
      <c r="T506" s="471"/>
      <c r="U506" s="390" t="str">
        <f t="array" ref="U506">IFERROR(IF(INDEX('Disaggregation Data'!$O$315:$O$536,MATCH(LEFT(X506,255),LEFT('Disaggregation Data'!$J$315:$J$536,255),0))=0,"",INDEX('Disaggregation Data'!$O$315:$O$536,MATCH(LEFT(X506,255),LEFT('Disaggregation Data'!J$315:$J$536,255),0))),"")</f>
        <v/>
      </c>
      <c r="V506" s="402" t="str">
        <f t="array" ref="V506">IFERROR(IF(INDEX('Disaggregation Data'!$P$315:$P$536,MATCH(LEFT(X506,255),LEFT('Disaggregation Data'!$J$315:$J$536,255),0))=0,"",INDEX('Disaggregation Data'!$P$315:$P$536,MATCH(LEFT(X506,255),LEFT('Disaggregation Data'!J$315:$J$536,255),0))),"")</f>
        <v/>
      </c>
      <c r="W506" s="472"/>
      <c r="X506" s="472" t="str">
        <f t="shared" si="34"/>
        <v/>
      </c>
      <c r="Y506" s="472">
        <f t="shared" si="35"/>
        <v>89</v>
      </c>
      <c r="Z506" s="472" t="str">
        <f t="shared" si="36"/>
        <v/>
      </c>
      <c r="AA506" s="472" t="b">
        <f t="shared" si="37"/>
        <v>0</v>
      </c>
      <c r="AB506" s="472" t="s">
        <v>1975</v>
      </c>
      <c r="AC506" s="472" t="str">
        <f t="array" ref="AC506">IFERROR(IF(INDEX('Disaggregation Records'!$G$95:$G$183,MATCH(LEFT(Z506,255),LEFT('Disaggregation Records'!$D$95:$D$183,255),0))=0,"",INDEX('Disaggregation Records'!$G$95:$G$183,MATCH(LEFT(Z506,255),LEFT('Disaggregation Records'!$D$95:$D$183,255),0))),"")</f>
        <v/>
      </c>
      <c r="AD506" s="472" t="s">
        <v>785</v>
      </c>
      <c r="AE506" s="219"/>
      <c r="AF506" s="135"/>
      <c r="AG506" s="135"/>
    </row>
    <row r="507" spans="1:33" ht="37.5" customHeight="1" x14ac:dyDescent="0.3">
      <c r="A507" s="367">
        <v>19</v>
      </c>
      <c r="B507" s="384" t="str">
        <f>IFERROR(VLOOKUP(A507,'Coverage Indicators - Section D'!$A$10:$Y$34,25,FALSE),"")</f>
        <v/>
      </c>
      <c r="C507" s="467" t="str">
        <f t="array" ref="C507">IFERROR(IF(INDEX('Disaggregation Records'!$E$95:$E$183,MATCH(LEFT(Z507,255),LEFT('Disaggregation Records'!$D$95:$D$183,255),0))=0,"",INDEX('Disaggregation Records'!$E$95:$E$183,MATCH(LEFT(Z507,255),LEFT('Disaggregation Records'!$D$95:$D$183,255),0))),"")</f>
        <v/>
      </c>
      <c r="D507" s="467" t="str">
        <f t="array" ref="D507">IFERROR(IF(INDEX('Disaggregation Records'!$F$95:$F$183,MATCH(LEFT(Z507,255),LEFT('Disaggregation Records'!$D$95:$D$183,255),0))=0,"",INDEX('Disaggregation Records'!$F$95:$F$183,MATCH(LEFT(Z507,255),LEFT('Disaggregation Records'!$D$95:$D$183,255),0))),"")</f>
        <v/>
      </c>
      <c r="E507" s="386" t="str">
        <f t="array" ref="E507">IFERROR(IF(INDEX('Disaggregation Data'!$K$315:$K$536,MATCH(LEFT(X507,255),LEFT('Disaggregation Data'!$J$315:$J$536,255),0))=0,"",INDEX('Disaggregation Data'!$K$315:$K$536,MATCH(LEFT(X507,255),LEFT('Disaggregation Data'!J$315:$J$536,255),0))),"")</f>
        <v/>
      </c>
      <c r="F507" s="387" t="str">
        <f t="array" ref="F507">IFERROR(IF(INDEX('Disaggregation Data'!$L$315:$L$536,MATCH(LEFT(X507,255),LEFT('Disaggregation Data'!$J$315:$J$536,255),0))=0,"",INDEX('Disaggregation Data'!$L$315:$L$536,MATCH(LEFT(X507,255),LEFT('Disaggregation Data'!J$315:$J$536,255),0))),"")</f>
        <v/>
      </c>
      <c r="G507" s="442" t="str">
        <f t="array" ref="G507">IFERROR(IF(INDEX('Disaggregation Data'!$M$315:$M$536,MATCH(LEFT(X507,255),LEFT('Disaggregation Data'!$J$315:$J$536,255),0))=0,(E507/F507)*100,INDEX('Disaggregation Data'!$M$315:$M$536,MATCH(LEFT(X507,255),LEFT('Disaggregation Data'!J$315:$J$536,255),0))),"")</f>
        <v/>
      </c>
      <c r="H507" s="390" t="str">
        <f t="array" ref="H507">IFERROR(IF(INDEX('Disaggregation Data'!$N$315:$N$536,MATCH(LEFT(X507,255),LEFT('Disaggregation Data'!$J$315:$J$536,255),0))=0,"",INDEX('Disaggregation Data'!$N$315:$N$536,MATCH(LEFT(X507,255),LEFT('Disaggregation Data'!J$315:$J$536,255),0))),"")</f>
        <v/>
      </c>
      <c r="I507" s="471"/>
      <c r="J507" s="471"/>
      <c r="K507" s="471"/>
      <c r="L507" s="471"/>
      <c r="M507" s="471"/>
      <c r="N507" s="471"/>
      <c r="O507" s="471"/>
      <c r="P507" s="471"/>
      <c r="Q507" s="471"/>
      <c r="R507" s="471"/>
      <c r="S507" s="471"/>
      <c r="T507" s="471"/>
      <c r="U507" s="390" t="str">
        <f t="array" ref="U507">IFERROR(IF(INDEX('Disaggregation Data'!$O$315:$O$536,MATCH(LEFT(X507,255),LEFT('Disaggregation Data'!$J$315:$J$536,255),0))=0,"",INDEX('Disaggregation Data'!$O$315:$O$536,MATCH(LEFT(X507,255),LEFT('Disaggregation Data'!J$315:$J$536,255),0))),"")</f>
        <v/>
      </c>
      <c r="V507" s="402" t="str">
        <f t="array" ref="V507">IFERROR(IF(INDEX('Disaggregation Data'!$P$315:$P$536,MATCH(LEFT(X507,255),LEFT('Disaggregation Data'!$J$315:$J$536,255),0))=0,"",INDEX('Disaggregation Data'!$P$315:$P$536,MATCH(LEFT(X507,255),LEFT('Disaggregation Data'!J$315:$J$536,255),0))),"")</f>
        <v/>
      </c>
      <c r="W507" s="472"/>
      <c r="X507" s="472" t="str">
        <f t="shared" si="34"/>
        <v/>
      </c>
      <c r="Y507" s="472">
        <f t="shared" si="35"/>
        <v>90</v>
      </c>
      <c r="Z507" s="472" t="str">
        <f t="shared" si="36"/>
        <v/>
      </c>
      <c r="AA507" s="472" t="b">
        <f t="shared" si="37"/>
        <v>0</v>
      </c>
      <c r="AB507" s="472" t="s">
        <v>1976</v>
      </c>
      <c r="AC507" s="472" t="str">
        <f t="array" ref="AC507">IFERROR(IF(INDEX('Disaggregation Records'!$G$95:$G$183,MATCH(LEFT(Z507,255),LEFT('Disaggregation Records'!$D$95:$D$183,255),0))=0,"",INDEX('Disaggregation Records'!$G$95:$G$183,MATCH(LEFT(Z507,255),LEFT('Disaggregation Records'!$D$95:$D$183,255),0))),"")</f>
        <v/>
      </c>
      <c r="AD507" s="472" t="s">
        <v>786</v>
      </c>
      <c r="AE507" s="219"/>
      <c r="AF507" s="135"/>
      <c r="AG507" s="135"/>
    </row>
    <row r="508" spans="1:33" ht="37.5" customHeight="1" x14ac:dyDescent="0.3">
      <c r="A508" s="367">
        <v>19</v>
      </c>
      <c r="B508" s="384" t="str">
        <f>IFERROR(VLOOKUP(A508,'Coverage Indicators - Section D'!$A$10:$Y$34,25,FALSE),"")</f>
        <v/>
      </c>
      <c r="C508" s="467" t="str">
        <f t="array" ref="C508">IFERROR(IF(INDEX('Disaggregation Records'!$E$95:$E$183,MATCH(LEFT(Z508,255),LEFT('Disaggregation Records'!$D$95:$D$183,255),0))=0,"",INDEX('Disaggregation Records'!$E$95:$E$183,MATCH(LEFT(Z508,255),LEFT('Disaggregation Records'!$D$95:$D$183,255),0))),"")</f>
        <v/>
      </c>
      <c r="D508" s="467" t="str">
        <f t="array" ref="D508">IFERROR(IF(INDEX('Disaggregation Records'!$F$95:$F$183,MATCH(LEFT(Z508,255),LEFT('Disaggregation Records'!$D$95:$D$183,255),0))=0,"",INDEX('Disaggregation Records'!$F$95:$F$183,MATCH(LEFT(Z508,255),LEFT('Disaggregation Records'!$D$95:$D$183,255),0))),"")</f>
        <v/>
      </c>
      <c r="E508" s="386" t="str">
        <f t="array" ref="E508">IFERROR(IF(INDEX('Disaggregation Data'!$K$315:$K$536,MATCH(LEFT(X508,255),LEFT('Disaggregation Data'!$J$315:$J$536,255),0))=0,"",INDEX('Disaggregation Data'!$K$315:$K$536,MATCH(LEFT(X508,255),LEFT('Disaggregation Data'!J$315:$J$536,255),0))),"")</f>
        <v/>
      </c>
      <c r="F508" s="387" t="str">
        <f t="array" ref="F508">IFERROR(IF(INDEX('Disaggregation Data'!$L$315:$L$536,MATCH(LEFT(X508,255),LEFT('Disaggregation Data'!$J$315:$J$536,255),0))=0,"",INDEX('Disaggregation Data'!$L$315:$L$536,MATCH(LEFT(X508,255),LEFT('Disaggregation Data'!J$315:$J$536,255),0))),"")</f>
        <v/>
      </c>
      <c r="G508" s="442" t="str">
        <f t="array" ref="G508">IFERROR(IF(INDEX('Disaggregation Data'!$M$315:$M$536,MATCH(LEFT(X508,255),LEFT('Disaggregation Data'!$J$315:$J$536,255),0))=0,(E508/F508)*100,INDEX('Disaggregation Data'!$M$315:$M$536,MATCH(LEFT(X508,255),LEFT('Disaggregation Data'!J$315:$J$536,255),0))),"")</f>
        <v/>
      </c>
      <c r="H508" s="390" t="str">
        <f t="array" ref="H508">IFERROR(IF(INDEX('Disaggregation Data'!$N$315:$N$536,MATCH(LEFT(X508,255),LEFT('Disaggregation Data'!$J$315:$J$536,255),0))=0,"",INDEX('Disaggregation Data'!$N$315:$N$536,MATCH(LEFT(X508,255),LEFT('Disaggregation Data'!J$315:$J$536,255),0))),"")</f>
        <v/>
      </c>
      <c r="I508" s="471"/>
      <c r="J508" s="471"/>
      <c r="K508" s="471"/>
      <c r="L508" s="471"/>
      <c r="M508" s="471"/>
      <c r="N508" s="471"/>
      <c r="O508" s="471"/>
      <c r="P508" s="471"/>
      <c r="Q508" s="471"/>
      <c r="R508" s="471"/>
      <c r="S508" s="471"/>
      <c r="T508" s="471"/>
      <c r="U508" s="390" t="str">
        <f t="array" ref="U508">IFERROR(IF(INDEX('Disaggregation Data'!$O$315:$O$536,MATCH(LEFT(X508,255),LEFT('Disaggregation Data'!$J$315:$J$536,255),0))=0,"",INDEX('Disaggregation Data'!$O$315:$O$536,MATCH(LEFT(X508,255),LEFT('Disaggregation Data'!J$315:$J$536,255),0))),"")</f>
        <v/>
      </c>
      <c r="V508" s="402" t="str">
        <f t="array" ref="V508">IFERROR(IF(INDEX('Disaggregation Data'!$P$315:$P$536,MATCH(LEFT(X508,255),LEFT('Disaggregation Data'!$J$315:$J$536,255),0))=0,"",INDEX('Disaggregation Data'!$P$315:$P$536,MATCH(LEFT(X508,255),LEFT('Disaggregation Data'!J$315:$J$536,255),0))),"")</f>
        <v/>
      </c>
      <c r="W508" s="472"/>
      <c r="X508" s="472" t="str">
        <f t="shared" si="34"/>
        <v/>
      </c>
      <c r="Y508" s="472">
        <f t="shared" si="35"/>
        <v>91</v>
      </c>
      <c r="Z508" s="472" t="str">
        <f t="shared" si="36"/>
        <v/>
      </c>
      <c r="AA508" s="472" t="b">
        <f t="shared" si="37"/>
        <v>0</v>
      </c>
      <c r="AB508" s="472" t="s">
        <v>1977</v>
      </c>
      <c r="AC508" s="472" t="str">
        <f t="array" ref="AC508">IFERROR(IF(INDEX('Disaggregation Records'!$G$95:$G$183,MATCH(LEFT(Z508,255),LEFT('Disaggregation Records'!$D$95:$D$183,255),0))=0,"",INDEX('Disaggregation Records'!$G$95:$G$183,MATCH(LEFT(Z508,255),LEFT('Disaggregation Records'!$D$95:$D$183,255),0))),"")</f>
        <v/>
      </c>
      <c r="AD508" s="472" t="s">
        <v>786</v>
      </c>
      <c r="AE508" s="219"/>
      <c r="AF508" s="135"/>
      <c r="AG508" s="135"/>
    </row>
    <row r="509" spans="1:33" ht="37.5" customHeight="1" x14ac:dyDescent="0.3">
      <c r="A509" s="367">
        <v>19</v>
      </c>
      <c r="B509" s="384" t="str">
        <f>IFERROR(VLOOKUP(A509,'Coverage Indicators - Section D'!$A$10:$Y$34,25,FALSE),"")</f>
        <v/>
      </c>
      <c r="C509" s="467" t="str">
        <f t="array" ref="C509">IFERROR(IF(INDEX('Disaggregation Records'!$E$95:$E$183,MATCH(LEFT(Z509,255),LEFT('Disaggregation Records'!$D$95:$D$183,255),0))=0,"",INDEX('Disaggregation Records'!$E$95:$E$183,MATCH(LEFT(Z509,255),LEFT('Disaggregation Records'!$D$95:$D$183,255),0))),"")</f>
        <v/>
      </c>
      <c r="D509" s="467" t="str">
        <f t="array" ref="D509">IFERROR(IF(INDEX('Disaggregation Records'!$F$95:$F$183,MATCH(LEFT(Z509,255),LEFT('Disaggregation Records'!$D$95:$D$183,255),0))=0,"",INDEX('Disaggregation Records'!$F$95:$F$183,MATCH(LEFT(Z509,255),LEFT('Disaggregation Records'!$D$95:$D$183,255),0))),"")</f>
        <v/>
      </c>
      <c r="E509" s="386" t="str">
        <f t="array" ref="E509">IFERROR(IF(INDEX('Disaggregation Data'!$K$315:$K$536,MATCH(LEFT(X509,255),LEFT('Disaggregation Data'!$J$315:$J$536,255),0))=0,"",INDEX('Disaggregation Data'!$K$315:$K$536,MATCH(LEFT(X509,255),LEFT('Disaggregation Data'!J$315:$J$536,255),0))),"")</f>
        <v/>
      </c>
      <c r="F509" s="387" t="str">
        <f t="array" ref="F509">IFERROR(IF(INDEX('Disaggregation Data'!$L$315:$L$536,MATCH(LEFT(X509,255),LEFT('Disaggregation Data'!$J$315:$J$536,255),0))=0,"",INDEX('Disaggregation Data'!$L$315:$L$536,MATCH(LEFT(X509,255),LEFT('Disaggregation Data'!J$315:$J$536,255),0))),"")</f>
        <v/>
      </c>
      <c r="G509" s="442" t="str">
        <f t="array" ref="G509">IFERROR(IF(INDEX('Disaggregation Data'!$M$315:$M$536,MATCH(LEFT(X509,255),LEFT('Disaggregation Data'!$J$315:$J$536,255),0))=0,(E509/F509)*100,INDEX('Disaggregation Data'!$M$315:$M$536,MATCH(LEFT(X509,255),LEFT('Disaggregation Data'!J$315:$J$536,255),0))),"")</f>
        <v/>
      </c>
      <c r="H509" s="390" t="str">
        <f t="array" ref="H509">IFERROR(IF(INDEX('Disaggregation Data'!$N$315:$N$536,MATCH(LEFT(X509,255),LEFT('Disaggregation Data'!$J$315:$J$536,255),0))=0,"",INDEX('Disaggregation Data'!$N$315:$N$536,MATCH(LEFT(X509,255),LEFT('Disaggregation Data'!J$315:$J$536,255),0))),"")</f>
        <v/>
      </c>
      <c r="I509" s="471"/>
      <c r="J509" s="471"/>
      <c r="K509" s="471"/>
      <c r="L509" s="471"/>
      <c r="M509" s="471"/>
      <c r="N509" s="471"/>
      <c r="O509" s="471"/>
      <c r="P509" s="471"/>
      <c r="Q509" s="471"/>
      <c r="R509" s="471"/>
      <c r="S509" s="471"/>
      <c r="T509" s="471"/>
      <c r="U509" s="390" t="str">
        <f t="array" ref="U509">IFERROR(IF(INDEX('Disaggregation Data'!$O$315:$O$536,MATCH(LEFT(X509,255),LEFT('Disaggregation Data'!$J$315:$J$536,255),0))=0,"",INDEX('Disaggregation Data'!$O$315:$O$536,MATCH(LEFT(X509,255),LEFT('Disaggregation Data'!J$315:$J$536,255),0))),"")</f>
        <v/>
      </c>
      <c r="V509" s="402" t="str">
        <f t="array" ref="V509">IFERROR(IF(INDEX('Disaggregation Data'!$P$315:$P$536,MATCH(LEFT(X509,255),LEFT('Disaggregation Data'!$J$315:$J$536,255),0))=0,"",INDEX('Disaggregation Data'!$P$315:$P$536,MATCH(LEFT(X509,255),LEFT('Disaggregation Data'!J$315:$J$536,255),0))),"")</f>
        <v/>
      </c>
      <c r="W509" s="472"/>
      <c r="X509" s="472" t="str">
        <f t="shared" si="34"/>
        <v/>
      </c>
      <c r="Y509" s="472">
        <f t="shared" si="35"/>
        <v>92</v>
      </c>
      <c r="Z509" s="472" t="str">
        <f t="shared" si="36"/>
        <v/>
      </c>
      <c r="AA509" s="472" t="b">
        <f t="shared" si="37"/>
        <v>0</v>
      </c>
      <c r="AB509" s="472" t="s">
        <v>1978</v>
      </c>
      <c r="AC509" s="472" t="str">
        <f t="array" ref="AC509">IFERROR(IF(INDEX('Disaggregation Records'!$G$95:$G$183,MATCH(LEFT(Z509,255),LEFT('Disaggregation Records'!$D$95:$D$183,255),0))=0,"",INDEX('Disaggregation Records'!$G$95:$G$183,MATCH(LEFT(Z509,255),LEFT('Disaggregation Records'!$D$95:$D$183,255),0))),"")</f>
        <v/>
      </c>
      <c r="AD509" s="472" t="s">
        <v>786</v>
      </c>
      <c r="AE509" s="219"/>
      <c r="AF509" s="135"/>
      <c r="AG509" s="135"/>
    </row>
    <row r="510" spans="1:33" ht="37.5" customHeight="1" x14ac:dyDescent="0.3">
      <c r="A510" s="367">
        <v>19</v>
      </c>
      <c r="B510" s="384" t="str">
        <f>IFERROR(VLOOKUP(A510,'Coverage Indicators - Section D'!$A$10:$Y$34,25,FALSE),"")</f>
        <v/>
      </c>
      <c r="C510" s="467" t="str">
        <f t="array" ref="C510">IFERROR(IF(INDEX('Disaggregation Records'!$E$95:$E$183,MATCH(LEFT(Z510,255),LEFT('Disaggregation Records'!$D$95:$D$183,255),0))=0,"",INDEX('Disaggregation Records'!$E$95:$E$183,MATCH(LEFT(Z510,255),LEFT('Disaggregation Records'!$D$95:$D$183,255),0))),"")</f>
        <v/>
      </c>
      <c r="D510" s="467" t="str">
        <f t="array" ref="D510">IFERROR(IF(INDEX('Disaggregation Records'!$F$95:$F$183,MATCH(LEFT(Z510,255),LEFT('Disaggregation Records'!$D$95:$D$183,255),0))=0,"",INDEX('Disaggregation Records'!$F$95:$F$183,MATCH(LEFT(Z510,255),LEFT('Disaggregation Records'!$D$95:$D$183,255),0))),"")</f>
        <v/>
      </c>
      <c r="E510" s="386" t="str">
        <f t="array" ref="E510">IFERROR(IF(INDEX('Disaggregation Data'!$K$315:$K$536,MATCH(LEFT(X510,255),LEFT('Disaggregation Data'!$J$315:$J$536,255),0))=0,"",INDEX('Disaggregation Data'!$K$315:$K$536,MATCH(LEFT(X510,255),LEFT('Disaggregation Data'!J$315:$J$536,255),0))),"")</f>
        <v/>
      </c>
      <c r="F510" s="387" t="str">
        <f t="array" ref="F510">IFERROR(IF(INDEX('Disaggregation Data'!$L$315:$L$536,MATCH(LEFT(X510,255),LEFT('Disaggregation Data'!$J$315:$J$536,255),0))=0,"",INDEX('Disaggregation Data'!$L$315:$L$536,MATCH(LEFT(X510,255),LEFT('Disaggregation Data'!J$315:$J$536,255),0))),"")</f>
        <v/>
      </c>
      <c r="G510" s="442" t="str">
        <f t="array" ref="G510">IFERROR(IF(INDEX('Disaggregation Data'!$M$315:$M$536,MATCH(LEFT(X510,255),LEFT('Disaggregation Data'!$J$315:$J$536,255),0))=0,(E510/F510)*100,INDEX('Disaggregation Data'!$M$315:$M$536,MATCH(LEFT(X510,255),LEFT('Disaggregation Data'!J$315:$J$536,255),0))),"")</f>
        <v/>
      </c>
      <c r="H510" s="390" t="str">
        <f t="array" ref="H510">IFERROR(IF(INDEX('Disaggregation Data'!$N$315:$N$536,MATCH(LEFT(X510,255),LEFT('Disaggregation Data'!$J$315:$J$536,255),0))=0,"",INDEX('Disaggregation Data'!$N$315:$N$536,MATCH(LEFT(X510,255),LEFT('Disaggregation Data'!J$315:$J$536,255),0))),"")</f>
        <v/>
      </c>
      <c r="I510" s="471"/>
      <c r="J510" s="471"/>
      <c r="K510" s="471"/>
      <c r="L510" s="471"/>
      <c r="M510" s="471"/>
      <c r="N510" s="471"/>
      <c r="O510" s="471"/>
      <c r="P510" s="471"/>
      <c r="Q510" s="471"/>
      <c r="R510" s="471"/>
      <c r="S510" s="471"/>
      <c r="T510" s="471"/>
      <c r="U510" s="390" t="str">
        <f t="array" ref="U510">IFERROR(IF(INDEX('Disaggregation Data'!$O$315:$O$536,MATCH(LEFT(X510,255),LEFT('Disaggregation Data'!$J$315:$J$536,255),0))=0,"",INDEX('Disaggregation Data'!$O$315:$O$536,MATCH(LEFT(X510,255),LEFT('Disaggregation Data'!J$315:$J$536,255),0))),"")</f>
        <v/>
      </c>
      <c r="V510" s="402" t="str">
        <f t="array" ref="V510">IFERROR(IF(INDEX('Disaggregation Data'!$P$315:$P$536,MATCH(LEFT(X510,255),LEFT('Disaggregation Data'!$J$315:$J$536,255),0))=0,"",INDEX('Disaggregation Data'!$P$315:$P$536,MATCH(LEFT(X510,255),LEFT('Disaggregation Data'!J$315:$J$536,255),0))),"")</f>
        <v/>
      </c>
      <c r="W510" s="472"/>
      <c r="X510" s="472" t="str">
        <f t="shared" si="34"/>
        <v/>
      </c>
      <c r="Y510" s="472">
        <f t="shared" si="35"/>
        <v>93</v>
      </c>
      <c r="Z510" s="472" t="str">
        <f t="shared" si="36"/>
        <v/>
      </c>
      <c r="AA510" s="472" t="b">
        <f t="shared" si="37"/>
        <v>0</v>
      </c>
      <c r="AB510" s="472" t="s">
        <v>1979</v>
      </c>
      <c r="AC510" s="472" t="str">
        <f t="array" ref="AC510">IFERROR(IF(INDEX('Disaggregation Records'!$G$95:$G$183,MATCH(LEFT(Z510,255),LEFT('Disaggregation Records'!$D$95:$D$183,255),0))=0,"",INDEX('Disaggregation Records'!$G$95:$G$183,MATCH(LEFT(Z510,255),LEFT('Disaggregation Records'!$D$95:$D$183,255),0))),"")</f>
        <v/>
      </c>
      <c r="AD510" s="472" t="s">
        <v>786</v>
      </c>
      <c r="AE510" s="219"/>
      <c r="AF510" s="135"/>
      <c r="AG510" s="135"/>
    </row>
    <row r="511" spans="1:33" ht="37.5" customHeight="1" x14ac:dyDescent="0.3">
      <c r="A511" s="367">
        <v>19</v>
      </c>
      <c r="B511" s="384" t="str">
        <f>IFERROR(VLOOKUP(A511,'Coverage Indicators - Section D'!$A$10:$Y$34,25,FALSE),"")</f>
        <v/>
      </c>
      <c r="C511" s="467" t="str">
        <f t="array" ref="C511">IFERROR(IF(INDEX('Disaggregation Records'!$E$95:$E$183,MATCH(LEFT(Z511,255),LEFT('Disaggregation Records'!$D$95:$D$183,255),0))=0,"",INDEX('Disaggregation Records'!$E$95:$E$183,MATCH(LEFT(Z511,255),LEFT('Disaggregation Records'!$D$95:$D$183,255),0))),"")</f>
        <v/>
      </c>
      <c r="D511" s="467" t="str">
        <f t="array" ref="D511">IFERROR(IF(INDEX('Disaggregation Records'!$F$95:$F$183,MATCH(LEFT(Z511,255),LEFT('Disaggregation Records'!$D$95:$D$183,255),0))=0,"",INDEX('Disaggregation Records'!$F$95:$F$183,MATCH(LEFT(Z511,255),LEFT('Disaggregation Records'!$D$95:$D$183,255),0))),"")</f>
        <v/>
      </c>
      <c r="E511" s="386" t="str">
        <f t="array" ref="E511">IFERROR(IF(INDEX('Disaggregation Data'!$K$315:$K$536,MATCH(LEFT(X511,255),LEFT('Disaggregation Data'!$J$315:$J$536,255),0))=0,"",INDEX('Disaggregation Data'!$K$315:$K$536,MATCH(LEFT(X511,255),LEFT('Disaggregation Data'!J$315:$J$536,255),0))),"")</f>
        <v/>
      </c>
      <c r="F511" s="387" t="str">
        <f t="array" ref="F511">IFERROR(IF(INDEX('Disaggregation Data'!$L$315:$L$536,MATCH(LEFT(X511,255),LEFT('Disaggregation Data'!$J$315:$J$536,255),0))=0,"",INDEX('Disaggregation Data'!$L$315:$L$536,MATCH(LEFT(X511,255),LEFT('Disaggregation Data'!J$315:$J$536,255),0))),"")</f>
        <v/>
      </c>
      <c r="G511" s="442" t="str">
        <f t="array" ref="G511">IFERROR(IF(INDEX('Disaggregation Data'!$M$315:$M$536,MATCH(LEFT(X511,255),LEFT('Disaggregation Data'!$J$315:$J$536,255),0))=0,(E511/F511)*100,INDEX('Disaggregation Data'!$M$315:$M$536,MATCH(LEFT(X511,255),LEFT('Disaggregation Data'!J$315:$J$536,255),0))),"")</f>
        <v/>
      </c>
      <c r="H511" s="390" t="str">
        <f t="array" ref="H511">IFERROR(IF(INDEX('Disaggregation Data'!$N$315:$N$536,MATCH(LEFT(X511,255),LEFT('Disaggregation Data'!$J$315:$J$536,255),0))=0,"",INDEX('Disaggregation Data'!$N$315:$N$536,MATCH(LEFT(X511,255),LEFT('Disaggregation Data'!J$315:$J$536,255),0))),"")</f>
        <v/>
      </c>
      <c r="I511" s="471"/>
      <c r="J511" s="471"/>
      <c r="K511" s="471"/>
      <c r="L511" s="471"/>
      <c r="M511" s="471"/>
      <c r="N511" s="471"/>
      <c r="O511" s="471"/>
      <c r="P511" s="471"/>
      <c r="Q511" s="471"/>
      <c r="R511" s="471"/>
      <c r="S511" s="471"/>
      <c r="T511" s="471"/>
      <c r="U511" s="390" t="str">
        <f t="array" ref="U511">IFERROR(IF(INDEX('Disaggregation Data'!$O$315:$O$536,MATCH(LEFT(X511,255),LEFT('Disaggregation Data'!$J$315:$J$536,255),0))=0,"",INDEX('Disaggregation Data'!$O$315:$O$536,MATCH(LEFT(X511,255),LEFT('Disaggregation Data'!J$315:$J$536,255),0))),"")</f>
        <v/>
      </c>
      <c r="V511" s="402" t="str">
        <f t="array" ref="V511">IFERROR(IF(INDEX('Disaggregation Data'!$P$315:$P$536,MATCH(LEFT(X511,255),LEFT('Disaggregation Data'!$J$315:$J$536,255),0))=0,"",INDEX('Disaggregation Data'!$P$315:$P$536,MATCH(LEFT(X511,255),LEFT('Disaggregation Data'!J$315:$J$536,255),0))),"")</f>
        <v/>
      </c>
      <c r="W511" s="472"/>
      <c r="X511" s="472" t="str">
        <f t="shared" si="34"/>
        <v/>
      </c>
      <c r="Y511" s="472">
        <f t="shared" si="35"/>
        <v>94</v>
      </c>
      <c r="Z511" s="472" t="str">
        <f t="shared" si="36"/>
        <v/>
      </c>
      <c r="AA511" s="472" t="b">
        <f t="shared" si="37"/>
        <v>0</v>
      </c>
      <c r="AB511" s="472" t="s">
        <v>1980</v>
      </c>
      <c r="AC511" s="472" t="str">
        <f t="array" ref="AC511">IFERROR(IF(INDEX('Disaggregation Records'!$G$95:$G$183,MATCH(LEFT(Z511,255),LEFT('Disaggregation Records'!$D$95:$D$183,255),0))=0,"",INDEX('Disaggregation Records'!$G$95:$G$183,MATCH(LEFT(Z511,255),LEFT('Disaggregation Records'!$D$95:$D$183,255),0))),"")</f>
        <v/>
      </c>
      <c r="AD511" s="472" t="s">
        <v>786</v>
      </c>
      <c r="AE511" s="219"/>
      <c r="AF511" s="135"/>
      <c r="AG511" s="135"/>
    </row>
    <row r="512" spans="1:33" ht="37.5" customHeight="1" x14ac:dyDescent="0.3">
      <c r="A512" s="367">
        <v>19</v>
      </c>
      <c r="B512" s="384" t="str">
        <f>IFERROR(VLOOKUP(A512,'Coverage Indicators - Section D'!$A$10:$Y$34,25,FALSE),"")</f>
        <v/>
      </c>
      <c r="C512" s="467" t="str">
        <f t="array" ref="C512">IFERROR(IF(INDEX('Disaggregation Records'!$E$95:$E$183,MATCH(LEFT(Z512,255),LEFT('Disaggregation Records'!$D$95:$D$183,255),0))=0,"",INDEX('Disaggregation Records'!$E$95:$E$183,MATCH(LEFT(Z512,255),LEFT('Disaggregation Records'!$D$95:$D$183,255),0))),"")</f>
        <v/>
      </c>
      <c r="D512" s="467" t="str">
        <f t="array" ref="D512">IFERROR(IF(INDEX('Disaggregation Records'!$F$95:$F$183,MATCH(LEFT(Z512,255),LEFT('Disaggregation Records'!$D$95:$D$183,255),0))=0,"",INDEX('Disaggregation Records'!$F$95:$F$183,MATCH(LEFT(Z512,255),LEFT('Disaggregation Records'!$D$95:$D$183,255),0))),"")</f>
        <v/>
      </c>
      <c r="E512" s="386" t="str">
        <f t="array" ref="E512">IFERROR(IF(INDEX('Disaggregation Data'!$K$315:$K$536,MATCH(LEFT(X512,255),LEFT('Disaggregation Data'!$J$315:$J$536,255),0))=0,"",INDEX('Disaggregation Data'!$K$315:$K$536,MATCH(LEFT(X512,255),LEFT('Disaggregation Data'!J$315:$J$536,255),0))),"")</f>
        <v/>
      </c>
      <c r="F512" s="387" t="str">
        <f t="array" ref="F512">IFERROR(IF(INDEX('Disaggregation Data'!$L$315:$L$536,MATCH(LEFT(X512,255),LEFT('Disaggregation Data'!$J$315:$J$536,255),0))=0,"",INDEX('Disaggregation Data'!$L$315:$L$536,MATCH(LEFT(X512,255),LEFT('Disaggregation Data'!J$315:$J$536,255),0))),"")</f>
        <v/>
      </c>
      <c r="G512" s="442" t="str">
        <f t="array" ref="G512">IFERROR(IF(INDEX('Disaggregation Data'!$M$315:$M$536,MATCH(LEFT(X512,255),LEFT('Disaggregation Data'!$J$315:$J$536,255),0))=0,(E512/F512)*100,INDEX('Disaggregation Data'!$M$315:$M$536,MATCH(LEFT(X512,255),LEFT('Disaggregation Data'!J$315:$J$536,255),0))),"")</f>
        <v/>
      </c>
      <c r="H512" s="390" t="str">
        <f t="array" ref="H512">IFERROR(IF(INDEX('Disaggregation Data'!$N$315:$N$536,MATCH(LEFT(X512,255),LEFT('Disaggregation Data'!$J$315:$J$536,255),0))=0,"",INDEX('Disaggregation Data'!$N$315:$N$536,MATCH(LEFT(X512,255),LEFT('Disaggregation Data'!J$315:$J$536,255),0))),"")</f>
        <v/>
      </c>
      <c r="I512" s="471"/>
      <c r="J512" s="471"/>
      <c r="K512" s="471"/>
      <c r="L512" s="471"/>
      <c r="M512" s="471"/>
      <c r="N512" s="471"/>
      <c r="O512" s="471"/>
      <c r="P512" s="471"/>
      <c r="Q512" s="471"/>
      <c r="R512" s="471"/>
      <c r="S512" s="471"/>
      <c r="T512" s="471"/>
      <c r="U512" s="390" t="str">
        <f t="array" ref="U512">IFERROR(IF(INDEX('Disaggregation Data'!$O$315:$O$536,MATCH(LEFT(X512,255),LEFT('Disaggregation Data'!$J$315:$J$536,255),0))=0,"",INDEX('Disaggregation Data'!$O$315:$O$536,MATCH(LEFT(X512,255),LEFT('Disaggregation Data'!J$315:$J$536,255),0))),"")</f>
        <v/>
      </c>
      <c r="V512" s="402" t="str">
        <f t="array" ref="V512">IFERROR(IF(INDEX('Disaggregation Data'!$P$315:$P$536,MATCH(LEFT(X512,255),LEFT('Disaggregation Data'!$J$315:$J$536,255),0))=0,"",INDEX('Disaggregation Data'!$P$315:$P$536,MATCH(LEFT(X512,255),LEFT('Disaggregation Data'!J$315:$J$536,255),0))),"")</f>
        <v/>
      </c>
      <c r="W512" s="472"/>
      <c r="X512" s="472" t="str">
        <f t="shared" si="34"/>
        <v/>
      </c>
      <c r="Y512" s="472">
        <f t="shared" si="35"/>
        <v>95</v>
      </c>
      <c r="Z512" s="472" t="str">
        <f t="shared" si="36"/>
        <v/>
      </c>
      <c r="AA512" s="472" t="b">
        <f t="shared" si="37"/>
        <v>0</v>
      </c>
      <c r="AB512" s="472" t="s">
        <v>1981</v>
      </c>
      <c r="AC512" s="472" t="str">
        <f t="array" ref="AC512">IFERROR(IF(INDEX('Disaggregation Records'!$G$95:$G$183,MATCH(LEFT(Z512,255),LEFT('Disaggregation Records'!$D$95:$D$183,255),0))=0,"",INDEX('Disaggregation Records'!$G$95:$G$183,MATCH(LEFT(Z512,255),LEFT('Disaggregation Records'!$D$95:$D$183,255),0))),"")</f>
        <v/>
      </c>
      <c r="AD512" s="472" t="s">
        <v>786</v>
      </c>
      <c r="AE512" s="219"/>
      <c r="AF512" s="135"/>
      <c r="AG512" s="135"/>
    </row>
    <row r="513" spans="1:33" ht="37.5" customHeight="1" x14ac:dyDescent="0.3">
      <c r="A513" s="367">
        <v>19</v>
      </c>
      <c r="B513" s="384" t="str">
        <f>IFERROR(VLOOKUP(A513,'Coverage Indicators - Section D'!$A$10:$Y$34,25,FALSE),"")</f>
        <v/>
      </c>
      <c r="C513" s="467" t="str">
        <f t="array" ref="C513">IFERROR(IF(INDEX('Disaggregation Records'!$E$95:$E$183,MATCH(LEFT(Z513,255),LEFT('Disaggregation Records'!$D$95:$D$183,255),0))=0,"",INDEX('Disaggregation Records'!$E$95:$E$183,MATCH(LEFT(Z513,255),LEFT('Disaggregation Records'!$D$95:$D$183,255),0))),"")</f>
        <v/>
      </c>
      <c r="D513" s="467" t="str">
        <f t="array" ref="D513">IFERROR(IF(INDEX('Disaggregation Records'!$F$95:$F$183,MATCH(LEFT(Z513,255),LEFT('Disaggregation Records'!$D$95:$D$183,255),0))=0,"",INDEX('Disaggregation Records'!$F$95:$F$183,MATCH(LEFT(Z513,255),LEFT('Disaggregation Records'!$D$95:$D$183,255),0))),"")</f>
        <v/>
      </c>
      <c r="E513" s="386" t="str">
        <f t="array" ref="E513">IFERROR(IF(INDEX('Disaggregation Data'!$K$315:$K$536,MATCH(LEFT(X513,255),LEFT('Disaggregation Data'!$J$315:$J$536,255),0))=0,"",INDEX('Disaggregation Data'!$K$315:$K$536,MATCH(LEFT(X513,255),LEFT('Disaggregation Data'!J$315:$J$536,255),0))),"")</f>
        <v/>
      </c>
      <c r="F513" s="387" t="str">
        <f t="array" ref="F513">IFERROR(IF(INDEX('Disaggregation Data'!$L$315:$L$536,MATCH(LEFT(X513,255),LEFT('Disaggregation Data'!$J$315:$J$536,255),0))=0,"",INDEX('Disaggregation Data'!$L$315:$L$536,MATCH(LEFT(X513,255),LEFT('Disaggregation Data'!J$315:$J$536,255),0))),"")</f>
        <v/>
      </c>
      <c r="G513" s="442" t="str">
        <f t="array" ref="G513">IFERROR(IF(INDEX('Disaggregation Data'!$M$315:$M$536,MATCH(LEFT(X513,255),LEFT('Disaggregation Data'!$J$315:$J$536,255),0))=0,(E513/F513)*100,INDEX('Disaggregation Data'!$M$315:$M$536,MATCH(LEFT(X513,255),LEFT('Disaggregation Data'!J$315:$J$536,255),0))),"")</f>
        <v/>
      </c>
      <c r="H513" s="390" t="str">
        <f t="array" ref="H513">IFERROR(IF(INDEX('Disaggregation Data'!$N$315:$N$536,MATCH(LEFT(X513,255),LEFT('Disaggregation Data'!$J$315:$J$536,255),0))=0,"",INDEX('Disaggregation Data'!$N$315:$N$536,MATCH(LEFT(X513,255),LEFT('Disaggregation Data'!J$315:$J$536,255),0))),"")</f>
        <v/>
      </c>
      <c r="I513" s="471"/>
      <c r="J513" s="471"/>
      <c r="K513" s="471"/>
      <c r="L513" s="471"/>
      <c r="M513" s="471"/>
      <c r="N513" s="471"/>
      <c r="O513" s="471"/>
      <c r="P513" s="471"/>
      <c r="Q513" s="471"/>
      <c r="R513" s="471"/>
      <c r="S513" s="471"/>
      <c r="T513" s="471"/>
      <c r="U513" s="390" t="str">
        <f t="array" ref="U513">IFERROR(IF(INDEX('Disaggregation Data'!$O$315:$O$536,MATCH(LEFT(X513,255),LEFT('Disaggregation Data'!$J$315:$J$536,255),0))=0,"",INDEX('Disaggregation Data'!$O$315:$O$536,MATCH(LEFT(X513,255),LEFT('Disaggregation Data'!J$315:$J$536,255),0))),"")</f>
        <v/>
      </c>
      <c r="V513" s="402" t="str">
        <f t="array" ref="V513">IFERROR(IF(INDEX('Disaggregation Data'!$P$315:$P$536,MATCH(LEFT(X513,255),LEFT('Disaggregation Data'!$J$315:$J$536,255),0))=0,"",INDEX('Disaggregation Data'!$P$315:$P$536,MATCH(LEFT(X513,255),LEFT('Disaggregation Data'!J$315:$J$536,255),0))),"")</f>
        <v/>
      </c>
      <c r="W513" s="472"/>
      <c r="X513" s="472" t="str">
        <f t="shared" si="34"/>
        <v/>
      </c>
      <c r="Y513" s="472">
        <f t="shared" si="35"/>
        <v>96</v>
      </c>
      <c r="Z513" s="472" t="str">
        <f t="shared" si="36"/>
        <v/>
      </c>
      <c r="AA513" s="472" t="b">
        <f t="shared" si="37"/>
        <v>0</v>
      </c>
      <c r="AB513" s="472" t="s">
        <v>1982</v>
      </c>
      <c r="AC513" s="472" t="str">
        <f t="array" ref="AC513">IFERROR(IF(INDEX('Disaggregation Records'!$G$95:$G$183,MATCH(LEFT(Z513,255),LEFT('Disaggregation Records'!$D$95:$D$183,255),0))=0,"",INDEX('Disaggregation Records'!$G$95:$G$183,MATCH(LEFT(Z513,255),LEFT('Disaggregation Records'!$D$95:$D$183,255),0))),"")</f>
        <v/>
      </c>
      <c r="AD513" s="472" t="s">
        <v>786</v>
      </c>
      <c r="AE513" s="219"/>
      <c r="AF513" s="135"/>
      <c r="AG513" s="135"/>
    </row>
    <row r="514" spans="1:33" ht="37.5" customHeight="1" x14ac:dyDescent="0.3">
      <c r="A514" s="367">
        <v>19</v>
      </c>
      <c r="B514" s="384" t="str">
        <f>IFERROR(VLOOKUP(A514,'Coverage Indicators - Section D'!$A$10:$Y$34,25,FALSE),"")</f>
        <v/>
      </c>
      <c r="C514" s="467" t="str">
        <f t="array" ref="C514">IFERROR(IF(INDEX('Disaggregation Records'!$E$95:$E$183,MATCH(LEFT(Z514,255),LEFT('Disaggregation Records'!$D$95:$D$183,255),0))=0,"",INDEX('Disaggregation Records'!$E$95:$E$183,MATCH(LEFT(Z514,255),LEFT('Disaggregation Records'!$D$95:$D$183,255),0))),"")</f>
        <v/>
      </c>
      <c r="D514" s="467" t="str">
        <f t="array" ref="D514">IFERROR(IF(INDEX('Disaggregation Records'!$F$95:$F$183,MATCH(LEFT(Z514,255),LEFT('Disaggregation Records'!$D$95:$D$183,255),0))=0,"",INDEX('Disaggregation Records'!$F$95:$F$183,MATCH(LEFT(Z514,255),LEFT('Disaggregation Records'!$D$95:$D$183,255),0))),"")</f>
        <v/>
      </c>
      <c r="E514" s="386" t="str">
        <f t="array" ref="E514">IFERROR(IF(INDEX('Disaggregation Data'!$K$315:$K$536,MATCH(LEFT(X514,255),LEFT('Disaggregation Data'!$J$315:$J$536,255),0))=0,"",INDEX('Disaggregation Data'!$K$315:$K$536,MATCH(LEFT(X514,255),LEFT('Disaggregation Data'!J$315:$J$536,255),0))),"")</f>
        <v/>
      </c>
      <c r="F514" s="387" t="str">
        <f t="array" ref="F514">IFERROR(IF(INDEX('Disaggregation Data'!$L$315:$L$536,MATCH(LEFT(X514,255),LEFT('Disaggregation Data'!$J$315:$J$536,255),0))=0,"",INDEX('Disaggregation Data'!$L$315:$L$536,MATCH(LEFT(X514,255),LEFT('Disaggregation Data'!J$315:$J$536,255),0))),"")</f>
        <v/>
      </c>
      <c r="G514" s="442" t="str">
        <f t="array" ref="G514">IFERROR(IF(INDEX('Disaggregation Data'!$M$315:$M$536,MATCH(LEFT(X514,255),LEFT('Disaggregation Data'!$J$315:$J$536,255),0))=0,(E514/F514)*100,INDEX('Disaggregation Data'!$M$315:$M$536,MATCH(LEFT(X514,255),LEFT('Disaggregation Data'!J$315:$J$536,255),0))),"")</f>
        <v/>
      </c>
      <c r="H514" s="390" t="str">
        <f t="array" ref="H514">IFERROR(IF(INDEX('Disaggregation Data'!$N$315:$N$536,MATCH(LEFT(X514,255),LEFT('Disaggregation Data'!$J$315:$J$536,255),0))=0,"",INDEX('Disaggregation Data'!$N$315:$N$536,MATCH(LEFT(X514,255),LEFT('Disaggregation Data'!J$315:$J$536,255),0))),"")</f>
        <v/>
      </c>
      <c r="I514" s="471"/>
      <c r="J514" s="471"/>
      <c r="K514" s="471"/>
      <c r="L514" s="471"/>
      <c r="M514" s="471"/>
      <c r="N514" s="471"/>
      <c r="O514" s="471"/>
      <c r="P514" s="471"/>
      <c r="Q514" s="471"/>
      <c r="R514" s="471"/>
      <c r="S514" s="471"/>
      <c r="T514" s="471"/>
      <c r="U514" s="390" t="str">
        <f t="array" ref="U514">IFERROR(IF(INDEX('Disaggregation Data'!$O$315:$O$536,MATCH(LEFT(X514,255),LEFT('Disaggregation Data'!$J$315:$J$536,255),0))=0,"",INDEX('Disaggregation Data'!$O$315:$O$536,MATCH(LEFT(X514,255),LEFT('Disaggregation Data'!J$315:$J$536,255),0))),"")</f>
        <v/>
      </c>
      <c r="V514" s="402" t="str">
        <f t="array" ref="V514">IFERROR(IF(INDEX('Disaggregation Data'!$P$315:$P$536,MATCH(LEFT(X514,255),LEFT('Disaggregation Data'!$J$315:$J$536,255),0))=0,"",INDEX('Disaggregation Data'!$P$315:$P$536,MATCH(LEFT(X514,255),LEFT('Disaggregation Data'!J$315:$J$536,255),0))),"")</f>
        <v/>
      </c>
      <c r="W514" s="472"/>
      <c r="X514" s="472" t="str">
        <f t="shared" si="34"/>
        <v/>
      </c>
      <c r="Y514" s="472">
        <f t="shared" si="35"/>
        <v>97</v>
      </c>
      <c r="Z514" s="472" t="str">
        <f t="shared" si="36"/>
        <v/>
      </c>
      <c r="AA514" s="472" t="b">
        <f t="shared" si="37"/>
        <v>0</v>
      </c>
      <c r="AB514" s="472" t="s">
        <v>1983</v>
      </c>
      <c r="AC514" s="472" t="str">
        <f t="array" ref="AC514">IFERROR(IF(INDEX('Disaggregation Records'!$G$95:$G$183,MATCH(LEFT(Z514,255),LEFT('Disaggregation Records'!$D$95:$D$183,255),0))=0,"",INDEX('Disaggregation Records'!$G$95:$G$183,MATCH(LEFT(Z514,255),LEFT('Disaggregation Records'!$D$95:$D$183,255),0))),"")</f>
        <v/>
      </c>
      <c r="AD514" s="472" t="s">
        <v>786</v>
      </c>
      <c r="AE514" s="219"/>
      <c r="AF514" s="135"/>
      <c r="AG514" s="135"/>
    </row>
    <row r="515" spans="1:33" ht="37.5" customHeight="1" x14ac:dyDescent="0.3">
      <c r="A515" s="367">
        <v>19</v>
      </c>
      <c r="B515" s="384" t="str">
        <f>IFERROR(VLOOKUP(A515,'Coverage Indicators - Section D'!$A$10:$Y$34,25,FALSE),"")</f>
        <v/>
      </c>
      <c r="C515" s="467" t="str">
        <f t="array" ref="C515">IFERROR(IF(INDEX('Disaggregation Records'!$E$95:$E$183,MATCH(LEFT(Z515,255),LEFT('Disaggregation Records'!$D$95:$D$183,255),0))=0,"",INDEX('Disaggregation Records'!$E$95:$E$183,MATCH(LEFT(Z515,255),LEFT('Disaggregation Records'!$D$95:$D$183,255),0))),"")</f>
        <v/>
      </c>
      <c r="D515" s="467" t="str">
        <f t="array" ref="D515">IFERROR(IF(INDEX('Disaggregation Records'!$F$95:$F$183,MATCH(LEFT(Z515,255),LEFT('Disaggregation Records'!$D$95:$D$183,255),0))=0,"",INDEX('Disaggregation Records'!$F$95:$F$183,MATCH(LEFT(Z515,255),LEFT('Disaggregation Records'!$D$95:$D$183,255),0))),"")</f>
        <v/>
      </c>
      <c r="E515" s="386" t="str">
        <f t="array" ref="E515">IFERROR(IF(INDEX('Disaggregation Data'!$K$315:$K$536,MATCH(LEFT(X515,255),LEFT('Disaggregation Data'!$J$315:$J$536,255),0))=0,"",INDEX('Disaggregation Data'!$K$315:$K$536,MATCH(LEFT(X515,255),LEFT('Disaggregation Data'!J$315:$J$536,255),0))),"")</f>
        <v/>
      </c>
      <c r="F515" s="387" t="str">
        <f t="array" ref="F515">IFERROR(IF(INDEX('Disaggregation Data'!$L$315:$L$536,MATCH(LEFT(X515,255),LEFT('Disaggregation Data'!$J$315:$J$536,255),0))=0,"",INDEX('Disaggregation Data'!$L$315:$L$536,MATCH(LEFT(X515,255),LEFT('Disaggregation Data'!J$315:$J$536,255),0))),"")</f>
        <v/>
      </c>
      <c r="G515" s="442" t="str">
        <f t="array" ref="G515">IFERROR(IF(INDEX('Disaggregation Data'!$M$315:$M$536,MATCH(LEFT(X515,255),LEFT('Disaggregation Data'!$J$315:$J$536,255),0))=0,(E515/F515)*100,INDEX('Disaggregation Data'!$M$315:$M$536,MATCH(LEFT(X515,255),LEFT('Disaggregation Data'!J$315:$J$536,255),0))),"")</f>
        <v/>
      </c>
      <c r="H515" s="390" t="str">
        <f t="array" ref="H515">IFERROR(IF(INDEX('Disaggregation Data'!$N$315:$N$536,MATCH(LEFT(X515,255),LEFT('Disaggregation Data'!$J$315:$J$536,255),0))=0,"",INDEX('Disaggregation Data'!$N$315:$N$536,MATCH(LEFT(X515,255),LEFT('Disaggregation Data'!J$315:$J$536,255),0))),"")</f>
        <v/>
      </c>
      <c r="I515" s="471"/>
      <c r="J515" s="471"/>
      <c r="K515" s="471"/>
      <c r="L515" s="471"/>
      <c r="M515" s="471"/>
      <c r="N515" s="471"/>
      <c r="O515" s="471"/>
      <c r="P515" s="471"/>
      <c r="Q515" s="471"/>
      <c r="R515" s="471"/>
      <c r="S515" s="471"/>
      <c r="T515" s="471"/>
      <c r="U515" s="390" t="str">
        <f t="array" ref="U515">IFERROR(IF(INDEX('Disaggregation Data'!$O$315:$O$536,MATCH(LEFT(X515,255),LEFT('Disaggregation Data'!$J$315:$J$536,255),0))=0,"",INDEX('Disaggregation Data'!$O$315:$O$536,MATCH(LEFT(X515,255),LEFT('Disaggregation Data'!J$315:$J$536,255),0))),"")</f>
        <v/>
      </c>
      <c r="V515" s="402" t="str">
        <f t="array" ref="V515">IFERROR(IF(INDEX('Disaggregation Data'!$P$315:$P$536,MATCH(LEFT(X515,255),LEFT('Disaggregation Data'!$J$315:$J$536,255),0))=0,"",INDEX('Disaggregation Data'!$P$315:$P$536,MATCH(LEFT(X515,255),LEFT('Disaggregation Data'!J$315:$J$536,255),0))),"")</f>
        <v/>
      </c>
      <c r="W515" s="472"/>
      <c r="X515" s="472" t="str">
        <f t="shared" si="34"/>
        <v/>
      </c>
      <c r="Y515" s="472">
        <f t="shared" si="35"/>
        <v>98</v>
      </c>
      <c r="Z515" s="472" t="str">
        <f t="shared" si="36"/>
        <v/>
      </c>
      <c r="AA515" s="472" t="b">
        <f t="shared" si="37"/>
        <v>0</v>
      </c>
      <c r="AB515" s="472" t="s">
        <v>1984</v>
      </c>
      <c r="AC515" s="472" t="str">
        <f t="array" ref="AC515">IFERROR(IF(INDEX('Disaggregation Records'!$G$95:$G$183,MATCH(LEFT(Z515,255),LEFT('Disaggregation Records'!$D$95:$D$183,255),0))=0,"",INDEX('Disaggregation Records'!$G$95:$G$183,MATCH(LEFT(Z515,255),LEFT('Disaggregation Records'!$D$95:$D$183,255),0))),"")</f>
        <v/>
      </c>
      <c r="AD515" s="472" t="s">
        <v>786</v>
      </c>
      <c r="AE515" s="219"/>
      <c r="AF515" s="135"/>
      <c r="AG515" s="135"/>
    </row>
    <row r="516" spans="1:33" ht="37.5" customHeight="1" x14ac:dyDescent="0.3">
      <c r="A516" s="367">
        <v>19</v>
      </c>
      <c r="B516" s="384" t="str">
        <f>IFERROR(VLOOKUP(A516,'Coverage Indicators - Section D'!$A$10:$Y$34,25,FALSE),"")</f>
        <v/>
      </c>
      <c r="C516" s="467" t="str">
        <f t="array" ref="C516">IFERROR(IF(INDEX('Disaggregation Records'!$E$95:$E$183,MATCH(LEFT(Z516,255),LEFT('Disaggregation Records'!$D$95:$D$183,255),0))=0,"",INDEX('Disaggregation Records'!$E$95:$E$183,MATCH(LEFT(Z516,255),LEFT('Disaggregation Records'!$D$95:$D$183,255),0))),"")</f>
        <v/>
      </c>
      <c r="D516" s="467" t="str">
        <f t="array" ref="D516">IFERROR(IF(INDEX('Disaggregation Records'!$F$95:$F$183,MATCH(LEFT(Z516,255),LEFT('Disaggregation Records'!$D$95:$D$183,255),0))=0,"",INDEX('Disaggregation Records'!$F$95:$F$183,MATCH(LEFT(Z516,255),LEFT('Disaggregation Records'!$D$95:$D$183,255),0))),"")</f>
        <v/>
      </c>
      <c r="E516" s="386" t="str">
        <f t="array" ref="E516">IFERROR(IF(INDEX('Disaggregation Data'!$K$315:$K$536,MATCH(LEFT(X516,255),LEFT('Disaggregation Data'!$J$315:$J$536,255),0))=0,"",INDEX('Disaggregation Data'!$K$315:$K$536,MATCH(LEFT(X516,255),LEFT('Disaggregation Data'!J$315:$J$536,255),0))),"")</f>
        <v/>
      </c>
      <c r="F516" s="387" t="str">
        <f t="array" ref="F516">IFERROR(IF(INDEX('Disaggregation Data'!$L$315:$L$536,MATCH(LEFT(X516,255),LEFT('Disaggregation Data'!$J$315:$J$536,255),0))=0,"",INDEX('Disaggregation Data'!$L$315:$L$536,MATCH(LEFT(X516,255),LEFT('Disaggregation Data'!J$315:$J$536,255),0))),"")</f>
        <v/>
      </c>
      <c r="G516" s="442" t="str">
        <f t="array" ref="G516">IFERROR(IF(INDEX('Disaggregation Data'!$M$315:$M$536,MATCH(LEFT(X516,255),LEFT('Disaggregation Data'!$J$315:$J$536,255),0))=0,(E516/F516)*100,INDEX('Disaggregation Data'!$M$315:$M$536,MATCH(LEFT(X516,255),LEFT('Disaggregation Data'!J$315:$J$536,255),0))),"")</f>
        <v/>
      </c>
      <c r="H516" s="390" t="str">
        <f t="array" ref="H516">IFERROR(IF(INDEX('Disaggregation Data'!$N$315:$N$536,MATCH(LEFT(X516,255),LEFT('Disaggregation Data'!$J$315:$J$536,255),0))=0,"",INDEX('Disaggregation Data'!$N$315:$N$536,MATCH(LEFT(X516,255),LEFT('Disaggregation Data'!J$315:$J$536,255),0))),"")</f>
        <v/>
      </c>
      <c r="I516" s="471"/>
      <c r="J516" s="471"/>
      <c r="K516" s="471"/>
      <c r="L516" s="471"/>
      <c r="M516" s="471"/>
      <c r="N516" s="471"/>
      <c r="O516" s="471"/>
      <c r="P516" s="471"/>
      <c r="Q516" s="471"/>
      <c r="R516" s="471"/>
      <c r="S516" s="471"/>
      <c r="T516" s="471"/>
      <c r="U516" s="390" t="str">
        <f t="array" ref="U516">IFERROR(IF(INDEX('Disaggregation Data'!$O$315:$O$536,MATCH(LEFT(X516,255),LEFT('Disaggregation Data'!$J$315:$J$536,255),0))=0,"",INDEX('Disaggregation Data'!$O$315:$O$536,MATCH(LEFT(X516,255),LEFT('Disaggregation Data'!J$315:$J$536,255),0))),"")</f>
        <v/>
      </c>
      <c r="V516" s="402" t="str">
        <f t="array" ref="V516">IFERROR(IF(INDEX('Disaggregation Data'!$P$315:$P$536,MATCH(LEFT(X516,255),LEFT('Disaggregation Data'!$J$315:$J$536,255),0))=0,"",INDEX('Disaggregation Data'!$P$315:$P$536,MATCH(LEFT(X516,255),LEFT('Disaggregation Data'!J$315:$J$536,255),0))),"")</f>
        <v/>
      </c>
      <c r="W516" s="472"/>
      <c r="X516" s="472" t="str">
        <f t="shared" si="34"/>
        <v/>
      </c>
      <c r="Y516" s="472">
        <f t="shared" si="35"/>
        <v>99</v>
      </c>
      <c r="Z516" s="472" t="str">
        <f t="shared" si="36"/>
        <v/>
      </c>
      <c r="AA516" s="472" t="b">
        <f t="shared" si="37"/>
        <v>0</v>
      </c>
      <c r="AB516" s="472" t="s">
        <v>1985</v>
      </c>
      <c r="AC516" s="472" t="str">
        <f t="array" ref="AC516">IFERROR(IF(INDEX('Disaggregation Records'!$G$95:$G$183,MATCH(LEFT(Z516,255),LEFT('Disaggregation Records'!$D$95:$D$183,255),0))=0,"",INDEX('Disaggregation Records'!$G$95:$G$183,MATCH(LEFT(Z516,255),LEFT('Disaggregation Records'!$D$95:$D$183,255),0))),"")</f>
        <v/>
      </c>
      <c r="AD516" s="472" t="s">
        <v>786</v>
      </c>
      <c r="AE516" s="219"/>
      <c r="AF516" s="135"/>
      <c r="AG516" s="135"/>
    </row>
    <row r="517" spans="1:33" ht="37.5" customHeight="1" x14ac:dyDescent="0.3">
      <c r="A517" s="367">
        <v>20</v>
      </c>
      <c r="B517" s="384" t="str">
        <f>IFERROR(VLOOKUP(A517,'Coverage Indicators - Section D'!$A$10:$Y$34,25,FALSE),"")</f>
        <v/>
      </c>
      <c r="C517" s="467" t="str">
        <f t="array" ref="C517">IFERROR(IF(INDEX('Disaggregation Records'!$E$95:$E$183,MATCH(LEFT(Z517,255),LEFT('Disaggregation Records'!$D$95:$D$183,255),0))=0,"",INDEX('Disaggregation Records'!$E$95:$E$183,MATCH(LEFT(Z517,255),LEFT('Disaggregation Records'!$D$95:$D$183,255),0))),"")</f>
        <v/>
      </c>
      <c r="D517" s="467" t="str">
        <f t="array" ref="D517">IFERROR(IF(INDEX('Disaggregation Records'!$F$95:$F$183,MATCH(LEFT(Z517,255),LEFT('Disaggregation Records'!$D$95:$D$183,255),0))=0,"",INDEX('Disaggregation Records'!$F$95:$F$183,MATCH(LEFT(Z517,255),LEFT('Disaggregation Records'!$D$95:$D$183,255),0))),"")</f>
        <v/>
      </c>
      <c r="E517" s="386" t="str">
        <f t="array" ref="E517">IFERROR(IF(INDEX('Disaggregation Data'!$K$315:$K$536,MATCH(LEFT(X517,255),LEFT('Disaggregation Data'!$J$315:$J$536,255),0))=0,"",INDEX('Disaggregation Data'!$K$315:$K$536,MATCH(LEFT(X517,255),LEFT('Disaggregation Data'!J$315:$J$536,255),0))),"")</f>
        <v/>
      </c>
      <c r="F517" s="387" t="str">
        <f t="array" ref="F517">IFERROR(IF(INDEX('Disaggregation Data'!$L$315:$L$536,MATCH(LEFT(X517,255),LEFT('Disaggregation Data'!$J$315:$J$536,255),0))=0,"",INDEX('Disaggregation Data'!$L$315:$L$536,MATCH(LEFT(X517,255),LEFT('Disaggregation Data'!J$315:$J$536,255),0))),"")</f>
        <v/>
      </c>
      <c r="G517" s="442" t="str">
        <f t="array" ref="G517">IFERROR(IF(INDEX('Disaggregation Data'!$M$315:$M$536,MATCH(LEFT(X517,255),LEFT('Disaggregation Data'!$J$315:$J$536,255),0))=0,(E517/F517)*100,INDEX('Disaggregation Data'!$M$315:$M$536,MATCH(LEFT(X517,255),LEFT('Disaggregation Data'!J$315:$J$536,255),0))),"")</f>
        <v/>
      </c>
      <c r="H517" s="390" t="str">
        <f t="array" ref="H517">IFERROR(IF(INDEX('Disaggregation Data'!$N$315:$N$536,MATCH(LEFT(X517,255),LEFT('Disaggregation Data'!$J$315:$J$536,255),0))=0,"",INDEX('Disaggregation Data'!$N$315:$N$536,MATCH(LEFT(X517,255),LEFT('Disaggregation Data'!J$315:$J$536,255),0))),"")</f>
        <v/>
      </c>
      <c r="I517" s="471"/>
      <c r="J517" s="471"/>
      <c r="K517" s="471"/>
      <c r="L517" s="471"/>
      <c r="M517" s="471"/>
      <c r="N517" s="471"/>
      <c r="O517" s="471"/>
      <c r="P517" s="471"/>
      <c r="Q517" s="471"/>
      <c r="R517" s="471"/>
      <c r="S517" s="471"/>
      <c r="T517" s="471"/>
      <c r="U517" s="390" t="str">
        <f t="array" ref="U517">IFERROR(IF(INDEX('Disaggregation Data'!$O$315:$O$536,MATCH(LEFT(X517,255),LEFT('Disaggregation Data'!$J$315:$J$536,255),0))=0,"",INDEX('Disaggregation Data'!$O$315:$O$536,MATCH(LEFT(X517,255),LEFT('Disaggregation Data'!J$315:$J$536,255),0))),"")</f>
        <v/>
      </c>
      <c r="V517" s="402" t="str">
        <f t="array" ref="V517">IFERROR(IF(INDEX('Disaggregation Data'!$P$315:$P$536,MATCH(LEFT(X517,255),LEFT('Disaggregation Data'!$J$315:$J$536,255),0))=0,"",INDEX('Disaggregation Data'!$P$315:$P$536,MATCH(LEFT(X517,255),LEFT('Disaggregation Data'!J$315:$J$536,255),0))),"")</f>
        <v/>
      </c>
      <c r="W517" s="472"/>
      <c r="X517" s="472" t="str">
        <f t="shared" si="34"/>
        <v/>
      </c>
      <c r="Y517" s="472">
        <f t="shared" si="35"/>
        <v>100</v>
      </c>
      <c r="Z517" s="472" t="str">
        <f t="shared" si="36"/>
        <v/>
      </c>
      <c r="AA517" s="472" t="b">
        <f t="shared" si="37"/>
        <v>0</v>
      </c>
      <c r="AB517" s="472" t="s">
        <v>1986</v>
      </c>
      <c r="AC517" s="472" t="str">
        <f t="array" ref="AC517">IFERROR(IF(INDEX('Disaggregation Records'!$G$95:$G$183,MATCH(LEFT(Z517,255),LEFT('Disaggregation Records'!$D$95:$D$183,255),0))=0,"",INDEX('Disaggregation Records'!$G$95:$G$183,MATCH(LEFT(Z517,255),LEFT('Disaggregation Records'!$D$95:$D$183,255),0))),"")</f>
        <v/>
      </c>
      <c r="AD517" s="472" t="s">
        <v>787</v>
      </c>
      <c r="AE517" s="219"/>
      <c r="AF517" s="135"/>
      <c r="AG517" s="135"/>
    </row>
    <row r="518" spans="1:33" ht="37.5" customHeight="1" x14ac:dyDescent="0.3">
      <c r="A518" s="367">
        <v>20</v>
      </c>
      <c r="B518" s="384" t="str">
        <f>IFERROR(VLOOKUP(A518,'Coverage Indicators - Section D'!$A$10:$Y$34,25,FALSE),"")</f>
        <v/>
      </c>
      <c r="C518" s="467" t="str">
        <f t="array" ref="C518">IFERROR(IF(INDEX('Disaggregation Records'!$E$95:$E$183,MATCH(LEFT(Z518,255),LEFT('Disaggregation Records'!$D$95:$D$183,255),0))=0,"",INDEX('Disaggregation Records'!$E$95:$E$183,MATCH(LEFT(Z518,255),LEFT('Disaggregation Records'!$D$95:$D$183,255),0))),"")</f>
        <v/>
      </c>
      <c r="D518" s="467" t="str">
        <f t="array" ref="D518">IFERROR(IF(INDEX('Disaggregation Records'!$F$95:$F$183,MATCH(LEFT(Z518,255),LEFT('Disaggregation Records'!$D$95:$D$183,255),0))=0,"",INDEX('Disaggregation Records'!$F$95:$F$183,MATCH(LEFT(Z518,255),LEFT('Disaggregation Records'!$D$95:$D$183,255),0))),"")</f>
        <v/>
      </c>
      <c r="E518" s="386" t="str">
        <f t="array" ref="E518">IFERROR(IF(INDEX('Disaggregation Data'!$K$315:$K$536,MATCH(LEFT(X518,255),LEFT('Disaggregation Data'!$J$315:$J$536,255),0))=0,"",INDEX('Disaggregation Data'!$K$315:$K$536,MATCH(LEFT(X518,255),LEFT('Disaggregation Data'!J$315:$J$536,255),0))),"")</f>
        <v/>
      </c>
      <c r="F518" s="387" t="str">
        <f t="array" ref="F518">IFERROR(IF(INDEX('Disaggregation Data'!$L$315:$L$536,MATCH(LEFT(X518,255),LEFT('Disaggregation Data'!$J$315:$J$536,255),0))=0,"",INDEX('Disaggregation Data'!$L$315:$L$536,MATCH(LEFT(X518,255),LEFT('Disaggregation Data'!J$315:$J$536,255),0))),"")</f>
        <v/>
      </c>
      <c r="G518" s="442" t="str">
        <f t="array" ref="G518">IFERROR(IF(INDEX('Disaggregation Data'!$M$315:$M$536,MATCH(LEFT(X518,255),LEFT('Disaggregation Data'!$J$315:$J$536,255),0))=0,(E518/F518)*100,INDEX('Disaggregation Data'!$M$315:$M$536,MATCH(LEFT(X518,255),LEFT('Disaggregation Data'!J$315:$J$536,255),0))),"")</f>
        <v/>
      </c>
      <c r="H518" s="390" t="str">
        <f t="array" ref="H518">IFERROR(IF(INDEX('Disaggregation Data'!$N$315:$N$536,MATCH(LEFT(X518,255),LEFT('Disaggregation Data'!$J$315:$J$536,255),0))=0,"",INDEX('Disaggregation Data'!$N$315:$N$536,MATCH(LEFT(X518,255),LEFT('Disaggregation Data'!J$315:$J$536,255),0))),"")</f>
        <v/>
      </c>
      <c r="I518" s="471"/>
      <c r="J518" s="471"/>
      <c r="K518" s="471"/>
      <c r="L518" s="471"/>
      <c r="M518" s="471"/>
      <c r="N518" s="471"/>
      <c r="O518" s="471"/>
      <c r="P518" s="471"/>
      <c r="Q518" s="471"/>
      <c r="R518" s="471"/>
      <c r="S518" s="471"/>
      <c r="T518" s="471"/>
      <c r="U518" s="390" t="str">
        <f t="array" ref="U518">IFERROR(IF(INDEX('Disaggregation Data'!$O$315:$O$536,MATCH(LEFT(X518,255),LEFT('Disaggregation Data'!$J$315:$J$536,255),0))=0,"",INDEX('Disaggregation Data'!$O$315:$O$536,MATCH(LEFT(X518,255),LEFT('Disaggregation Data'!J$315:$J$536,255),0))),"")</f>
        <v/>
      </c>
      <c r="V518" s="402" t="str">
        <f t="array" ref="V518">IFERROR(IF(INDEX('Disaggregation Data'!$P$315:$P$536,MATCH(LEFT(X518,255),LEFT('Disaggregation Data'!$J$315:$J$536,255),0))=0,"",INDEX('Disaggregation Data'!$P$315:$P$536,MATCH(LEFT(X518,255),LEFT('Disaggregation Data'!J$315:$J$536,255),0))),"")</f>
        <v/>
      </c>
      <c r="W518" s="472"/>
      <c r="X518" s="472" t="str">
        <f t="shared" si="34"/>
        <v/>
      </c>
      <c r="Y518" s="472">
        <f t="shared" si="35"/>
        <v>101</v>
      </c>
      <c r="Z518" s="472" t="str">
        <f t="shared" si="36"/>
        <v/>
      </c>
      <c r="AA518" s="472" t="b">
        <f t="shared" si="37"/>
        <v>0</v>
      </c>
      <c r="AB518" s="472" t="s">
        <v>1987</v>
      </c>
      <c r="AC518" s="472" t="str">
        <f t="array" ref="AC518">IFERROR(IF(INDEX('Disaggregation Records'!$G$95:$G$183,MATCH(LEFT(Z518,255),LEFT('Disaggregation Records'!$D$95:$D$183,255),0))=0,"",INDEX('Disaggregation Records'!$G$95:$G$183,MATCH(LEFT(Z518,255),LEFT('Disaggregation Records'!$D$95:$D$183,255),0))),"")</f>
        <v/>
      </c>
      <c r="AD518" s="472" t="s">
        <v>787</v>
      </c>
      <c r="AE518" s="219"/>
      <c r="AF518" s="135"/>
      <c r="AG518" s="135"/>
    </row>
    <row r="519" spans="1:33" ht="37.5" customHeight="1" x14ac:dyDescent="0.3">
      <c r="A519" s="367">
        <v>20</v>
      </c>
      <c r="B519" s="384" t="str">
        <f>IFERROR(VLOOKUP(A519,'Coverage Indicators - Section D'!$A$10:$Y$34,25,FALSE),"")</f>
        <v/>
      </c>
      <c r="C519" s="467" t="str">
        <f t="array" ref="C519">IFERROR(IF(INDEX('Disaggregation Records'!$E$95:$E$183,MATCH(LEFT(Z519,255),LEFT('Disaggregation Records'!$D$95:$D$183,255),0))=0,"",INDEX('Disaggregation Records'!$E$95:$E$183,MATCH(LEFT(Z519,255),LEFT('Disaggregation Records'!$D$95:$D$183,255),0))),"")</f>
        <v/>
      </c>
      <c r="D519" s="467" t="str">
        <f t="array" ref="D519">IFERROR(IF(INDEX('Disaggregation Records'!$F$95:$F$183,MATCH(LEFT(Z519,255),LEFT('Disaggregation Records'!$D$95:$D$183,255),0))=0,"",INDEX('Disaggregation Records'!$F$95:$F$183,MATCH(LEFT(Z519,255),LEFT('Disaggregation Records'!$D$95:$D$183,255),0))),"")</f>
        <v/>
      </c>
      <c r="E519" s="386" t="str">
        <f t="array" ref="E519">IFERROR(IF(INDEX('Disaggregation Data'!$K$315:$K$536,MATCH(LEFT(X519,255),LEFT('Disaggregation Data'!$J$315:$J$536,255),0))=0,"",INDEX('Disaggregation Data'!$K$315:$K$536,MATCH(LEFT(X519,255),LEFT('Disaggregation Data'!J$315:$J$536,255),0))),"")</f>
        <v/>
      </c>
      <c r="F519" s="387" t="str">
        <f t="array" ref="F519">IFERROR(IF(INDEX('Disaggregation Data'!$L$315:$L$536,MATCH(LEFT(X519,255),LEFT('Disaggregation Data'!$J$315:$J$536,255),0))=0,"",INDEX('Disaggregation Data'!$L$315:$L$536,MATCH(LEFT(X519,255),LEFT('Disaggregation Data'!J$315:$J$536,255),0))),"")</f>
        <v/>
      </c>
      <c r="G519" s="442" t="str">
        <f t="array" ref="G519">IFERROR(IF(INDEX('Disaggregation Data'!$M$315:$M$536,MATCH(LEFT(X519,255),LEFT('Disaggregation Data'!$J$315:$J$536,255),0))=0,(E519/F519)*100,INDEX('Disaggregation Data'!$M$315:$M$536,MATCH(LEFT(X519,255),LEFT('Disaggregation Data'!J$315:$J$536,255),0))),"")</f>
        <v/>
      </c>
      <c r="H519" s="390" t="str">
        <f t="array" ref="H519">IFERROR(IF(INDEX('Disaggregation Data'!$N$315:$N$536,MATCH(LEFT(X519,255),LEFT('Disaggregation Data'!$J$315:$J$536,255),0))=0,"",INDEX('Disaggregation Data'!$N$315:$N$536,MATCH(LEFT(X519,255),LEFT('Disaggregation Data'!J$315:$J$536,255),0))),"")</f>
        <v/>
      </c>
      <c r="I519" s="471"/>
      <c r="J519" s="471"/>
      <c r="K519" s="471"/>
      <c r="L519" s="471"/>
      <c r="M519" s="471"/>
      <c r="N519" s="471"/>
      <c r="O519" s="471"/>
      <c r="P519" s="471"/>
      <c r="Q519" s="471"/>
      <c r="R519" s="471"/>
      <c r="S519" s="471"/>
      <c r="T519" s="471"/>
      <c r="U519" s="390" t="str">
        <f t="array" ref="U519">IFERROR(IF(INDEX('Disaggregation Data'!$O$315:$O$536,MATCH(LEFT(X519,255),LEFT('Disaggregation Data'!$J$315:$J$536,255),0))=0,"",INDEX('Disaggregation Data'!$O$315:$O$536,MATCH(LEFT(X519,255),LEFT('Disaggregation Data'!J$315:$J$536,255),0))),"")</f>
        <v/>
      </c>
      <c r="V519" s="402" t="str">
        <f t="array" ref="V519">IFERROR(IF(INDEX('Disaggregation Data'!$P$315:$P$536,MATCH(LEFT(X519,255),LEFT('Disaggregation Data'!$J$315:$J$536,255),0))=0,"",INDEX('Disaggregation Data'!$P$315:$P$536,MATCH(LEFT(X519,255),LEFT('Disaggregation Data'!J$315:$J$536,255),0))),"")</f>
        <v/>
      </c>
      <c r="W519" s="472"/>
      <c r="X519" s="472" t="str">
        <f t="shared" ref="X519:X546" si="39">IF(B519&lt;&gt;"",B519&amp;C519&amp;D519,"")</f>
        <v/>
      </c>
      <c r="Y519" s="472">
        <f t="shared" ref="Y519:Y546" si="40">IF(B519=B518,Y518+1,0)</f>
        <v>102</v>
      </c>
      <c r="Z519" s="472" t="str">
        <f t="shared" ref="Z519:Z546" si="41">IF(B519&lt;&gt;"",B519&amp;"-"&amp;Y519,"")</f>
        <v/>
      </c>
      <c r="AA519" s="472" t="b">
        <f t="shared" ref="AA519:AA546" si="42">IFERROR(IF(B519&lt;&gt;"",TRUE,FALSE),"")</f>
        <v>0</v>
      </c>
      <c r="AB519" s="472" t="s">
        <v>1988</v>
      </c>
      <c r="AC519" s="472" t="str">
        <f t="array" ref="AC519">IFERROR(IF(INDEX('Disaggregation Records'!$G$95:$G$183,MATCH(LEFT(Z519,255),LEFT('Disaggregation Records'!$D$95:$D$183,255),0))=0,"",INDEX('Disaggregation Records'!$G$95:$G$183,MATCH(LEFT(Z519,255),LEFT('Disaggregation Records'!$D$95:$D$183,255),0))),"")</f>
        <v/>
      </c>
      <c r="AD519" s="472" t="s">
        <v>787</v>
      </c>
      <c r="AE519" s="219"/>
      <c r="AF519" s="135"/>
      <c r="AG519" s="135"/>
    </row>
    <row r="520" spans="1:33" ht="37.5" customHeight="1" x14ac:dyDescent="0.3">
      <c r="A520" s="367">
        <v>20</v>
      </c>
      <c r="B520" s="384" t="str">
        <f>IFERROR(VLOOKUP(A520,'Coverage Indicators - Section D'!$A$10:$Y$34,25,FALSE),"")</f>
        <v/>
      </c>
      <c r="C520" s="467" t="str">
        <f t="array" ref="C520">IFERROR(IF(INDEX('Disaggregation Records'!$E$95:$E$183,MATCH(LEFT(Z520,255),LEFT('Disaggregation Records'!$D$95:$D$183,255),0))=0,"",INDEX('Disaggregation Records'!$E$95:$E$183,MATCH(LEFT(Z520,255),LEFT('Disaggregation Records'!$D$95:$D$183,255),0))),"")</f>
        <v/>
      </c>
      <c r="D520" s="467" t="str">
        <f t="array" ref="D520">IFERROR(IF(INDEX('Disaggregation Records'!$F$95:$F$183,MATCH(LEFT(Z520,255),LEFT('Disaggregation Records'!$D$95:$D$183,255),0))=0,"",INDEX('Disaggregation Records'!$F$95:$F$183,MATCH(LEFT(Z520,255),LEFT('Disaggregation Records'!$D$95:$D$183,255),0))),"")</f>
        <v/>
      </c>
      <c r="E520" s="386" t="str">
        <f t="array" ref="E520">IFERROR(IF(INDEX('Disaggregation Data'!$K$315:$K$536,MATCH(LEFT(X520,255),LEFT('Disaggregation Data'!$J$315:$J$536,255),0))=0,"",INDEX('Disaggregation Data'!$K$315:$K$536,MATCH(LEFT(X520,255),LEFT('Disaggregation Data'!J$315:$J$536,255),0))),"")</f>
        <v/>
      </c>
      <c r="F520" s="387" t="str">
        <f t="array" ref="F520">IFERROR(IF(INDEX('Disaggregation Data'!$L$315:$L$536,MATCH(LEFT(X520,255),LEFT('Disaggregation Data'!$J$315:$J$536,255),0))=0,"",INDEX('Disaggregation Data'!$L$315:$L$536,MATCH(LEFT(X520,255),LEFT('Disaggregation Data'!J$315:$J$536,255),0))),"")</f>
        <v/>
      </c>
      <c r="G520" s="442" t="str">
        <f t="array" ref="G520">IFERROR(IF(INDEX('Disaggregation Data'!$M$315:$M$536,MATCH(LEFT(X520,255),LEFT('Disaggregation Data'!$J$315:$J$536,255),0))=0,(E520/F520)*100,INDEX('Disaggregation Data'!$M$315:$M$536,MATCH(LEFT(X520,255),LEFT('Disaggregation Data'!J$315:$J$536,255),0))),"")</f>
        <v/>
      </c>
      <c r="H520" s="390" t="str">
        <f t="array" ref="H520">IFERROR(IF(INDEX('Disaggregation Data'!$N$315:$N$536,MATCH(LEFT(X520,255),LEFT('Disaggregation Data'!$J$315:$J$536,255),0))=0,"",INDEX('Disaggregation Data'!$N$315:$N$536,MATCH(LEFT(X520,255),LEFT('Disaggregation Data'!J$315:$J$536,255),0))),"")</f>
        <v/>
      </c>
      <c r="I520" s="471"/>
      <c r="J520" s="471"/>
      <c r="K520" s="471"/>
      <c r="L520" s="471"/>
      <c r="M520" s="471"/>
      <c r="N520" s="471"/>
      <c r="O520" s="471"/>
      <c r="P520" s="471"/>
      <c r="Q520" s="471"/>
      <c r="R520" s="471"/>
      <c r="S520" s="471"/>
      <c r="T520" s="471"/>
      <c r="U520" s="390" t="str">
        <f t="array" ref="U520">IFERROR(IF(INDEX('Disaggregation Data'!$O$315:$O$536,MATCH(LEFT(X520,255),LEFT('Disaggregation Data'!$J$315:$J$536,255),0))=0,"",INDEX('Disaggregation Data'!$O$315:$O$536,MATCH(LEFT(X520,255),LEFT('Disaggregation Data'!J$315:$J$536,255),0))),"")</f>
        <v/>
      </c>
      <c r="V520" s="402" t="str">
        <f t="array" ref="V520">IFERROR(IF(INDEX('Disaggregation Data'!$P$315:$P$536,MATCH(LEFT(X520,255),LEFT('Disaggregation Data'!$J$315:$J$536,255),0))=0,"",INDEX('Disaggregation Data'!$P$315:$P$536,MATCH(LEFT(X520,255),LEFT('Disaggregation Data'!J$315:$J$536,255),0))),"")</f>
        <v/>
      </c>
      <c r="W520" s="472"/>
      <c r="X520" s="472" t="str">
        <f t="shared" si="39"/>
        <v/>
      </c>
      <c r="Y520" s="472">
        <f t="shared" si="40"/>
        <v>103</v>
      </c>
      <c r="Z520" s="472" t="str">
        <f t="shared" si="41"/>
        <v/>
      </c>
      <c r="AA520" s="472" t="b">
        <f t="shared" si="42"/>
        <v>0</v>
      </c>
      <c r="AB520" s="472" t="s">
        <v>1989</v>
      </c>
      <c r="AC520" s="472" t="str">
        <f t="array" ref="AC520">IFERROR(IF(INDEX('Disaggregation Records'!$G$95:$G$183,MATCH(LEFT(Z520,255),LEFT('Disaggregation Records'!$D$95:$D$183,255),0))=0,"",INDEX('Disaggregation Records'!$G$95:$G$183,MATCH(LEFT(Z520,255),LEFT('Disaggregation Records'!$D$95:$D$183,255),0))),"")</f>
        <v/>
      </c>
      <c r="AD520" s="472" t="s">
        <v>787</v>
      </c>
      <c r="AE520" s="219"/>
      <c r="AF520" s="135"/>
      <c r="AG520" s="135"/>
    </row>
    <row r="521" spans="1:33" ht="37.5" customHeight="1" x14ac:dyDescent="0.3">
      <c r="A521" s="367">
        <v>20</v>
      </c>
      <c r="B521" s="384" t="str">
        <f>IFERROR(VLOOKUP(A521,'Coverage Indicators - Section D'!$A$10:$Y$34,25,FALSE),"")</f>
        <v/>
      </c>
      <c r="C521" s="467" t="str">
        <f t="array" ref="C521">IFERROR(IF(INDEX('Disaggregation Records'!$E$95:$E$183,MATCH(LEFT(Z521,255),LEFT('Disaggregation Records'!$D$95:$D$183,255),0))=0,"",INDEX('Disaggregation Records'!$E$95:$E$183,MATCH(LEFT(Z521,255),LEFT('Disaggregation Records'!$D$95:$D$183,255),0))),"")</f>
        <v/>
      </c>
      <c r="D521" s="467" t="str">
        <f t="array" ref="D521">IFERROR(IF(INDEX('Disaggregation Records'!$F$95:$F$183,MATCH(LEFT(Z521,255),LEFT('Disaggregation Records'!$D$95:$D$183,255),0))=0,"",INDEX('Disaggregation Records'!$F$95:$F$183,MATCH(LEFT(Z521,255),LEFT('Disaggregation Records'!$D$95:$D$183,255),0))),"")</f>
        <v/>
      </c>
      <c r="E521" s="386" t="str">
        <f t="array" ref="E521">IFERROR(IF(INDEX('Disaggregation Data'!$K$315:$K$536,MATCH(LEFT(X521,255),LEFT('Disaggregation Data'!$J$315:$J$536,255),0))=0,"",INDEX('Disaggregation Data'!$K$315:$K$536,MATCH(LEFT(X521,255),LEFT('Disaggregation Data'!J$315:$J$536,255),0))),"")</f>
        <v/>
      </c>
      <c r="F521" s="387" t="str">
        <f t="array" ref="F521">IFERROR(IF(INDEX('Disaggregation Data'!$L$315:$L$536,MATCH(LEFT(X521,255),LEFT('Disaggregation Data'!$J$315:$J$536,255),0))=0,"",INDEX('Disaggregation Data'!$L$315:$L$536,MATCH(LEFT(X521,255),LEFT('Disaggregation Data'!J$315:$J$536,255),0))),"")</f>
        <v/>
      </c>
      <c r="G521" s="442" t="str">
        <f t="array" ref="G521">IFERROR(IF(INDEX('Disaggregation Data'!$M$315:$M$536,MATCH(LEFT(X521,255),LEFT('Disaggregation Data'!$J$315:$J$536,255),0))=0,(E521/F521)*100,INDEX('Disaggregation Data'!$M$315:$M$536,MATCH(LEFT(X521,255),LEFT('Disaggregation Data'!J$315:$J$536,255),0))),"")</f>
        <v/>
      </c>
      <c r="H521" s="390" t="str">
        <f t="array" ref="H521">IFERROR(IF(INDEX('Disaggregation Data'!$N$315:$N$536,MATCH(LEFT(X521,255),LEFT('Disaggregation Data'!$J$315:$J$536,255),0))=0,"",INDEX('Disaggregation Data'!$N$315:$N$536,MATCH(LEFT(X521,255),LEFT('Disaggregation Data'!J$315:$J$536,255),0))),"")</f>
        <v/>
      </c>
      <c r="I521" s="471"/>
      <c r="J521" s="471"/>
      <c r="K521" s="471"/>
      <c r="L521" s="471"/>
      <c r="M521" s="471"/>
      <c r="N521" s="471"/>
      <c r="O521" s="471"/>
      <c r="P521" s="471"/>
      <c r="Q521" s="471"/>
      <c r="R521" s="471"/>
      <c r="S521" s="471"/>
      <c r="T521" s="471"/>
      <c r="U521" s="390" t="str">
        <f t="array" ref="U521">IFERROR(IF(INDEX('Disaggregation Data'!$O$315:$O$536,MATCH(LEFT(X521,255),LEFT('Disaggregation Data'!$J$315:$J$536,255),0))=0,"",INDEX('Disaggregation Data'!$O$315:$O$536,MATCH(LEFT(X521,255),LEFT('Disaggregation Data'!J$315:$J$536,255),0))),"")</f>
        <v/>
      </c>
      <c r="V521" s="402" t="str">
        <f t="array" ref="V521">IFERROR(IF(INDEX('Disaggregation Data'!$P$315:$P$536,MATCH(LEFT(X521,255),LEFT('Disaggregation Data'!$J$315:$J$536,255),0))=0,"",INDEX('Disaggregation Data'!$P$315:$P$536,MATCH(LEFT(X521,255),LEFT('Disaggregation Data'!J$315:$J$536,255),0))),"")</f>
        <v/>
      </c>
      <c r="W521" s="472"/>
      <c r="X521" s="472" t="str">
        <f t="shared" si="39"/>
        <v/>
      </c>
      <c r="Y521" s="472">
        <f t="shared" si="40"/>
        <v>104</v>
      </c>
      <c r="Z521" s="472" t="str">
        <f t="shared" si="41"/>
        <v/>
      </c>
      <c r="AA521" s="472" t="b">
        <f t="shared" si="42"/>
        <v>0</v>
      </c>
      <c r="AB521" s="472" t="s">
        <v>1990</v>
      </c>
      <c r="AC521" s="472" t="str">
        <f t="array" ref="AC521">IFERROR(IF(INDEX('Disaggregation Records'!$G$95:$G$183,MATCH(LEFT(Z521,255),LEFT('Disaggregation Records'!$D$95:$D$183,255),0))=0,"",INDEX('Disaggregation Records'!$G$95:$G$183,MATCH(LEFT(Z521,255),LEFT('Disaggregation Records'!$D$95:$D$183,255),0))),"")</f>
        <v/>
      </c>
      <c r="AD521" s="472" t="s">
        <v>787</v>
      </c>
      <c r="AE521" s="219"/>
      <c r="AF521" s="135"/>
      <c r="AG521" s="135"/>
    </row>
    <row r="522" spans="1:33" ht="37.5" customHeight="1" x14ac:dyDescent="0.3">
      <c r="A522" s="367">
        <v>20</v>
      </c>
      <c r="B522" s="384" t="str">
        <f>IFERROR(VLOOKUP(A522,'Coverage Indicators - Section D'!$A$10:$Y$34,25,FALSE),"")</f>
        <v/>
      </c>
      <c r="C522" s="467" t="str">
        <f t="array" ref="C522">IFERROR(IF(INDEX('Disaggregation Records'!$E$95:$E$183,MATCH(LEFT(Z522,255),LEFT('Disaggregation Records'!$D$95:$D$183,255),0))=0,"",INDEX('Disaggregation Records'!$E$95:$E$183,MATCH(LEFT(Z522,255),LEFT('Disaggregation Records'!$D$95:$D$183,255),0))),"")</f>
        <v/>
      </c>
      <c r="D522" s="467" t="str">
        <f t="array" ref="D522">IFERROR(IF(INDEX('Disaggregation Records'!$F$95:$F$183,MATCH(LEFT(Z522,255),LEFT('Disaggregation Records'!$D$95:$D$183,255),0))=0,"",INDEX('Disaggregation Records'!$F$95:$F$183,MATCH(LEFT(Z522,255),LEFT('Disaggregation Records'!$D$95:$D$183,255),0))),"")</f>
        <v/>
      </c>
      <c r="E522" s="386" t="str">
        <f t="array" ref="E522">IFERROR(IF(INDEX('Disaggregation Data'!$K$315:$K$536,MATCH(LEFT(X522,255),LEFT('Disaggregation Data'!$J$315:$J$536,255),0))=0,"",INDEX('Disaggregation Data'!$K$315:$K$536,MATCH(LEFT(X522,255),LEFT('Disaggregation Data'!J$315:$J$536,255),0))),"")</f>
        <v/>
      </c>
      <c r="F522" s="387" t="str">
        <f t="array" ref="F522">IFERROR(IF(INDEX('Disaggregation Data'!$L$315:$L$536,MATCH(LEFT(X522,255),LEFT('Disaggregation Data'!$J$315:$J$536,255),0))=0,"",INDEX('Disaggregation Data'!$L$315:$L$536,MATCH(LEFT(X522,255),LEFT('Disaggregation Data'!J$315:$J$536,255),0))),"")</f>
        <v/>
      </c>
      <c r="G522" s="442" t="str">
        <f t="array" ref="G522">IFERROR(IF(INDEX('Disaggregation Data'!$M$315:$M$536,MATCH(LEFT(X522,255),LEFT('Disaggregation Data'!$J$315:$J$536,255),0))=0,(E522/F522)*100,INDEX('Disaggregation Data'!$M$315:$M$536,MATCH(LEFT(X522,255),LEFT('Disaggregation Data'!J$315:$J$536,255),0))),"")</f>
        <v/>
      </c>
      <c r="H522" s="390" t="str">
        <f t="array" ref="H522">IFERROR(IF(INDEX('Disaggregation Data'!$N$315:$N$536,MATCH(LEFT(X522,255),LEFT('Disaggregation Data'!$J$315:$J$536,255),0))=0,"",INDEX('Disaggregation Data'!$N$315:$N$536,MATCH(LEFT(X522,255),LEFT('Disaggregation Data'!J$315:$J$536,255),0))),"")</f>
        <v/>
      </c>
      <c r="I522" s="471"/>
      <c r="J522" s="471"/>
      <c r="K522" s="471"/>
      <c r="L522" s="471"/>
      <c r="M522" s="471"/>
      <c r="N522" s="471"/>
      <c r="O522" s="471"/>
      <c r="P522" s="471"/>
      <c r="Q522" s="471"/>
      <c r="R522" s="471"/>
      <c r="S522" s="471"/>
      <c r="T522" s="471"/>
      <c r="U522" s="390" t="str">
        <f t="array" ref="U522">IFERROR(IF(INDEX('Disaggregation Data'!$O$315:$O$536,MATCH(LEFT(X522,255),LEFT('Disaggregation Data'!$J$315:$J$536,255),0))=0,"",INDEX('Disaggregation Data'!$O$315:$O$536,MATCH(LEFT(X522,255),LEFT('Disaggregation Data'!J$315:$J$536,255),0))),"")</f>
        <v/>
      </c>
      <c r="V522" s="402" t="str">
        <f t="array" ref="V522">IFERROR(IF(INDEX('Disaggregation Data'!$P$315:$P$536,MATCH(LEFT(X522,255),LEFT('Disaggregation Data'!$J$315:$J$536,255),0))=0,"",INDEX('Disaggregation Data'!$P$315:$P$536,MATCH(LEFT(X522,255),LEFT('Disaggregation Data'!J$315:$J$536,255),0))),"")</f>
        <v/>
      </c>
      <c r="W522" s="472"/>
      <c r="X522" s="472" t="str">
        <f t="shared" si="39"/>
        <v/>
      </c>
      <c r="Y522" s="472">
        <f t="shared" si="40"/>
        <v>105</v>
      </c>
      <c r="Z522" s="472" t="str">
        <f t="shared" si="41"/>
        <v/>
      </c>
      <c r="AA522" s="472" t="b">
        <f t="shared" si="42"/>
        <v>0</v>
      </c>
      <c r="AB522" s="472" t="s">
        <v>1991</v>
      </c>
      <c r="AC522" s="472" t="str">
        <f t="array" ref="AC522">IFERROR(IF(INDEX('Disaggregation Records'!$G$95:$G$183,MATCH(LEFT(Z522,255),LEFT('Disaggregation Records'!$D$95:$D$183,255),0))=0,"",INDEX('Disaggregation Records'!$G$95:$G$183,MATCH(LEFT(Z522,255),LEFT('Disaggregation Records'!$D$95:$D$183,255),0))),"")</f>
        <v/>
      </c>
      <c r="AD522" s="472" t="s">
        <v>787</v>
      </c>
      <c r="AE522" s="219"/>
      <c r="AF522" s="135"/>
      <c r="AG522" s="135"/>
    </row>
    <row r="523" spans="1:33" ht="37.5" customHeight="1" x14ac:dyDescent="0.3">
      <c r="A523" s="367">
        <v>20</v>
      </c>
      <c r="B523" s="384" t="str">
        <f>IFERROR(VLOOKUP(A523,'Coverage Indicators - Section D'!$A$10:$Y$34,25,FALSE),"")</f>
        <v/>
      </c>
      <c r="C523" s="467" t="str">
        <f t="array" ref="C523">IFERROR(IF(INDEX('Disaggregation Records'!$E$95:$E$183,MATCH(LEFT(Z523,255),LEFT('Disaggregation Records'!$D$95:$D$183,255),0))=0,"",INDEX('Disaggregation Records'!$E$95:$E$183,MATCH(LEFT(Z523,255),LEFT('Disaggregation Records'!$D$95:$D$183,255),0))),"")</f>
        <v/>
      </c>
      <c r="D523" s="467" t="str">
        <f t="array" ref="D523">IFERROR(IF(INDEX('Disaggregation Records'!$F$95:$F$183,MATCH(LEFT(Z523,255),LEFT('Disaggregation Records'!$D$95:$D$183,255),0))=0,"",INDEX('Disaggregation Records'!$F$95:$F$183,MATCH(LEFT(Z523,255),LEFT('Disaggregation Records'!$D$95:$D$183,255),0))),"")</f>
        <v/>
      </c>
      <c r="E523" s="386" t="str">
        <f t="array" ref="E523">IFERROR(IF(INDEX('Disaggregation Data'!$K$315:$K$536,MATCH(LEFT(X523,255),LEFT('Disaggregation Data'!$J$315:$J$536,255),0))=0,"",INDEX('Disaggregation Data'!$K$315:$K$536,MATCH(LEFT(X523,255),LEFT('Disaggregation Data'!J$315:$J$536,255),0))),"")</f>
        <v/>
      </c>
      <c r="F523" s="387" t="str">
        <f t="array" ref="F523">IFERROR(IF(INDEX('Disaggregation Data'!$L$315:$L$536,MATCH(LEFT(X523,255),LEFT('Disaggregation Data'!$J$315:$J$536,255),0))=0,"",INDEX('Disaggregation Data'!$L$315:$L$536,MATCH(LEFT(X523,255),LEFT('Disaggregation Data'!J$315:$J$536,255),0))),"")</f>
        <v/>
      </c>
      <c r="G523" s="442" t="str">
        <f t="array" ref="G523">IFERROR(IF(INDEX('Disaggregation Data'!$M$315:$M$536,MATCH(LEFT(X523,255),LEFT('Disaggregation Data'!$J$315:$J$536,255),0))=0,(E523/F523)*100,INDEX('Disaggregation Data'!$M$315:$M$536,MATCH(LEFT(X523,255),LEFT('Disaggregation Data'!J$315:$J$536,255),0))),"")</f>
        <v/>
      </c>
      <c r="H523" s="390" t="str">
        <f t="array" ref="H523">IFERROR(IF(INDEX('Disaggregation Data'!$N$315:$N$536,MATCH(LEFT(X523,255),LEFT('Disaggregation Data'!$J$315:$J$536,255),0))=0,"",INDEX('Disaggregation Data'!$N$315:$N$536,MATCH(LEFT(X523,255),LEFT('Disaggregation Data'!J$315:$J$536,255),0))),"")</f>
        <v/>
      </c>
      <c r="I523" s="471"/>
      <c r="J523" s="471"/>
      <c r="K523" s="471"/>
      <c r="L523" s="471"/>
      <c r="M523" s="471"/>
      <c r="N523" s="471"/>
      <c r="O523" s="471"/>
      <c r="P523" s="471"/>
      <c r="Q523" s="471"/>
      <c r="R523" s="471"/>
      <c r="S523" s="471"/>
      <c r="T523" s="471"/>
      <c r="U523" s="390" t="str">
        <f t="array" ref="U523">IFERROR(IF(INDEX('Disaggregation Data'!$O$315:$O$536,MATCH(LEFT(X523,255),LEFT('Disaggregation Data'!$J$315:$J$536,255),0))=0,"",INDEX('Disaggregation Data'!$O$315:$O$536,MATCH(LEFT(X523,255),LEFT('Disaggregation Data'!J$315:$J$536,255),0))),"")</f>
        <v/>
      </c>
      <c r="V523" s="402" t="str">
        <f t="array" ref="V523">IFERROR(IF(INDEX('Disaggregation Data'!$P$315:$P$536,MATCH(LEFT(X523,255),LEFT('Disaggregation Data'!$J$315:$J$536,255),0))=0,"",INDEX('Disaggregation Data'!$P$315:$P$536,MATCH(LEFT(X523,255),LEFT('Disaggregation Data'!J$315:$J$536,255),0))),"")</f>
        <v/>
      </c>
      <c r="W523" s="472"/>
      <c r="X523" s="472" t="str">
        <f t="shared" si="39"/>
        <v/>
      </c>
      <c r="Y523" s="472">
        <f t="shared" si="40"/>
        <v>106</v>
      </c>
      <c r="Z523" s="472" t="str">
        <f t="shared" si="41"/>
        <v/>
      </c>
      <c r="AA523" s="472" t="b">
        <f t="shared" si="42"/>
        <v>0</v>
      </c>
      <c r="AB523" s="472" t="s">
        <v>1992</v>
      </c>
      <c r="AC523" s="472" t="str">
        <f t="array" ref="AC523">IFERROR(IF(INDEX('Disaggregation Records'!$G$95:$G$183,MATCH(LEFT(Z523,255),LEFT('Disaggregation Records'!$D$95:$D$183,255),0))=0,"",INDEX('Disaggregation Records'!$G$95:$G$183,MATCH(LEFT(Z523,255),LEFT('Disaggregation Records'!$D$95:$D$183,255),0))),"")</f>
        <v/>
      </c>
      <c r="AD523" s="472" t="s">
        <v>787</v>
      </c>
      <c r="AE523" s="219"/>
      <c r="AF523" s="135"/>
      <c r="AG523" s="135"/>
    </row>
    <row r="524" spans="1:33" ht="37.5" customHeight="1" x14ac:dyDescent="0.3">
      <c r="A524" s="367">
        <v>20</v>
      </c>
      <c r="B524" s="384" t="str">
        <f>IFERROR(VLOOKUP(A524,'Coverage Indicators - Section D'!$A$10:$Y$34,25,FALSE),"")</f>
        <v/>
      </c>
      <c r="C524" s="467" t="str">
        <f t="array" ref="C524">IFERROR(IF(INDEX('Disaggregation Records'!$E$95:$E$183,MATCH(LEFT(Z524,255),LEFT('Disaggregation Records'!$D$95:$D$183,255),0))=0,"",INDEX('Disaggregation Records'!$E$95:$E$183,MATCH(LEFT(Z524,255),LEFT('Disaggregation Records'!$D$95:$D$183,255),0))),"")</f>
        <v/>
      </c>
      <c r="D524" s="467" t="str">
        <f t="array" ref="D524">IFERROR(IF(INDEX('Disaggregation Records'!$F$95:$F$183,MATCH(LEFT(Z524,255),LEFT('Disaggregation Records'!$D$95:$D$183,255),0))=0,"",INDEX('Disaggregation Records'!$F$95:$F$183,MATCH(LEFT(Z524,255),LEFT('Disaggregation Records'!$D$95:$D$183,255),0))),"")</f>
        <v/>
      </c>
      <c r="E524" s="386" t="str">
        <f t="array" ref="E524">IFERROR(IF(INDEX('Disaggregation Data'!$K$315:$K$536,MATCH(LEFT(X524,255),LEFT('Disaggregation Data'!$J$315:$J$536,255),0))=0,"",INDEX('Disaggregation Data'!$K$315:$K$536,MATCH(LEFT(X524,255),LEFT('Disaggregation Data'!J$315:$J$536,255),0))),"")</f>
        <v/>
      </c>
      <c r="F524" s="387" t="str">
        <f t="array" ref="F524">IFERROR(IF(INDEX('Disaggregation Data'!$L$315:$L$536,MATCH(LEFT(X524,255),LEFT('Disaggregation Data'!$J$315:$J$536,255),0))=0,"",INDEX('Disaggregation Data'!$L$315:$L$536,MATCH(LEFT(X524,255),LEFT('Disaggregation Data'!J$315:$J$536,255),0))),"")</f>
        <v/>
      </c>
      <c r="G524" s="442" t="str">
        <f t="array" ref="G524">IFERROR(IF(INDEX('Disaggregation Data'!$M$315:$M$536,MATCH(LEFT(X524,255),LEFT('Disaggregation Data'!$J$315:$J$536,255),0))=0,(E524/F524)*100,INDEX('Disaggregation Data'!$M$315:$M$536,MATCH(LEFT(X524,255),LEFT('Disaggregation Data'!J$315:$J$536,255),0))),"")</f>
        <v/>
      </c>
      <c r="H524" s="390" t="str">
        <f t="array" ref="H524">IFERROR(IF(INDEX('Disaggregation Data'!$N$315:$N$536,MATCH(LEFT(X524,255),LEFT('Disaggregation Data'!$J$315:$J$536,255),0))=0,"",INDEX('Disaggregation Data'!$N$315:$N$536,MATCH(LEFT(X524,255),LEFT('Disaggregation Data'!J$315:$J$536,255),0))),"")</f>
        <v/>
      </c>
      <c r="I524" s="471"/>
      <c r="J524" s="471"/>
      <c r="K524" s="471"/>
      <c r="L524" s="471"/>
      <c r="M524" s="471"/>
      <c r="N524" s="471"/>
      <c r="O524" s="471"/>
      <c r="P524" s="471"/>
      <c r="Q524" s="471"/>
      <c r="R524" s="471"/>
      <c r="S524" s="471"/>
      <c r="T524" s="471"/>
      <c r="U524" s="390" t="str">
        <f t="array" ref="U524">IFERROR(IF(INDEX('Disaggregation Data'!$O$315:$O$536,MATCH(LEFT(X524,255),LEFT('Disaggregation Data'!$J$315:$J$536,255),0))=0,"",INDEX('Disaggregation Data'!$O$315:$O$536,MATCH(LEFT(X524,255),LEFT('Disaggregation Data'!J$315:$J$536,255),0))),"")</f>
        <v/>
      </c>
      <c r="V524" s="402" t="str">
        <f t="array" ref="V524">IFERROR(IF(INDEX('Disaggregation Data'!$P$315:$P$536,MATCH(LEFT(X524,255),LEFT('Disaggregation Data'!$J$315:$J$536,255),0))=0,"",INDEX('Disaggregation Data'!$P$315:$P$536,MATCH(LEFT(X524,255),LEFT('Disaggregation Data'!J$315:$J$536,255),0))),"")</f>
        <v/>
      </c>
      <c r="W524" s="472"/>
      <c r="X524" s="472" t="str">
        <f t="shared" si="39"/>
        <v/>
      </c>
      <c r="Y524" s="472">
        <f t="shared" si="40"/>
        <v>107</v>
      </c>
      <c r="Z524" s="472" t="str">
        <f t="shared" si="41"/>
        <v/>
      </c>
      <c r="AA524" s="472" t="b">
        <f t="shared" si="42"/>
        <v>0</v>
      </c>
      <c r="AB524" s="472" t="s">
        <v>1993</v>
      </c>
      <c r="AC524" s="472" t="str">
        <f t="array" ref="AC524">IFERROR(IF(INDEX('Disaggregation Records'!$G$95:$G$183,MATCH(LEFT(Z524,255),LEFT('Disaggregation Records'!$D$95:$D$183,255),0))=0,"",INDEX('Disaggregation Records'!$G$95:$G$183,MATCH(LEFT(Z524,255),LEFT('Disaggregation Records'!$D$95:$D$183,255),0))),"")</f>
        <v/>
      </c>
      <c r="AD524" s="472" t="s">
        <v>787</v>
      </c>
      <c r="AE524" s="219"/>
      <c r="AF524" s="135"/>
      <c r="AG524" s="135"/>
    </row>
    <row r="525" spans="1:33" ht="37.5" customHeight="1" x14ac:dyDescent="0.3">
      <c r="A525" s="367">
        <v>20</v>
      </c>
      <c r="B525" s="384" t="str">
        <f>IFERROR(VLOOKUP(A525,'Coverage Indicators - Section D'!$A$10:$Y$34,25,FALSE),"")</f>
        <v/>
      </c>
      <c r="C525" s="467" t="str">
        <f t="array" ref="C525">IFERROR(IF(INDEX('Disaggregation Records'!$E$95:$E$183,MATCH(LEFT(Z525,255),LEFT('Disaggregation Records'!$D$95:$D$183,255),0))=0,"",INDEX('Disaggregation Records'!$E$95:$E$183,MATCH(LEFT(Z525,255),LEFT('Disaggregation Records'!$D$95:$D$183,255),0))),"")</f>
        <v/>
      </c>
      <c r="D525" s="467" t="str">
        <f t="array" ref="D525">IFERROR(IF(INDEX('Disaggregation Records'!$F$95:$F$183,MATCH(LEFT(Z525,255),LEFT('Disaggregation Records'!$D$95:$D$183,255),0))=0,"",INDEX('Disaggregation Records'!$F$95:$F$183,MATCH(LEFT(Z525,255),LEFT('Disaggregation Records'!$D$95:$D$183,255),0))),"")</f>
        <v/>
      </c>
      <c r="E525" s="386" t="str">
        <f t="array" ref="E525">IFERROR(IF(INDEX('Disaggregation Data'!$K$315:$K$536,MATCH(LEFT(X525,255),LEFT('Disaggregation Data'!$J$315:$J$536,255),0))=0,"",INDEX('Disaggregation Data'!$K$315:$K$536,MATCH(LEFT(X525,255),LEFT('Disaggregation Data'!J$315:$J$536,255),0))),"")</f>
        <v/>
      </c>
      <c r="F525" s="387" t="str">
        <f t="array" ref="F525">IFERROR(IF(INDEX('Disaggregation Data'!$L$315:$L$536,MATCH(LEFT(X525,255),LEFT('Disaggregation Data'!$J$315:$J$536,255),0))=0,"",INDEX('Disaggregation Data'!$L$315:$L$536,MATCH(LEFT(X525,255),LEFT('Disaggregation Data'!J$315:$J$536,255),0))),"")</f>
        <v/>
      </c>
      <c r="G525" s="442" t="str">
        <f t="array" ref="G525">IFERROR(IF(INDEX('Disaggregation Data'!$M$315:$M$536,MATCH(LEFT(X525,255),LEFT('Disaggregation Data'!$J$315:$J$536,255),0))=0,(E525/F525)*100,INDEX('Disaggregation Data'!$M$315:$M$536,MATCH(LEFT(X525,255),LEFT('Disaggregation Data'!J$315:$J$536,255),0))),"")</f>
        <v/>
      </c>
      <c r="H525" s="390" t="str">
        <f t="array" ref="H525">IFERROR(IF(INDEX('Disaggregation Data'!$N$315:$N$536,MATCH(LEFT(X525,255),LEFT('Disaggregation Data'!$J$315:$J$536,255),0))=0,"",INDEX('Disaggregation Data'!$N$315:$N$536,MATCH(LEFT(X525,255),LEFT('Disaggregation Data'!J$315:$J$536,255),0))),"")</f>
        <v/>
      </c>
      <c r="I525" s="471"/>
      <c r="J525" s="471"/>
      <c r="K525" s="471"/>
      <c r="L525" s="471"/>
      <c r="M525" s="471"/>
      <c r="N525" s="471"/>
      <c r="O525" s="471"/>
      <c r="P525" s="471"/>
      <c r="Q525" s="471"/>
      <c r="R525" s="471"/>
      <c r="S525" s="471"/>
      <c r="T525" s="471"/>
      <c r="U525" s="390" t="str">
        <f t="array" ref="U525">IFERROR(IF(INDEX('Disaggregation Data'!$O$315:$O$536,MATCH(LEFT(X525,255),LEFT('Disaggregation Data'!$J$315:$J$536,255),0))=0,"",INDEX('Disaggregation Data'!$O$315:$O$536,MATCH(LEFT(X525,255),LEFT('Disaggregation Data'!J$315:$J$536,255),0))),"")</f>
        <v/>
      </c>
      <c r="V525" s="402" t="str">
        <f t="array" ref="V525">IFERROR(IF(INDEX('Disaggregation Data'!$P$315:$P$536,MATCH(LEFT(X525,255),LEFT('Disaggregation Data'!$J$315:$J$536,255),0))=0,"",INDEX('Disaggregation Data'!$P$315:$P$536,MATCH(LEFT(X525,255),LEFT('Disaggregation Data'!J$315:$J$536,255),0))),"")</f>
        <v/>
      </c>
      <c r="W525" s="472"/>
      <c r="X525" s="472" t="str">
        <f t="shared" si="39"/>
        <v/>
      </c>
      <c r="Y525" s="472">
        <f t="shared" si="40"/>
        <v>108</v>
      </c>
      <c r="Z525" s="472" t="str">
        <f t="shared" si="41"/>
        <v/>
      </c>
      <c r="AA525" s="472" t="b">
        <f t="shared" si="42"/>
        <v>0</v>
      </c>
      <c r="AB525" s="472" t="s">
        <v>1994</v>
      </c>
      <c r="AC525" s="472" t="str">
        <f t="array" ref="AC525">IFERROR(IF(INDEX('Disaggregation Records'!$G$95:$G$183,MATCH(LEFT(Z525,255),LEFT('Disaggregation Records'!$D$95:$D$183,255),0))=0,"",INDEX('Disaggregation Records'!$G$95:$G$183,MATCH(LEFT(Z525,255),LEFT('Disaggregation Records'!$D$95:$D$183,255),0))),"")</f>
        <v/>
      </c>
      <c r="AD525" s="472" t="s">
        <v>787</v>
      </c>
      <c r="AE525" s="219"/>
      <c r="AF525" s="135"/>
      <c r="AG525" s="135"/>
    </row>
    <row r="526" spans="1:33" ht="37.5" customHeight="1" x14ac:dyDescent="0.3">
      <c r="A526" s="367">
        <v>20</v>
      </c>
      <c r="B526" s="384" t="str">
        <f>IFERROR(VLOOKUP(A526,'Coverage Indicators - Section D'!$A$10:$Y$34,25,FALSE),"")</f>
        <v/>
      </c>
      <c r="C526" s="467" t="str">
        <f t="array" ref="C526">IFERROR(IF(INDEX('Disaggregation Records'!$E$95:$E$183,MATCH(LEFT(Z526,255),LEFT('Disaggregation Records'!$D$95:$D$183,255),0))=0,"",INDEX('Disaggregation Records'!$E$95:$E$183,MATCH(LEFT(Z526,255),LEFT('Disaggregation Records'!$D$95:$D$183,255),0))),"")</f>
        <v/>
      </c>
      <c r="D526" s="467" t="str">
        <f t="array" ref="D526">IFERROR(IF(INDEX('Disaggregation Records'!$F$95:$F$183,MATCH(LEFT(Z526,255),LEFT('Disaggregation Records'!$D$95:$D$183,255),0))=0,"",INDEX('Disaggregation Records'!$F$95:$F$183,MATCH(LEFT(Z526,255),LEFT('Disaggregation Records'!$D$95:$D$183,255),0))),"")</f>
        <v/>
      </c>
      <c r="E526" s="386" t="str">
        <f t="array" ref="E526">IFERROR(IF(INDEX('Disaggregation Data'!$K$315:$K$536,MATCH(LEFT(X526,255),LEFT('Disaggregation Data'!$J$315:$J$536,255),0))=0,"",INDEX('Disaggregation Data'!$K$315:$K$536,MATCH(LEFT(X526,255),LEFT('Disaggregation Data'!J$315:$J$536,255),0))),"")</f>
        <v/>
      </c>
      <c r="F526" s="387" t="str">
        <f t="array" ref="F526">IFERROR(IF(INDEX('Disaggregation Data'!$L$315:$L$536,MATCH(LEFT(X526,255),LEFT('Disaggregation Data'!$J$315:$J$536,255),0))=0,"",INDEX('Disaggregation Data'!$L$315:$L$536,MATCH(LEFT(X526,255),LEFT('Disaggregation Data'!J$315:$J$536,255),0))),"")</f>
        <v/>
      </c>
      <c r="G526" s="442" t="str">
        <f t="array" ref="G526">IFERROR(IF(INDEX('Disaggregation Data'!$M$315:$M$536,MATCH(LEFT(X526,255),LEFT('Disaggregation Data'!$J$315:$J$536,255),0))=0,(E526/F526)*100,INDEX('Disaggregation Data'!$M$315:$M$536,MATCH(LEFT(X526,255),LEFT('Disaggregation Data'!J$315:$J$536,255),0))),"")</f>
        <v/>
      </c>
      <c r="H526" s="390" t="str">
        <f t="array" ref="H526">IFERROR(IF(INDEX('Disaggregation Data'!$N$315:$N$536,MATCH(LEFT(X526,255),LEFT('Disaggregation Data'!$J$315:$J$536,255),0))=0,"",INDEX('Disaggregation Data'!$N$315:$N$536,MATCH(LEFT(X526,255),LEFT('Disaggregation Data'!J$315:$J$536,255),0))),"")</f>
        <v/>
      </c>
      <c r="I526" s="471"/>
      <c r="J526" s="471"/>
      <c r="K526" s="471"/>
      <c r="L526" s="471"/>
      <c r="M526" s="471"/>
      <c r="N526" s="471"/>
      <c r="O526" s="471"/>
      <c r="P526" s="471"/>
      <c r="Q526" s="471"/>
      <c r="R526" s="471"/>
      <c r="S526" s="471"/>
      <c r="T526" s="471"/>
      <c r="U526" s="390" t="str">
        <f t="array" ref="U526">IFERROR(IF(INDEX('Disaggregation Data'!$O$315:$O$536,MATCH(LEFT(X526,255),LEFT('Disaggregation Data'!$J$315:$J$536,255),0))=0,"",INDEX('Disaggregation Data'!$O$315:$O$536,MATCH(LEFT(X526,255),LEFT('Disaggregation Data'!J$315:$J$536,255),0))),"")</f>
        <v/>
      </c>
      <c r="V526" s="402" t="str">
        <f t="array" ref="V526">IFERROR(IF(INDEX('Disaggregation Data'!$P$315:$P$536,MATCH(LEFT(X526,255),LEFT('Disaggregation Data'!$J$315:$J$536,255),0))=0,"",INDEX('Disaggregation Data'!$P$315:$P$536,MATCH(LEFT(X526,255),LEFT('Disaggregation Data'!J$315:$J$536,255),0))),"")</f>
        <v/>
      </c>
      <c r="W526" s="472"/>
      <c r="X526" s="472" t="str">
        <f t="shared" si="39"/>
        <v/>
      </c>
      <c r="Y526" s="472">
        <f t="shared" si="40"/>
        <v>109</v>
      </c>
      <c r="Z526" s="472" t="str">
        <f t="shared" si="41"/>
        <v/>
      </c>
      <c r="AA526" s="472" t="b">
        <f t="shared" si="42"/>
        <v>0</v>
      </c>
      <c r="AB526" s="472" t="s">
        <v>1995</v>
      </c>
      <c r="AC526" s="472" t="str">
        <f t="array" ref="AC526">IFERROR(IF(INDEX('Disaggregation Records'!$G$95:$G$183,MATCH(LEFT(Z526,255),LEFT('Disaggregation Records'!$D$95:$D$183,255),0))=0,"",INDEX('Disaggregation Records'!$G$95:$G$183,MATCH(LEFT(Z526,255),LEFT('Disaggregation Records'!$D$95:$D$183,255),0))),"")</f>
        <v/>
      </c>
      <c r="AD526" s="472" t="s">
        <v>787</v>
      </c>
      <c r="AE526" s="219"/>
      <c r="AF526" s="135"/>
      <c r="AG526" s="135"/>
    </row>
    <row r="527" spans="1:33" ht="37.5" customHeight="1" x14ac:dyDescent="0.3">
      <c r="A527" s="367">
        <v>21</v>
      </c>
      <c r="B527" s="384" t="str">
        <f>IFERROR(VLOOKUP(A527,'Coverage Indicators - Section D'!$A$10:$Y$34,25,FALSE),"")</f>
        <v/>
      </c>
      <c r="C527" s="467" t="str">
        <f t="array" ref="C527">IFERROR(IF(INDEX('Disaggregation Records'!$E$95:$E$183,MATCH(LEFT(Z527,255),LEFT('Disaggregation Records'!$D$95:$D$183,255),0))=0,"",INDEX('Disaggregation Records'!$E$95:$E$183,MATCH(LEFT(Z527,255),LEFT('Disaggregation Records'!$D$95:$D$183,255),0))),"")</f>
        <v/>
      </c>
      <c r="D527" s="467" t="str">
        <f t="array" ref="D527">IFERROR(IF(INDEX('Disaggregation Records'!$F$95:$F$183,MATCH(LEFT(Z527,255),LEFT('Disaggregation Records'!$D$95:$D$183,255),0))=0,"",INDEX('Disaggregation Records'!$F$95:$F$183,MATCH(LEFT(Z527,255),LEFT('Disaggregation Records'!$D$95:$D$183,255),0))),"")</f>
        <v/>
      </c>
      <c r="E527" s="386" t="str">
        <f t="array" ref="E527">IFERROR(IF(INDEX('Disaggregation Data'!$K$315:$K$536,MATCH(LEFT(X527,255),LEFT('Disaggregation Data'!$J$315:$J$536,255),0))=0,"",INDEX('Disaggregation Data'!$K$315:$K$536,MATCH(LEFT(X527,255),LEFT('Disaggregation Data'!J$315:$J$536,255),0))),"")</f>
        <v/>
      </c>
      <c r="F527" s="387" t="str">
        <f t="array" ref="F527">IFERROR(IF(INDEX('Disaggregation Data'!$L$315:$L$536,MATCH(LEFT(X527,255),LEFT('Disaggregation Data'!$J$315:$J$536,255),0))=0,"",INDEX('Disaggregation Data'!$L$315:$L$536,MATCH(LEFT(X527,255),LEFT('Disaggregation Data'!J$315:$J$536,255),0))),"")</f>
        <v/>
      </c>
      <c r="G527" s="442" t="str">
        <f t="array" ref="G527">IFERROR(IF(INDEX('Disaggregation Data'!$M$315:$M$536,MATCH(LEFT(X527,255),LEFT('Disaggregation Data'!$J$315:$J$536,255),0))=0,(E527/F527)*100,INDEX('Disaggregation Data'!$M$315:$M$536,MATCH(LEFT(X527,255),LEFT('Disaggregation Data'!J$315:$J$536,255),0))),"")</f>
        <v/>
      </c>
      <c r="H527" s="390" t="str">
        <f t="array" ref="H527">IFERROR(IF(INDEX('Disaggregation Data'!$N$315:$N$536,MATCH(LEFT(X527,255),LEFT('Disaggregation Data'!$J$315:$J$536,255),0))=0,"",INDEX('Disaggregation Data'!$N$315:$N$536,MATCH(LEFT(X527,255),LEFT('Disaggregation Data'!J$315:$J$536,255),0))),"")</f>
        <v/>
      </c>
      <c r="I527" s="471"/>
      <c r="J527" s="471"/>
      <c r="K527" s="471"/>
      <c r="L527" s="471"/>
      <c r="M527" s="471"/>
      <c r="N527" s="471"/>
      <c r="O527" s="471"/>
      <c r="P527" s="471"/>
      <c r="Q527" s="471"/>
      <c r="R527" s="471"/>
      <c r="S527" s="471"/>
      <c r="T527" s="471"/>
      <c r="U527" s="390" t="str">
        <f t="array" ref="U527">IFERROR(IF(INDEX('Disaggregation Data'!$O$315:$O$536,MATCH(LEFT(X527,255),LEFT('Disaggregation Data'!$J$315:$J$536,255),0))=0,"",INDEX('Disaggregation Data'!$O$315:$O$536,MATCH(LEFT(X527,255),LEFT('Disaggregation Data'!J$315:$J$536,255),0))),"")</f>
        <v/>
      </c>
      <c r="V527" s="402" t="str">
        <f t="array" ref="V527">IFERROR(IF(INDEX('Disaggregation Data'!$P$315:$P$536,MATCH(LEFT(X527,255),LEFT('Disaggregation Data'!$J$315:$J$536,255),0))=0,"",INDEX('Disaggregation Data'!$P$315:$P$536,MATCH(LEFT(X527,255),LEFT('Disaggregation Data'!J$315:$J$536,255),0))),"")</f>
        <v/>
      </c>
      <c r="W527" s="472"/>
      <c r="X527" s="472" t="str">
        <f t="shared" si="39"/>
        <v/>
      </c>
      <c r="Y527" s="472">
        <f t="shared" si="40"/>
        <v>110</v>
      </c>
      <c r="Z527" s="472" t="str">
        <f t="shared" si="41"/>
        <v/>
      </c>
      <c r="AA527" s="472" t="b">
        <f t="shared" si="42"/>
        <v>0</v>
      </c>
      <c r="AB527" s="472" t="s">
        <v>1996</v>
      </c>
      <c r="AC527" s="472" t="str">
        <f t="array" ref="AC527">IFERROR(IF(INDEX('Disaggregation Records'!$G$95:$G$183,MATCH(LEFT(Z527,255),LEFT('Disaggregation Records'!$D$95:$D$183,255),0))=0,"",INDEX('Disaggregation Records'!$G$95:$G$183,MATCH(LEFT(Z527,255),LEFT('Disaggregation Records'!$D$95:$D$183,255),0))),"")</f>
        <v/>
      </c>
      <c r="AD527" s="472" t="s">
        <v>788</v>
      </c>
      <c r="AE527" s="219"/>
      <c r="AF527" s="135"/>
      <c r="AG527" s="135"/>
    </row>
    <row r="528" spans="1:33" ht="37.5" customHeight="1" x14ac:dyDescent="0.3">
      <c r="A528" s="367">
        <v>21</v>
      </c>
      <c r="B528" s="384" t="str">
        <f>IFERROR(VLOOKUP(A528,'Coverage Indicators - Section D'!$A$10:$Y$34,25,FALSE),"")</f>
        <v/>
      </c>
      <c r="C528" s="467" t="str">
        <f t="array" ref="C528">IFERROR(IF(INDEX('Disaggregation Records'!$E$95:$E$183,MATCH(LEFT(Z528,255),LEFT('Disaggregation Records'!$D$95:$D$183,255),0))=0,"",INDEX('Disaggregation Records'!$E$95:$E$183,MATCH(LEFT(Z528,255),LEFT('Disaggregation Records'!$D$95:$D$183,255),0))),"")</f>
        <v/>
      </c>
      <c r="D528" s="467" t="str">
        <f t="array" ref="D528">IFERROR(IF(INDEX('Disaggregation Records'!$F$95:$F$183,MATCH(LEFT(Z528,255),LEFT('Disaggregation Records'!$D$95:$D$183,255),0))=0,"",INDEX('Disaggregation Records'!$F$95:$F$183,MATCH(LEFT(Z528,255),LEFT('Disaggregation Records'!$D$95:$D$183,255),0))),"")</f>
        <v/>
      </c>
      <c r="E528" s="386" t="str">
        <f t="array" ref="E528">IFERROR(IF(INDEX('Disaggregation Data'!$K$315:$K$536,MATCH(LEFT(X528,255),LEFT('Disaggregation Data'!$J$315:$J$536,255),0))=0,"",INDEX('Disaggregation Data'!$K$315:$K$536,MATCH(LEFT(X528,255),LEFT('Disaggregation Data'!J$315:$J$536,255),0))),"")</f>
        <v/>
      </c>
      <c r="F528" s="387" t="str">
        <f t="array" ref="F528">IFERROR(IF(INDEX('Disaggregation Data'!$L$315:$L$536,MATCH(LEFT(X528,255),LEFT('Disaggregation Data'!$J$315:$J$536,255),0))=0,"",INDEX('Disaggregation Data'!$L$315:$L$536,MATCH(LEFT(X528,255),LEFT('Disaggregation Data'!J$315:$J$536,255),0))),"")</f>
        <v/>
      </c>
      <c r="G528" s="442" t="str">
        <f t="array" ref="G528">IFERROR(IF(INDEX('Disaggregation Data'!$M$315:$M$536,MATCH(LEFT(X528,255),LEFT('Disaggregation Data'!$J$315:$J$536,255),0))=0,(E528/F528)*100,INDEX('Disaggregation Data'!$M$315:$M$536,MATCH(LEFT(X528,255),LEFT('Disaggregation Data'!J$315:$J$536,255),0))),"")</f>
        <v/>
      </c>
      <c r="H528" s="390" t="str">
        <f t="array" ref="H528">IFERROR(IF(INDEX('Disaggregation Data'!$N$315:$N$536,MATCH(LEFT(X528,255),LEFT('Disaggregation Data'!$J$315:$J$536,255),0))=0,"",INDEX('Disaggregation Data'!$N$315:$N$536,MATCH(LEFT(X528,255),LEFT('Disaggregation Data'!J$315:$J$536,255),0))),"")</f>
        <v/>
      </c>
      <c r="I528" s="471"/>
      <c r="J528" s="471"/>
      <c r="K528" s="471"/>
      <c r="L528" s="471"/>
      <c r="M528" s="471"/>
      <c r="N528" s="471"/>
      <c r="O528" s="471"/>
      <c r="P528" s="471"/>
      <c r="Q528" s="471"/>
      <c r="R528" s="471"/>
      <c r="S528" s="471"/>
      <c r="T528" s="471"/>
      <c r="U528" s="390" t="str">
        <f t="array" ref="U528">IFERROR(IF(INDEX('Disaggregation Data'!$O$315:$O$536,MATCH(LEFT(X528,255),LEFT('Disaggregation Data'!$J$315:$J$536,255),0))=0,"",INDEX('Disaggregation Data'!$O$315:$O$536,MATCH(LEFT(X528,255),LEFT('Disaggregation Data'!J$315:$J$536,255),0))),"")</f>
        <v/>
      </c>
      <c r="V528" s="402" t="str">
        <f t="array" ref="V528">IFERROR(IF(INDEX('Disaggregation Data'!$P$315:$P$536,MATCH(LEFT(X528,255),LEFT('Disaggregation Data'!$J$315:$J$536,255),0))=0,"",INDEX('Disaggregation Data'!$P$315:$P$536,MATCH(LEFT(X528,255),LEFT('Disaggregation Data'!J$315:$J$536,255),0))),"")</f>
        <v/>
      </c>
      <c r="W528" s="472"/>
      <c r="X528" s="472" t="str">
        <f t="shared" si="39"/>
        <v/>
      </c>
      <c r="Y528" s="472">
        <f t="shared" si="40"/>
        <v>111</v>
      </c>
      <c r="Z528" s="472" t="str">
        <f t="shared" si="41"/>
        <v/>
      </c>
      <c r="AA528" s="472" t="b">
        <f t="shared" si="42"/>
        <v>0</v>
      </c>
      <c r="AB528" s="472" t="s">
        <v>1997</v>
      </c>
      <c r="AC528" s="472" t="str">
        <f t="array" ref="AC528">IFERROR(IF(INDEX('Disaggregation Records'!$G$95:$G$183,MATCH(LEFT(Z528,255),LEFT('Disaggregation Records'!$D$95:$D$183,255),0))=0,"",INDEX('Disaggregation Records'!$G$95:$G$183,MATCH(LEFT(Z528,255),LEFT('Disaggregation Records'!$D$95:$D$183,255),0))),"")</f>
        <v/>
      </c>
      <c r="AD528" s="472" t="s">
        <v>788</v>
      </c>
      <c r="AE528" s="219"/>
      <c r="AF528" s="135"/>
      <c r="AG528" s="135"/>
    </row>
    <row r="529" spans="1:33" ht="37.5" customHeight="1" x14ac:dyDescent="0.3">
      <c r="A529" s="367">
        <v>21</v>
      </c>
      <c r="B529" s="384" t="str">
        <f>IFERROR(VLOOKUP(A529,'Coverage Indicators - Section D'!$A$10:$Y$34,25,FALSE),"")</f>
        <v/>
      </c>
      <c r="C529" s="467" t="str">
        <f t="array" ref="C529">IFERROR(IF(INDEX('Disaggregation Records'!$E$95:$E$183,MATCH(LEFT(Z529,255),LEFT('Disaggregation Records'!$D$95:$D$183,255),0))=0,"",INDEX('Disaggregation Records'!$E$95:$E$183,MATCH(LEFT(Z529,255),LEFT('Disaggregation Records'!$D$95:$D$183,255),0))),"")</f>
        <v/>
      </c>
      <c r="D529" s="467" t="str">
        <f t="array" ref="D529">IFERROR(IF(INDEX('Disaggregation Records'!$F$95:$F$183,MATCH(LEFT(Z529,255),LEFT('Disaggregation Records'!$D$95:$D$183,255),0))=0,"",INDEX('Disaggregation Records'!$F$95:$F$183,MATCH(LEFT(Z529,255),LEFT('Disaggregation Records'!$D$95:$D$183,255),0))),"")</f>
        <v/>
      </c>
      <c r="E529" s="386" t="str">
        <f t="array" ref="E529">IFERROR(IF(INDEX('Disaggregation Data'!$K$315:$K$536,MATCH(LEFT(X529,255),LEFT('Disaggregation Data'!$J$315:$J$536,255),0))=0,"",INDEX('Disaggregation Data'!$K$315:$K$536,MATCH(LEFT(X529,255),LEFT('Disaggregation Data'!J$315:$J$536,255),0))),"")</f>
        <v/>
      </c>
      <c r="F529" s="387" t="str">
        <f t="array" ref="F529">IFERROR(IF(INDEX('Disaggregation Data'!$L$315:$L$536,MATCH(LEFT(X529,255),LEFT('Disaggregation Data'!$J$315:$J$536,255),0))=0,"",INDEX('Disaggregation Data'!$L$315:$L$536,MATCH(LEFT(X529,255),LEFT('Disaggregation Data'!J$315:$J$536,255),0))),"")</f>
        <v/>
      </c>
      <c r="G529" s="442" t="str">
        <f t="array" ref="G529">IFERROR(IF(INDEX('Disaggregation Data'!$M$315:$M$536,MATCH(LEFT(X529,255),LEFT('Disaggregation Data'!$J$315:$J$536,255),0))=0,(E529/F529)*100,INDEX('Disaggregation Data'!$M$315:$M$536,MATCH(LEFT(X529,255),LEFT('Disaggregation Data'!J$315:$J$536,255),0))),"")</f>
        <v/>
      </c>
      <c r="H529" s="390" t="str">
        <f t="array" ref="H529">IFERROR(IF(INDEX('Disaggregation Data'!$N$315:$N$536,MATCH(LEFT(X529,255),LEFT('Disaggregation Data'!$J$315:$J$536,255),0))=0,"",INDEX('Disaggregation Data'!$N$315:$N$536,MATCH(LEFT(X529,255),LEFT('Disaggregation Data'!J$315:$J$536,255),0))),"")</f>
        <v/>
      </c>
      <c r="I529" s="471"/>
      <c r="J529" s="471"/>
      <c r="K529" s="471"/>
      <c r="L529" s="471"/>
      <c r="M529" s="471"/>
      <c r="N529" s="471"/>
      <c r="O529" s="471"/>
      <c r="P529" s="471"/>
      <c r="Q529" s="471"/>
      <c r="R529" s="471"/>
      <c r="S529" s="471"/>
      <c r="T529" s="471"/>
      <c r="U529" s="390" t="str">
        <f t="array" ref="U529">IFERROR(IF(INDEX('Disaggregation Data'!$O$315:$O$536,MATCH(LEFT(X529,255),LEFT('Disaggregation Data'!$J$315:$J$536,255),0))=0,"",INDEX('Disaggregation Data'!$O$315:$O$536,MATCH(LEFT(X529,255),LEFT('Disaggregation Data'!J$315:$J$536,255),0))),"")</f>
        <v/>
      </c>
      <c r="V529" s="402" t="str">
        <f t="array" ref="V529">IFERROR(IF(INDEX('Disaggregation Data'!$P$315:$P$536,MATCH(LEFT(X529,255),LEFT('Disaggregation Data'!$J$315:$J$536,255),0))=0,"",INDEX('Disaggregation Data'!$P$315:$P$536,MATCH(LEFT(X529,255),LEFT('Disaggregation Data'!J$315:$J$536,255),0))),"")</f>
        <v/>
      </c>
      <c r="W529" s="472"/>
      <c r="X529" s="472" t="str">
        <f t="shared" si="39"/>
        <v/>
      </c>
      <c r="Y529" s="472">
        <f t="shared" si="40"/>
        <v>112</v>
      </c>
      <c r="Z529" s="472" t="str">
        <f t="shared" si="41"/>
        <v/>
      </c>
      <c r="AA529" s="472" t="b">
        <f t="shared" si="42"/>
        <v>0</v>
      </c>
      <c r="AB529" s="472" t="s">
        <v>1998</v>
      </c>
      <c r="AC529" s="472" t="str">
        <f t="array" ref="AC529">IFERROR(IF(INDEX('Disaggregation Records'!$G$95:$G$183,MATCH(LEFT(Z529,255),LEFT('Disaggregation Records'!$D$95:$D$183,255),0))=0,"",INDEX('Disaggregation Records'!$G$95:$G$183,MATCH(LEFT(Z529,255),LEFT('Disaggregation Records'!$D$95:$D$183,255),0))),"")</f>
        <v/>
      </c>
      <c r="AD529" s="472" t="s">
        <v>788</v>
      </c>
      <c r="AE529" s="219"/>
      <c r="AF529" s="135"/>
      <c r="AG529" s="135"/>
    </row>
    <row r="530" spans="1:33" ht="37.5" customHeight="1" x14ac:dyDescent="0.3">
      <c r="A530" s="367">
        <v>21</v>
      </c>
      <c r="B530" s="384" t="str">
        <f>IFERROR(VLOOKUP(A530,'Coverage Indicators - Section D'!$A$10:$Y$34,25,FALSE),"")</f>
        <v/>
      </c>
      <c r="C530" s="467" t="str">
        <f t="array" ref="C530">IFERROR(IF(INDEX('Disaggregation Records'!$E$95:$E$183,MATCH(LEFT(Z530,255),LEFT('Disaggregation Records'!$D$95:$D$183,255),0))=0,"",INDEX('Disaggregation Records'!$E$95:$E$183,MATCH(LEFT(Z530,255),LEFT('Disaggregation Records'!$D$95:$D$183,255),0))),"")</f>
        <v/>
      </c>
      <c r="D530" s="467" t="str">
        <f t="array" ref="D530">IFERROR(IF(INDEX('Disaggregation Records'!$F$95:$F$183,MATCH(LEFT(Z530,255),LEFT('Disaggregation Records'!$D$95:$D$183,255),0))=0,"",INDEX('Disaggregation Records'!$F$95:$F$183,MATCH(LEFT(Z530,255),LEFT('Disaggregation Records'!$D$95:$D$183,255),0))),"")</f>
        <v/>
      </c>
      <c r="E530" s="386" t="str">
        <f t="array" ref="E530">IFERROR(IF(INDEX('Disaggregation Data'!$K$315:$K$536,MATCH(LEFT(X530,255),LEFT('Disaggregation Data'!$J$315:$J$536,255),0))=0,"",INDEX('Disaggregation Data'!$K$315:$K$536,MATCH(LEFT(X530,255),LEFT('Disaggregation Data'!J$315:$J$536,255),0))),"")</f>
        <v/>
      </c>
      <c r="F530" s="387" t="str">
        <f t="array" ref="F530">IFERROR(IF(INDEX('Disaggregation Data'!$L$315:$L$536,MATCH(LEFT(X530,255),LEFT('Disaggregation Data'!$J$315:$J$536,255),0))=0,"",INDEX('Disaggregation Data'!$L$315:$L$536,MATCH(LEFT(X530,255),LEFT('Disaggregation Data'!J$315:$J$536,255),0))),"")</f>
        <v/>
      </c>
      <c r="G530" s="442" t="str">
        <f t="array" ref="G530">IFERROR(IF(INDEX('Disaggregation Data'!$M$315:$M$536,MATCH(LEFT(X530,255),LEFT('Disaggregation Data'!$J$315:$J$536,255),0))=0,(E530/F530)*100,INDEX('Disaggregation Data'!$M$315:$M$536,MATCH(LEFT(X530,255),LEFT('Disaggregation Data'!J$315:$J$536,255),0))),"")</f>
        <v/>
      </c>
      <c r="H530" s="390" t="str">
        <f t="array" ref="H530">IFERROR(IF(INDEX('Disaggregation Data'!$N$315:$N$536,MATCH(LEFT(X530,255),LEFT('Disaggregation Data'!$J$315:$J$536,255),0))=0,"",INDEX('Disaggregation Data'!$N$315:$N$536,MATCH(LEFT(X530,255),LEFT('Disaggregation Data'!J$315:$J$536,255),0))),"")</f>
        <v/>
      </c>
      <c r="I530" s="471"/>
      <c r="J530" s="471"/>
      <c r="K530" s="471"/>
      <c r="L530" s="471"/>
      <c r="M530" s="471"/>
      <c r="N530" s="471"/>
      <c r="O530" s="471"/>
      <c r="P530" s="471"/>
      <c r="Q530" s="471"/>
      <c r="R530" s="471"/>
      <c r="S530" s="471"/>
      <c r="T530" s="471"/>
      <c r="U530" s="390" t="str">
        <f t="array" ref="U530">IFERROR(IF(INDEX('Disaggregation Data'!$O$315:$O$536,MATCH(LEFT(X530,255),LEFT('Disaggregation Data'!$J$315:$J$536,255),0))=0,"",INDEX('Disaggregation Data'!$O$315:$O$536,MATCH(LEFT(X530,255),LEFT('Disaggregation Data'!J$315:$J$536,255),0))),"")</f>
        <v/>
      </c>
      <c r="V530" s="402" t="str">
        <f t="array" ref="V530">IFERROR(IF(INDEX('Disaggregation Data'!$P$315:$P$536,MATCH(LEFT(X530,255),LEFT('Disaggregation Data'!$J$315:$J$536,255),0))=0,"",INDEX('Disaggregation Data'!$P$315:$P$536,MATCH(LEFT(X530,255),LEFT('Disaggregation Data'!J$315:$J$536,255),0))),"")</f>
        <v/>
      </c>
      <c r="W530" s="472"/>
      <c r="X530" s="472" t="str">
        <f t="shared" si="39"/>
        <v/>
      </c>
      <c r="Y530" s="472">
        <f t="shared" si="40"/>
        <v>113</v>
      </c>
      <c r="Z530" s="472" t="str">
        <f t="shared" si="41"/>
        <v/>
      </c>
      <c r="AA530" s="472" t="b">
        <f t="shared" si="42"/>
        <v>0</v>
      </c>
      <c r="AB530" s="472" t="s">
        <v>1999</v>
      </c>
      <c r="AC530" s="472" t="str">
        <f t="array" ref="AC530">IFERROR(IF(INDEX('Disaggregation Records'!$G$95:$G$183,MATCH(LEFT(Z530,255),LEFT('Disaggregation Records'!$D$95:$D$183,255),0))=0,"",INDEX('Disaggregation Records'!$G$95:$G$183,MATCH(LEFT(Z530,255),LEFT('Disaggregation Records'!$D$95:$D$183,255),0))),"")</f>
        <v/>
      </c>
      <c r="AD530" s="472" t="s">
        <v>788</v>
      </c>
      <c r="AE530" s="219"/>
      <c r="AF530" s="135"/>
      <c r="AG530" s="135"/>
    </row>
    <row r="531" spans="1:33" ht="37.5" customHeight="1" x14ac:dyDescent="0.3">
      <c r="A531" s="367">
        <v>21</v>
      </c>
      <c r="B531" s="384" t="str">
        <f>IFERROR(VLOOKUP(A531,'Coverage Indicators - Section D'!$A$10:$Y$34,25,FALSE),"")</f>
        <v/>
      </c>
      <c r="C531" s="467" t="str">
        <f t="array" ref="C531">IFERROR(IF(INDEX('Disaggregation Records'!$E$95:$E$183,MATCH(LEFT(Z531,255),LEFT('Disaggregation Records'!$D$95:$D$183,255),0))=0,"",INDEX('Disaggregation Records'!$E$95:$E$183,MATCH(LEFT(Z531,255),LEFT('Disaggregation Records'!$D$95:$D$183,255),0))),"")</f>
        <v/>
      </c>
      <c r="D531" s="467" t="str">
        <f t="array" ref="D531">IFERROR(IF(INDEX('Disaggregation Records'!$F$95:$F$183,MATCH(LEFT(Z531,255),LEFT('Disaggregation Records'!$D$95:$D$183,255),0))=0,"",INDEX('Disaggregation Records'!$F$95:$F$183,MATCH(LEFT(Z531,255),LEFT('Disaggregation Records'!$D$95:$D$183,255),0))),"")</f>
        <v/>
      </c>
      <c r="E531" s="386" t="str">
        <f t="array" ref="E531">IFERROR(IF(INDEX('Disaggregation Data'!$K$315:$K$536,MATCH(LEFT(X531,255),LEFT('Disaggregation Data'!$J$315:$J$536,255),0))=0,"",INDEX('Disaggregation Data'!$K$315:$K$536,MATCH(LEFT(X531,255),LEFT('Disaggregation Data'!J$315:$J$536,255),0))),"")</f>
        <v/>
      </c>
      <c r="F531" s="387" t="str">
        <f t="array" ref="F531">IFERROR(IF(INDEX('Disaggregation Data'!$L$315:$L$536,MATCH(LEFT(X531,255),LEFT('Disaggregation Data'!$J$315:$J$536,255),0))=0,"",INDEX('Disaggregation Data'!$L$315:$L$536,MATCH(LEFT(X531,255),LEFT('Disaggregation Data'!J$315:$J$536,255),0))),"")</f>
        <v/>
      </c>
      <c r="G531" s="442" t="str">
        <f t="array" ref="G531">IFERROR(IF(INDEX('Disaggregation Data'!$M$315:$M$536,MATCH(LEFT(X531,255),LEFT('Disaggregation Data'!$J$315:$J$536,255),0))=0,(E531/F531)*100,INDEX('Disaggregation Data'!$M$315:$M$536,MATCH(LEFT(X531,255),LEFT('Disaggregation Data'!J$315:$J$536,255),0))),"")</f>
        <v/>
      </c>
      <c r="H531" s="390" t="str">
        <f t="array" ref="H531">IFERROR(IF(INDEX('Disaggregation Data'!$N$315:$N$536,MATCH(LEFT(X531,255),LEFT('Disaggregation Data'!$J$315:$J$536,255),0))=0,"",INDEX('Disaggregation Data'!$N$315:$N$536,MATCH(LEFT(X531,255),LEFT('Disaggregation Data'!J$315:$J$536,255),0))),"")</f>
        <v/>
      </c>
      <c r="I531" s="471"/>
      <c r="J531" s="471"/>
      <c r="K531" s="471"/>
      <c r="L531" s="471"/>
      <c r="M531" s="471"/>
      <c r="N531" s="471"/>
      <c r="O531" s="471"/>
      <c r="P531" s="471"/>
      <c r="Q531" s="471"/>
      <c r="R531" s="471"/>
      <c r="S531" s="471"/>
      <c r="T531" s="471"/>
      <c r="U531" s="390" t="str">
        <f t="array" ref="U531">IFERROR(IF(INDEX('Disaggregation Data'!$O$315:$O$536,MATCH(LEFT(X531,255),LEFT('Disaggregation Data'!$J$315:$J$536,255),0))=0,"",INDEX('Disaggregation Data'!$O$315:$O$536,MATCH(LEFT(X531,255),LEFT('Disaggregation Data'!J$315:$J$536,255),0))),"")</f>
        <v/>
      </c>
      <c r="V531" s="402" t="str">
        <f t="array" ref="V531">IFERROR(IF(INDEX('Disaggregation Data'!$P$315:$P$536,MATCH(LEFT(X531,255),LEFT('Disaggregation Data'!$J$315:$J$536,255),0))=0,"",INDEX('Disaggregation Data'!$P$315:$P$536,MATCH(LEFT(X531,255),LEFT('Disaggregation Data'!J$315:$J$536,255),0))),"")</f>
        <v/>
      </c>
      <c r="W531" s="472"/>
      <c r="X531" s="472" t="str">
        <f t="shared" si="39"/>
        <v/>
      </c>
      <c r="Y531" s="472">
        <f t="shared" si="40"/>
        <v>114</v>
      </c>
      <c r="Z531" s="472" t="str">
        <f t="shared" si="41"/>
        <v/>
      </c>
      <c r="AA531" s="472" t="b">
        <f t="shared" si="42"/>
        <v>0</v>
      </c>
      <c r="AB531" s="472" t="s">
        <v>2000</v>
      </c>
      <c r="AC531" s="472" t="str">
        <f t="array" ref="AC531">IFERROR(IF(INDEX('Disaggregation Records'!$G$95:$G$183,MATCH(LEFT(Z531,255),LEFT('Disaggregation Records'!$D$95:$D$183,255),0))=0,"",INDEX('Disaggregation Records'!$G$95:$G$183,MATCH(LEFT(Z531,255),LEFT('Disaggregation Records'!$D$95:$D$183,255),0))),"")</f>
        <v/>
      </c>
      <c r="AD531" s="472" t="s">
        <v>788</v>
      </c>
      <c r="AE531" s="219"/>
      <c r="AF531" s="135"/>
      <c r="AG531" s="135"/>
    </row>
    <row r="532" spans="1:33" ht="37.5" customHeight="1" x14ac:dyDescent="0.3">
      <c r="A532" s="367">
        <v>21</v>
      </c>
      <c r="B532" s="384" t="str">
        <f>IFERROR(VLOOKUP(A532,'Coverage Indicators - Section D'!$A$10:$Y$34,25,FALSE),"")</f>
        <v/>
      </c>
      <c r="C532" s="467" t="str">
        <f t="array" ref="C532">IFERROR(IF(INDEX('Disaggregation Records'!$E$95:$E$183,MATCH(LEFT(Z532,255),LEFT('Disaggregation Records'!$D$95:$D$183,255),0))=0,"",INDEX('Disaggregation Records'!$E$95:$E$183,MATCH(LEFT(Z532,255),LEFT('Disaggregation Records'!$D$95:$D$183,255),0))),"")</f>
        <v/>
      </c>
      <c r="D532" s="467" t="str">
        <f t="array" ref="D532">IFERROR(IF(INDEX('Disaggregation Records'!$F$95:$F$183,MATCH(LEFT(Z532,255),LEFT('Disaggregation Records'!$D$95:$D$183,255),0))=0,"",INDEX('Disaggregation Records'!$F$95:$F$183,MATCH(LEFT(Z532,255),LEFT('Disaggregation Records'!$D$95:$D$183,255),0))),"")</f>
        <v/>
      </c>
      <c r="E532" s="386" t="str">
        <f t="array" ref="E532">IFERROR(IF(INDEX('Disaggregation Data'!$K$315:$K$536,MATCH(LEFT(X532,255),LEFT('Disaggregation Data'!$J$315:$J$536,255),0))=0,"",INDEX('Disaggregation Data'!$K$315:$K$536,MATCH(LEFT(X532,255),LEFT('Disaggregation Data'!J$315:$J$536,255),0))),"")</f>
        <v/>
      </c>
      <c r="F532" s="387" t="str">
        <f t="array" ref="F532">IFERROR(IF(INDEX('Disaggregation Data'!$L$315:$L$536,MATCH(LEFT(X532,255),LEFT('Disaggregation Data'!$J$315:$J$536,255),0))=0,"",INDEX('Disaggregation Data'!$L$315:$L$536,MATCH(LEFT(X532,255),LEFT('Disaggregation Data'!J$315:$J$536,255),0))),"")</f>
        <v/>
      </c>
      <c r="G532" s="442" t="str">
        <f t="array" ref="G532">IFERROR(IF(INDEX('Disaggregation Data'!$M$315:$M$536,MATCH(LEFT(X532,255),LEFT('Disaggregation Data'!$J$315:$J$536,255),0))=0,(E532/F532)*100,INDEX('Disaggregation Data'!$M$315:$M$536,MATCH(LEFT(X532,255),LEFT('Disaggregation Data'!J$315:$J$536,255),0))),"")</f>
        <v/>
      </c>
      <c r="H532" s="390" t="str">
        <f t="array" ref="H532">IFERROR(IF(INDEX('Disaggregation Data'!$N$315:$N$536,MATCH(LEFT(X532,255),LEFT('Disaggregation Data'!$J$315:$J$536,255),0))=0,"",INDEX('Disaggregation Data'!$N$315:$N$536,MATCH(LEFT(X532,255),LEFT('Disaggregation Data'!J$315:$J$536,255),0))),"")</f>
        <v/>
      </c>
      <c r="I532" s="471"/>
      <c r="J532" s="471"/>
      <c r="K532" s="471"/>
      <c r="L532" s="471"/>
      <c r="M532" s="471"/>
      <c r="N532" s="471"/>
      <c r="O532" s="471"/>
      <c r="P532" s="471"/>
      <c r="Q532" s="471"/>
      <c r="R532" s="471"/>
      <c r="S532" s="471"/>
      <c r="T532" s="471"/>
      <c r="U532" s="390" t="str">
        <f t="array" ref="U532">IFERROR(IF(INDEX('Disaggregation Data'!$O$315:$O$536,MATCH(LEFT(X532,255),LEFT('Disaggregation Data'!$J$315:$J$536,255),0))=0,"",INDEX('Disaggregation Data'!$O$315:$O$536,MATCH(LEFT(X532,255),LEFT('Disaggregation Data'!J$315:$J$536,255),0))),"")</f>
        <v/>
      </c>
      <c r="V532" s="402" t="str">
        <f t="array" ref="V532">IFERROR(IF(INDEX('Disaggregation Data'!$P$315:$P$536,MATCH(LEFT(X532,255),LEFT('Disaggregation Data'!$J$315:$J$536,255),0))=0,"",INDEX('Disaggregation Data'!$P$315:$P$536,MATCH(LEFT(X532,255),LEFT('Disaggregation Data'!J$315:$J$536,255),0))),"")</f>
        <v/>
      </c>
      <c r="W532" s="472"/>
      <c r="X532" s="472" t="str">
        <f t="shared" si="39"/>
        <v/>
      </c>
      <c r="Y532" s="472">
        <f t="shared" si="40"/>
        <v>115</v>
      </c>
      <c r="Z532" s="472" t="str">
        <f t="shared" si="41"/>
        <v/>
      </c>
      <c r="AA532" s="472" t="b">
        <f t="shared" si="42"/>
        <v>0</v>
      </c>
      <c r="AB532" s="472" t="s">
        <v>2001</v>
      </c>
      <c r="AC532" s="472" t="str">
        <f t="array" ref="AC532">IFERROR(IF(INDEX('Disaggregation Records'!$G$95:$G$183,MATCH(LEFT(Z532,255),LEFT('Disaggregation Records'!$D$95:$D$183,255),0))=0,"",INDEX('Disaggregation Records'!$G$95:$G$183,MATCH(LEFT(Z532,255),LEFT('Disaggregation Records'!$D$95:$D$183,255),0))),"")</f>
        <v/>
      </c>
      <c r="AD532" s="472" t="s">
        <v>788</v>
      </c>
      <c r="AE532" s="219"/>
      <c r="AF532" s="135"/>
      <c r="AG532" s="135"/>
    </row>
    <row r="533" spans="1:33" ht="37.5" customHeight="1" x14ac:dyDescent="0.3">
      <c r="A533" s="367">
        <v>21</v>
      </c>
      <c r="B533" s="384" t="str">
        <f>IFERROR(VLOOKUP(A533,'Coverage Indicators - Section D'!$A$10:$Y$34,25,FALSE),"")</f>
        <v/>
      </c>
      <c r="C533" s="467" t="str">
        <f t="array" ref="C533">IFERROR(IF(INDEX('Disaggregation Records'!$E$95:$E$183,MATCH(LEFT(Z533,255),LEFT('Disaggregation Records'!$D$95:$D$183,255),0))=0,"",INDEX('Disaggregation Records'!$E$95:$E$183,MATCH(LEFT(Z533,255),LEFT('Disaggregation Records'!$D$95:$D$183,255),0))),"")</f>
        <v/>
      </c>
      <c r="D533" s="467" t="str">
        <f t="array" ref="D533">IFERROR(IF(INDEX('Disaggregation Records'!$F$95:$F$183,MATCH(LEFT(Z533,255),LEFT('Disaggregation Records'!$D$95:$D$183,255),0))=0,"",INDEX('Disaggregation Records'!$F$95:$F$183,MATCH(LEFT(Z533,255),LEFT('Disaggregation Records'!$D$95:$D$183,255),0))),"")</f>
        <v/>
      </c>
      <c r="E533" s="386" t="str">
        <f t="array" ref="E533">IFERROR(IF(INDEX('Disaggregation Data'!$K$315:$K$536,MATCH(LEFT(X533,255),LEFT('Disaggregation Data'!$J$315:$J$536,255),0))=0,"",INDEX('Disaggregation Data'!$K$315:$K$536,MATCH(LEFT(X533,255),LEFT('Disaggregation Data'!J$315:$J$536,255),0))),"")</f>
        <v/>
      </c>
      <c r="F533" s="387" t="str">
        <f t="array" ref="F533">IFERROR(IF(INDEX('Disaggregation Data'!$L$315:$L$536,MATCH(LEFT(X533,255),LEFT('Disaggregation Data'!$J$315:$J$536,255),0))=0,"",INDEX('Disaggregation Data'!$L$315:$L$536,MATCH(LEFT(X533,255),LEFT('Disaggregation Data'!J$315:$J$536,255),0))),"")</f>
        <v/>
      </c>
      <c r="G533" s="442" t="str">
        <f t="array" ref="G533">IFERROR(IF(INDEX('Disaggregation Data'!$M$315:$M$536,MATCH(LEFT(X533,255),LEFT('Disaggregation Data'!$J$315:$J$536,255),0))=0,(E533/F533)*100,INDEX('Disaggregation Data'!$M$315:$M$536,MATCH(LEFT(X533,255),LEFT('Disaggregation Data'!J$315:$J$536,255),0))),"")</f>
        <v/>
      </c>
      <c r="H533" s="390" t="str">
        <f t="array" ref="H533">IFERROR(IF(INDEX('Disaggregation Data'!$N$315:$N$536,MATCH(LEFT(X533,255),LEFT('Disaggregation Data'!$J$315:$J$536,255),0))=0,"",INDEX('Disaggregation Data'!$N$315:$N$536,MATCH(LEFT(X533,255),LEFT('Disaggregation Data'!J$315:$J$536,255),0))),"")</f>
        <v/>
      </c>
      <c r="I533" s="471"/>
      <c r="J533" s="471"/>
      <c r="K533" s="471"/>
      <c r="L533" s="471"/>
      <c r="M533" s="471"/>
      <c r="N533" s="471"/>
      <c r="O533" s="471"/>
      <c r="P533" s="471"/>
      <c r="Q533" s="471"/>
      <c r="R533" s="471"/>
      <c r="S533" s="471"/>
      <c r="T533" s="471"/>
      <c r="U533" s="390" t="str">
        <f t="array" ref="U533">IFERROR(IF(INDEX('Disaggregation Data'!$O$315:$O$536,MATCH(LEFT(X533,255),LEFT('Disaggregation Data'!$J$315:$J$536,255),0))=0,"",INDEX('Disaggregation Data'!$O$315:$O$536,MATCH(LEFT(X533,255),LEFT('Disaggregation Data'!J$315:$J$536,255),0))),"")</f>
        <v/>
      </c>
      <c r="V533" s="402" t="str">
        <f t="array" ref="V533">IFERROR(IF(INDEX('Disaggregation Data'!$P$315:$P$536,MATCH(LEFT(X533,255),LEFT('Disaggregation Data'!$J$315:$J$536,255),0))=0,"",INDEX('Disaggregation Data'!$P$315:$P$536,MATCH(LEFT(X533,255),LEFT('Disaggregation Data'!J$315:$J$536,255),0))),"")</f>
        <v/>
      </c>
      <c r="W533" s="472"/>
      <c r="X533" s="472" t="str">
        <f t="shared" si="39"/>
        <v/>
      </c>
      <c r="Y533" s="472">
        <f t="shared" si="40"/>
        <v>116</v>
      </c>
      <c r="Z533" s="472" t="str">
        <f t="shared" si="41"/>
        <v/>
      </c>
      <c r="AA533" s="472" t="b">
        <f t="shared" si="42"/>
        <v>0</v>
      </c>
      <c r="AB533" s="472" t="s">
        <v>2002</v>
      </c>
      <c r="AC533" s="472" t="str">
        <f t="array" ref="AC533">IFERROR(IF(INDEX('Disaggregation Records'!$G$95:$G$183,MATCH(LEFT(Z533,255),LEFT('Disaggregation Records'!$D$95:$D$183,255),0))=0,"",INDEX('Disaggregation Records'!$G$95:$G$183,MATCH(LEFT(Z533,255),LEFT('Disaggregation Records'!$D$95:$D$183,255),0))),"")</f>
        <v/>
      </c>
      <c r="AD533" s="472" t="s">
        <v>788</v>
      </c>
      <c r="AE533" s="219"/>
      <c r="AF533" s="135"/>
      <c r="AG533" s="135"/>
    </row>
    <row r="534" spans="1:33" ht="37.5" customHeight="1" x14ac:dyDescent="0.3">
      <c r="A534" s="367">
        <v>21</v>
      </c>
      <c r="B534" s="384" t="str">
        <f>IFERROR(VLOOKUP(A534,'Coverage Indicators - Section D'!$A$10:$Y$34,25,FALSE),"")</f>
        <v/>
      </c>
      <c r="C534" s="467" t="str">
        <f t="array" ref="C534">IFERROR(IF(INDEX('Disaggregation Records'!$E$95:$E$183,MATCH(LEFT(Z534,255),LEFT('Disaggregation Records'!$D$95:$D$183,255),0))=0,"",INDEX('Disaggregation Records'!$E$95:$E$183,MATCH(LEFT(Z534,255),LEFT('Disaggregation Records'!$D$95:$D$183,255),0))),"")</f>
        <v/>
      </c>
      <c r="D534" s="467" t="str">
        <f t="array" ref="D534">IFERROR(IF(INDEX('Disaggregation Records'!$F$95:$F$183,MATCH(LEFT(Z534,255),LEFT('Disaggregation Records'!$D$95:$D$183,255),0))=0,"",INDEX('Disaggregation Records'!$F$95:$F$183,MATCH(LEFT(Z534,255),LEFT('Disaggregation Records'!$D$95:$D$183,255),0))),"")</f>
        <v/>
      </c>
      <c r="E534" s="386" t="str">
        <f t="array" ref="E534">IFERROR(IF(INDEX('Disaggregation Data'!$K$315:$K$536,MATCH(LEFT(X534,255),LEFT('Disaggregation Data'!$J$315:$J$536,255),0))=0,"",INDEX('Disaggregation Data'!$K$315:$K$536,MATCH(LEFT(X534,255),LEFT('Disaggregation Data'!J$315:$J$536,255),0))),"")</f>
        <v/>
      </c>
      <c r="F534" s="387" t="str">
        <f t="array" ref="F534">IFERROR(IF(INDEX('Disaggregation Data'!$L$315:$L$536,MATCH(LEFT(X534,255),LEFT('Disaggregation Data'!$J$315:$J$536,255),0))=0,"",INDEX('Disaggregation Data'!$L$315:$L$536,MATCH(LEFT(X534,255),LEFT('Disaggregation Data'!J$315:$J$536,255),0))),"")</f>
        <v/>
      </c>
      <c r="G534" s="442" t="str">
        <f t="array" ref="G534">IFERROR(IF(INDEX('Disaggregation Data'!$M$315:$M$536,MATCH(LEFT(X534,255),LEFT('Disaggregation Data'!$J$315:$J$536,255),0))=0,(E534/F534)*100,INDEX('Disaggregation Data'!$M$315:$M$536,MATCH(LEFT(X534,255),LEFT('Disaggregation Data'!J$315:$J$536,255),0))),"")</f>
        <v/>
      </c>
      <c r="H534" s="390" t="str">
        <f t="array" ref="H534">IFERROR(IF(INDEX('Disaggregation Data'!$N$315:$N$536,MATCH(LEFT(X534,255),LEFT('Disaggregation Data'!$J$315:$J$536,255),0))=0,"",INDEX('Disaggregation Data'!$N$315:$N$536,MATCH(LEFT(X534,255),LEFT('Disaggregation Data'!J$315:$J$536,255),0))),"")</f>
        <v/>
      </c>
      <c r="I534" s="471"/>
      <c r="J534" s="471"/>
      <c r="K534" s="471"/>
      <c r="L534" s="471"/>
      <c r="M534" s="471"/>
      <c r="N534" s="471"/>
      <c r="O534" s="471"/>
      <c r="P534" s="471"/>
      <c r="Q534" s="471"/>
      <c r="R534" s="471"/>
      <c r="S534" s="471"/>
      <c r="T534" s="471"/>
      <c r="U534" s="390" t="str">
        <f t="array" ref="U534">IFERROR(IF(INDEX('Disaggregation Data'!$O$315:$O$536,MATCH(LEFT(X534,255),LEFT('Disaggregation Data'!$J$315:$J$536,255),0))=0,"",INDEX('Disaggregation Data'!$O$315:$O$536,MATCH(LEFT(X534,255),LEFT('Disaggregation Data'!J$315:$J$536,255),0))),"")</f>
        <v/>
      </c>
      <c r="V534" s="402" t="str">
        <f t="array" ref="V534">IFERROR(IF(INDEX('Disaggregation Data'!$P$315:$P$536,MATCH(LEFT(X534,255),LEFT('Disaggregation Data'!$J$315:$J$536,255),0))=0,"",INDEX('Disaggregation Data'!$P$315:$P$536,MATCH(LEFT(X534,255),LEFT('Disaggregation Data'!J$315:$J$536,255),0))),"")</f>
        <v/>
      </c>
      <c r="W534" s="472"/>
      <c r="X534" s="472" t="str">
        <f t="shared" si="39"/>
        <v/>
      </c>
      <c r="Y534" s="472">
        <f t="shared" si="40"/>
        <v>117</v>
      </c>
      <c r="Z534" s="472" t="str">
        <f t="shared" si="41"/>
        <v/>
      </c>
      <c r="AA534" s="472" t="b">
        <f t="shared" si="42"/>
        <v>0</v>
      </c>
      <c r="AB534" s="472" t="s">
        <v>2003</v>
      </c>
      <c r="AC534" s="472" t="str">
        <f t="array" ref="AC534">IFERROR(IF(INDEX('Disaggregation Records'!$G$95:$G$183,MATCH(LEFT(Z534,255),LEFT('Disaggregation Records'!$D$95:$D$183,255),0))=0,"",INDEX('Disaggregation Records'!$G$95:$G$183,MATCH(LEFT(Z534,255),LEFT('Disaggregation Records'!$D$95:$D$183,255),0))),"")</f>
        <v/>
      </c>
      <c r="AD534" s="472" t="s">
        <v>788</v>
      </c>
      <c r="AE534" s="219"/>
      <c r="AF534" s="135"/>
      <c r="AG534" s="135"/>
    </row>
    <row r="535" spans="1:33" ht="37.5" customHeight="1" x14ac:dyDescent="0.3">
      <c r="A535" s="367">
        <v>21</v>
      </c>
      <c r="B535" s="384" t="str">
        <f>IFERROR(VLOOKUP(A535,'Coverage Indicators - Section D'!$A$10:$Y$34,25,FALSE),"")</f>
        <v/>
      </c>
      <c r="C535" s="467" t="str">
        <f t="array" ref="C535">IFERROR(IF(INDEX('Disaggregation Records'!$E$95:$E$183,MATCH(LEFT(Z535,255),LEFT('Disaggregation Records'!$D$95:$D$183,255),0))=0,"",INDEX('Disaggregation Records'!$E$95:$E$183,MATCH(LEFT(Z535,255),LEFT('Disaggregation Records'!$D$95:$D$183,255),0))),"")</f>
        <v/>
      </c>
      <c r="D535" s="467" t="str">
        <f t="array" ref="D535">IFERROR(IF(INDEX('Disaggregation Records'!$F$95:$F$183,MATCH(LEFT(Z535,255),LEFT('Disaggregation Records'!$D$95:$D$183,255),0))=0,"",INDEX('Disaggregation Records'!$F$95:$F$183,MATCH(LEFT(Z535,255),LEFT('Disaggregation Records'!$D$95:$D$183,255),0))),"")</f>
        <v/>
      </c>
      <c r="E535" s="386" t="str">
        <f t="array" ref="E535">IFERROR(IF(INDEX('Disaggregation Data'!$K$315:$K$536,MATCH(LEFT(X535,255),LEFT('Disaggregation Data'!$J$315:$J$536,255),0))=0,"",INDEX('Disaggregation Data'!$K$315:$K$536,MATCH(LEFT(X535,255),LEFT('Disaggregation Data'!J$315:$J$536,255),0))),"")</f>
        <v/>
      </c>
      <c r="F535" s="387" t="str">
        <f t="array" ref="F535">IFERROR(IF(INDEX('Disaggregation Data'!$L$315:$L$536,MATCH(LEFT(X535,255),LEFT('Disaggregation Data'!$J$315:$J$536,255),0))=0,"",INDEX('Disaggregation Data'!$L$315:$L$536,MATCH(LEFT(X535,255),LEFT('Disaggregation Data'!J$315:$J$536,255),0))),"")</f>
        <v/>
      </c>
      <c r="G535" s="442" t="str">
        <f t="array" ref="G535">IFERROR(IF(INDEX('Disaggregation Data'!$M$315:$M$536,MATCH(LEFT(X535,255),LEFT('Disaggregation Data'!$J$315:$J$536,255),0))=0,(E535/F535)*100,INDEX('Disaggregation Data'!$M$315:$M$536,MATCH(LEFT(X535,255),LEFT('Disaggregation Data'!J$315:$J$536,255),0))),"")</f>
        <v/>
      </c>
      <c r="H535" s="390" t="str">
        <f t="array" ref="H535">IFERROR(IF(INDEX('Disaggregation Data'!$N$315:$N$536,MATCH(LEFT(X535,255),LEFT('Disaggregation Data'!$J$315:$J$536,255),0))=0,"",INDEX('Disaggregation Data'!$N$315:$N$536,MATCH(LEFT(X535,255),LEFT('Disaggregation Data'!J$315:$J$536,255),0))),"")</f>
        <v/>
      </c>
      <c r="I535" s="471"/>
      <c r="J535" s="471"/>
      <c r="K535" s="471"/>
      <c r="L535" s="471"/>
      <c r="M535" s="471"/>
      <c r="N535" s="471"/>
      <c r="O535" s="471"/>
      <c r="P535" s="471"/>
      <c r="Q535" s="471"/>
      <c r="R535" s="471"/>
      <c r="S535" s="471"/>
      <c r="T535" s="471"/>
      <c r="U535" s="390" t="str">
        <f t="array" ref="U535">IFERROR(IF(INDEX('Disaggregation Data'!$O$315:$O$536,MATCH(LEFT(X535,255),LEFT('Disaggregation Data'!$J$315:$J$536,255),0))=0,"",INDEX('Disaggregation Data'!$O$315:$O$536,MATCH(LEFT(X535,255),LEFT('Disaggregation Data'!J$315:$J$536,255),0))),"")</f>
        <v/>
      </c>
      <c r="V535" s="402" t="str">
        <f t="array" ref="V535">IFERROR(IF(INDEX('Disaggregation Data'!$P$315:$P$536,MATCH(LEFT(X535,255),LEFT('Disaggregation Data'!$J$315:$J$536,255),0))=0,"",INDEX('Disaggregation Data'!$P$315:$P$536,MATCH(LEFT(X535,255),LEFT('Disaggregation Data'!J$315:$J$536,255),0))),"")</f>
        <v/>
      </c>
      <c r="W535" s="472"/>
      <c r="X535" s="472" t="str">
        <f t="shared" si="39"/>
        <v/>
      </c>
      <c r="Y535" s="472">
        <f t="shared" si="40"/>
        <v>118</v>
      </c>
      <c r="Z535" s="472" t="str">
        <f t="shared" si="41"/>
        <v/>
      </c>
      <c r="AA535" s="472" t="b">
        <f t="shared" si="42"/>
        <v>0</v>
      </c>
      <c r="AB535" s="472" t="s">
        <v>2004</v>
      </c>
      <c r="AC535" s="472" t="str">
        <f t="array" ref="AC535">IFERROR(IF(INDEX('Disaggregation Records'!$G$95:$G$183,MATCH(LEFT(Z535,255),LEFT('Disaggregation Records'!$D$95:$D$183,255),0))=0,"",INDEX('Disaggregation Records'!$G$95:$G$183,MATCH(LEFT(Z535,255),LEFT('Disaggregation Records'!$D$95:$D$183,255),0))),"")</f>
        <v/>
      </c>
      <c r="AD535" s="472" t="s">
        <v>788</v>
      </c>
      <c r="AE535" s="219"/>
      <c r="AF535" s="135"/>
      <c r="AG535" s="135"/>
    </row>
    <row r="536" spans="1:33" ht="37.5" customHeight="1" x14ac:dyDescent="0.3">
      <c r="A536" s="367">
        <v>21</v>
      </c>
      <c r="B536" s="384" t="str">
        <f>IFERROR(VLOOKUP(A536,'Coverage Indicators - Section D'!$A$10:$Y$34,25,FALSE),"")</f>
        <v/>
      </c>
      <c r="C536" s="467" t="str">
        <f t="array" ref="C536">IFERROR(IF(INDEX('Disaggregation Records'!$E$95:$E$183,MATCH(LEFT(Z536,255),LEFT('Disaggregation Records'!$D$95:$D$183,255),0))=0,"",INDEX('Disaggregation Records'!$E$95:$E$183,MATCH(LEFT(Z536,255),LEFT('Disaggregation Records'!$D$95:$D$183,255),0))),"")</f>
        <v/>
      </c>
      <c r="D536" s="467" t="str">
        <f t="array" ref="D536">IFERROR(IF(INDEX('Disaggregation Records'!$F$95:$F$183,MATCH(LEFT(Z536,255),LEFT('Disaggregation Records'!$D$95:$D$183,255),0))=0,"",INDEX('Disaggregation Records'!$F$95:$F$183,MATCH(LEFT(Z536,255),LEFT('Disaggregation Records'!$D$95:$D$183,255),0))),"")</f>
        <v/>
      </c>
      <c r="E536" s="386" t="str">
        <f t="array" ref="E536">IFERROR(IF(INDEX('Disaggregation Data'!$K$315:$K$536,MATCH(LEFT(X536,255),LEFT('Disaggregation Data'!$J$315:$J$536,255),0))=0,"",INDEX('Disaggregation Data'!$K$315:$K$536,MATCH(LEFT(X536,255),LEFT('Disaggregation Data'!J$315:$J$536,255),0))),"")</f>
        <v/>
      </c>
      <c r="F536" s="387" t="str">
        <f t="array" ref="F536">IFERROR(IF(INDEX('Disaggregation Data'!$L$315:$L$536,MATCH(LEFT(X536,255),LEFT('Disaggregation Data'!$J$315:$J$536,255),0))=0,"",INDEX('Disaggregation Data'!$L$315:$L$536,MATCH(LEFT(X536,255),LEFT('Disaggregation Data'!J$315:$J$536,255),0))),"")</f>
        <v/>
      </c>
      <c r="G536" s="442" t="str">
        <f t="array" ref="G536">IFERROR(IF(INDEX('Disaggregation Data'!$M$315:$M$536,MATCH(LEFT(X536,255),LEFT('Disaggregation Data'!$J$315:$J$536,255),0))=0,(E536/F536)*100,INDEX('Disaggregation Data'!$M$315:$M$536,MATCH(LEFT(X536,255),LEFT('Disaggregation Data'!J$315:$J$536,255),0))),"")</f>
        <v/>
      </c>
      <c r="H536" s="390" t="str">
        <f t="array" ref="H536">IFERROR(IF(INDEX('Disaggregation Data'!$N$315:$N$536,MATCH(LEFT(X536,255),LEFT('Disaggregation Data'!$J$315:$J$536,255),0))=0,"",INDEX('Disaggregation Data'!$N$315:$N$536,MATCH(LEFT(X536,255),LEFT('Disaggregation Data'!J$315:$J$536,255),0))),"")</f>
        <v/>
      </c>
      <c r="I536" s="471"/>
      <c r="J536" s="471"/>
      <c r="K536" s="471"/>
      <c r="L536" s="471"/>
      <c r="M536" s="471"/>
      <c r="N536" s="471"/>
      <c r="O536" s="471"/>
      <c r="P536" s="471"/>
      <c r="Q536" s="471"/>
      <c r="R536" s="471"/>
      <c r="S536" s="471"/>
      <c r="T536" s="471"/>
      <c r="U536" s="390" t="str">
        <f t="array" ref="U536">IFERROR(IF(INDEX('Disaggregation Data'!$O$315:$O$536,MATCH(LEFT(X536,255),LEFT('Disaggregation Data'!$J$315:$J$536,255),0))=0,"",INDEX('Disaggregation Data'!$O$315:$O$536,MATCH(LEFT(X536,255),LEFT('Disaggregation Data'!J$315:$J$536,255),0))),"")</f>
        <v/>
      </c>
      <c r="V536" s="402" t="str">
        <f t="array" ref="V536">IFERROR(IF(INDEX('Disaggregation Data'!$P$315:$P$536,MATCH(LEFT(X536,255),LEFT('Disaggregation Data'!$J$315:$J$536,255),0))=0,"",INDEX('Disaggregation Data'!$P$315:$P$536,MATCH(LEFT(X536,255),LEFT('Disaggregation Data'!J$315:$J$536,255),0))),"")</f>
        <v/>
      </c>
      <c r="W536" s="472"/>
      <c r="X536" s="472" t="str">
        <f t="shared" si="39"/>
        <v/>
      </c>
      <c r="Y536" s="472">
        <f t="shared" si="40"/>
        <v>119</v>
      </c>
      <c r="Z536" s="472" t="str">
        <f t="shared" si="41"/>
        <v/>
      </c>
      <c r="AA536" s="472" t="b">
        <f t="shared" si="42"/>
        <v>0</v>
      </c>
      <c r="AB536" s="472" t="s">
        <v>2005</v>
      </c>
      <c r="AC536" s="472" t="str">
        <f t="array" ref="AC536">IFERROR(IF(INDEX('Disaggregation Records'!$G$95:$G$183,MATCH(LEFT(Z536,255),LEFT('Disaggregation Records'!$D$95:$D$183,255),0))=0,"",INDEX('Disaggregation Records'!$G$95:$G$183,MATCH(LEFT(Z536,255),LEFT('Disaggregation Records'!$D$95:$D$183,255),0))),"")</f>
        <v/>
      </c>
      <c r="AD536" s="472" t="s">
        <v>788</v>
      </c>
      <c r="AE536" s="219"/>
      <c r="AF536" s="135"/>
      <c r="AG536" s="135"/>
    </row>
    <row r="537" spans="1:33" ht="37.5" customHeight="1" x14ac:dyDescent="0.3">
      <c r="A537" s="367">
        <v>22</v>
      </c>
      <c r="B537" s="384" t="str">
        <f>IFERROR(VLOOKUP(A537,'Coverage Indicators - Section D'!$A$10:$Y$34,25,FALSE),"")</f>
        <v/>
      </c>
      <c r="C537" s="467" t="str">
        <f t="array" ref="C537">IFERROR(IF(INDEX('Disaggregation Records'!$E$95:$E$183,MATCH(LEFT(Z537,255),LEFT('Disaggregation Records'!$D$95:$D$183,255),0))=0,"",INDEX('Disaggregation Records'!$E$95:$E$183,MATCH(LEFT(Z537,255),LEFT('Disaggregation Records'!$D$95:$D$183,255),0))),"")</f>
        <v/>
      </c>
      <c r="D537" s="467" t="str">
        <f t="array" ref="D537">IFERROR(IF(INDEX('Disaggregation Records'!$F$95:$F$183,MATCH(LEFT(Z537,255),LEFT('Disaggregation Records'!$D$95:$D$183,255),0))=0,"",INDEX('Disaggregation Records'!$F$95:$F$183,MATCH(LEFT(Z537,255),LEFT('Disaggregation Records'!$D$95:$D$183,255),0))),"")</f>
        <v/>
      </c>
      <c r="E537" s="386" t="str">
        <f t="array" ref="E537">IFERROR(IF(INDEX('Disaggregation Data'!$K$315:$K$536,MATCH(LEFT(X537,255),LEFT('Disaggregation Data'!$J$315:$J$536,255),0))=0,"",INDEX('Disaggregation Data'!$K$315:$K$536,MATCH(LEFT(X537,255),LEFT('Disaggregation Data'!J$315:$J$536,255),0))),"")</f>
        <v/>
      </c>
      <c r="F537" s="387" t="str">
        <f t="array" ref="F537">IFERROR(IF(INDEX('Disaggregation Data'!$L$315:$L$536,MATCH(LEFT(X537,255),LEFT('Disaggregation Data'!$J$315:$J$536,255),0))=0,"",INDEX('Disaggregation Data'!$L$315:$L$536,MATCH(LEFT(X537,255),LEFT('Disaggregation Data'!J$315:$J$536,255),0))),"")</f>
        <v/>
      </c>
      <c r="G537" s="442" t="str">
        <f t="array" ref="G537">IFERROR(IF(INDEX('Disaggregation Data'!$M$315:$M$536,MATCH(LEFT(X537,255),LEFT('Disaggregation Data'!$J$315:$J$536,255),0))=0,(E537/F537)*100,INDEX('Disaggregation Data'!$M$315:$M$536,MATCH(LEFT(X537,255),LEFT('Disaggregation Data'!J$315:$J$536,255),0))),"")</f>
        <v/>
      </c>
      <c r="H537" s="390" t="str">
        <f t="array" ref="H537">IFERROR(IF(INDEX('Disaggregation Data'!$N$315:$N$536,MATCH(LEFT(X537,255),LEFT('Disaggregation Data'!$J$315:$J$536,255),0))=0,"",INDEX('Disaggregation Data'!$N$315:$N$536,MATCH(LEFT(X537,255),LEFT('Disaggregation Data'!J$315:$J$536,255),0))),"")</f>
        <v/>
      </c>
      <c r="I537" s="471"/>
      <c r="J537" s="471"/>
      <c r="K537" s="471"/>
      <c r="L537" s="471"/>
      <c r="M537" s="471"/>
      <c r="N537" s="471"/>
      <c r="O537" s="471"/>
      <c r="P537" s="471"/>
      <c r="Q537" s="471"/>
      <c r="R537" s="471"/>
      <c r="S537" s="471"/>
      <c r="T537" s="471"/>
      <c r="U537" s="390" t="str">
        <f t="array" ref="U537">IFERROR(IF(INDEX('Disaggregation Data'!$O$315:$O$536,MATCH(LEFT(X537,255),LEFT('Disaggregation Data'!$J$315:$J$536,255),0))=0,"",INDEX('Disaggregation Data'!$O$315:$O$536,MATCH(LEFT(X537,255),LEFT('Disaggregation Data'!J$315:$J$536,255),0))),"")</f>
        <v/>
      </c>
      <c r="V537" s="402" t="str">
        <f t="array" ref="V537">IFERROR(IF(INDEX('Disaggregation Data'!$P$315:$P$536,MATCH(LEFT(X537,255),LEFT('Disaggregation Data'!$J$315:$J$536,255),0))=0,"",INDEX('Disaggregation Data'!$P$315:$P$536,MATCH(LEFT(X537,255),LEFT('Disaggregation Data'!J$315:$J$536,255),0))),"")</f>
        <v/>
      </c>
      <c r="W537" s="472"/>
      <c r="X537" s="472" t="str">
        <f t="shared" si="39"/>
        <v/>
      </c>
      <c r="Y537" s="472">
        <f t="shared" si="40"/>
        <v>120</v>
      </c>
      <c r="Z537" s="472" t="str">
        <f t="shared" si="41"/>
        <v/>
      </c>
      <c r="AA537" s="472" t="b">
        <f t="shared" si="42"/>
        <v>0</v>
      </c>
      <c r="AB537" s="472" t="s">
        <v>2006</v>
      </c>
      <c r="AC537" s="472" t="str">
        <f t="array" ref="AC537">IFERROR(IF(INDEX('Disaggregation Records'!$G$95:$G$183,MATCH(LEFT(Z537,255),LEFT('Disaggregation Records'!$D$95:$D$183,255),0))=0,"",INDEX('Disaggregation Records'!$G$95:$G$183,MATCH(LEFT(Z537,255),LEFT('Disaggregation Records'!$D$95:$D$183,255),0))),"")</f>
        <v/>
      </c>
      <c r="AD537" s="472" t="s">
        <v>789</v>
      </c>
      <c r="AE537" s="219"/>
      <c r="AF537" s="135"/>
      <c r="AG537" s="135"/>
    </row>
    <row r="538" spans="1:33" ht="37.5" customHeight="1" x14ac:dyDescent="0.3">
      <c r="A538" s="367">
        <v>22</v>
      </c>
      <c r="B538" s="384" t="str">
        <f>IFERROR(VLOOKUP(A538,'Coverage Indicators - Section D'!$A$10:$Y$34,25,FALSE),"")</f>
        <v/>
      </c>
      <c r="C538" s="467" t="str">
        <f t="array" ref="C538">IFERROR(IF(INDEX('Disaggregation Records'!$E$95:$E$183,MATCH(LEFT(Z538,255),LEFT('Disaggregation Records'!$D$95:$D$183,255),0))=0,"",INDEX('Disaggregation Records'!$E$95:$E$183,MATCH(LEFT(Z538,255),LEFT('Disaggregation Records'!$D$95:$D$183,255),0))),"")</f>
        <v/>
      </c>
      <c r="D538" s="467" t="str">
        <f t="array" ref="D538">IFERROR(IF(INDEX('Disaggregation Records'!$F$95:$F$183,MATCH(LEFT(Z538,255),LEFT('Disaggregation Records'!$D$95:$D$183,255),0))=0,"",INDEX('Disaggregation Records'!$F$95:$F$183,MATCH(LEFT(Z538,255),LEFT('Disaggregation Records'!$D$95:$D$183,255),0))),"")</f>
        <v/>
      </c>
      <c r="E538" s="386" t="str">
        <f t="array" ref="E538">IFERROR(IF(INDEX('Disaggregation Data'!$K$315:$K$536,MATCH(LEFT(X538,255),LEFT('Disaggregation Data'!$J$315:$J$536,255),0))=0,"",INDEX('Disaggregation Data'!$K$315:$K$536,MATCH(LEFT(X538,255),LEFT('Disaggregation Data'!J$315:$J$536,255),0))),"")</f>
        <v/>
      </c>
      <c r="F538" s="387" t="str">
        <f t="array" ref="F538">IFERROR(IF(INDEX('Disaggregation Data'!$L$315:$L$536,MATCH(LEFT(X538,255),LEFT('Disaggregation Data'!$J$315:$J$536,255),0))=0,"",INDEX('Disaggregation Data'!$L$315:$L$536,MATCH(LEFT(X538,255),LEFT('Disaggregation Data'!J$315:$J$536,255),0))),"")</f>
        <v/>
      </c>
      <c r="G538" s="442" t="str">
        <f t="array" ref="G538">IFERROR(IF(INDEX('Disaggregation Data'!$M$315:$M$536,MATCH(LEFT(X538,255),LEFT('Disaggregation Data'!$J$315:$J$536,255),0))=0,(E538/F538)*100,INDEX('Disaggregation Data'!$M$315:$M$536,MATCH(LEFT(X538,255),LEFT('Disaggregation Data'!J$315:$J$536,255),0))),"")</f>
        <v/>
      </c>
      <c r="H538" s="390" t="str">
        <f t="array" ref="H538">IFERROR(IF(INDEX('Disaggregation Data'!$N$315:$N$536,MATCH(LEFT(X538,255),LEFT('Disaggregation Data'!$J$315:$J$536,255),0))=0,"",INDEX('Disaggregation Data'!$N$315:$N$536,MATCH(LEFT(X538,255),LEFT('Disaggregation Data'!J$315:$J$536,255),0))),"")</f>
        <v/>
      </c>
      <c r="I538" s="471"/>
      <c r="J538" s="471"/>
      <c r="K538" s="471"/>
      <c r="L538" s="471"/>
      <c r="M538" s="471"/>
      <c r="N538" s="471"/>
      <c r="O538" s="471"/>
      <c r="P538" s="471"/>
      <c r="Q538" s="471"/>
      <c r="R538" s="471"/>
      <c r="S538" s="471"/>
      <c r="T538" s="471"/>
      <c r="U538" s="390" t="str">
        <f t="array" ref="U538">IFERROR(IF(INDEX('Disaggregation Data'!$O$315:$O$536,MATCH(LEFT(X538,255),LEFT('Disaggregation Data'!$J$315:$J$536,255),0))=0,"",INDEX('Disaggregation Data'!$O$315:$O$536,MATCH(LEFT(X538,255),LEFT('Disaggregation Data'!J$315:$J$536,255),0))),"")</f>
        <v/>
      </c>
      <c r="V538" s="402" t="str">
        <f t="array" ref="V538">IFERROR(IF(INDEX('Disaggregation Data'!$P$315:$P$536,MATCH(LEFT(X538,255),LEFT('Disaggregation Data'!$J$315:$J$536,255),0))=0,"",INDEX('Disaggregation Data'!$P$315:$P$536,MATCH(LEFT(X538,255),LEFT('Disaggregation Data'!J$315:$J$536,255),0))),"")</f>
        <v/>
      </c>
      <c r="W538" s="472"/>
      <c r="X538" s="472" t="str">
        <f t="shared" si="39"/>
        <v/>
      </c>
      <c r="Y538" s="472">
        <f t="shared" si="40"/>
        <v>121</v>
      </c>
      <c r="Z538" s="472" t="str">
        <f t="shared" si="41"/>
        <v/>
      </c>
      <c r="AA538" s="472" t="b">
        <f t="shared" si="42"/>
        <v>0</v>
      </c>
      <c r="AB538" s="472" t="s">
        <v>2007</v>
      </c>
      <c r="AC538" s="472" t="str">
        <f t="array" ref="AC538">IFERROR(IF(INDEX('Disaggregation Records'!$G$95:$G$183,MATCH(LEFT(Z538,255),LEFT('Disaggregation Records'!$D$95:$D$183,255),0))=0,"",INDEX('Disaggregation Records'!$G$95:$G$183,MATCH(LEFT(Z538,255),LEFT('Disaggregation Records'!$D$95:$D$183,255),0))),"")</f>
        <v/>
      </c>
      <c r="AD538" s="472" t="s">
        <v>789</v>
      </c>
      <c r="AE538" s="219"/>
      <c r="AF538" s="135"/>
      <c r="AG538" s="135"/>
    </row>
    <row r="539" spans="1:33" ht="37.5" customHeight="1" x14ac:dyDescent="0.3">
      <c r="A539" s="367">
        <v>22</v>
      </c>
      <c r="B539" s="384" t="str">
        <f>IFERROR(VLOOKUP(A539,'Coverage Indicators - Section D'!$A$10:$Y$34,25,FALSE),"")</f>
        <v/>
      </c>
      <c r="C539" s="467" t="str">
        <f t="array" ref="C539">IFERROR(IF(INDEX('Disaggregation Records'!$E$95:$E$183,MATCH(LEFT(Z539,255),LEFT('Disaggregation Records'!$D$95:$D$183,255),0))=0,"",INDEX('Disaggregation Records'!$E$95:$E$183,MATCH(LEFT(Z539,255),LEFT('Disaggregation Records'!$D$95:$D$183,255),0))),"")</f>
        <v/>
      </c>
      <c r="D539" s="467" t="str">
        <f t="array" ref="D539">IFERROR(IF(INDEX('Disaggregation Records'!$F$95:$F$183,MATCH(LEFT(Z539,255),LEFT('Disaggregation Records'!$D$95:$D$183,255),0))=0,"",INDEX('Disaggregation Records'!$F$95:$F$183,MATCH(LEFT(Z539,255),LEFT('Disaggregation Records'!$D$95:$D$183,255),0))),"")</f>
        <v/>
      </c>
      <c r="E539" s="386" t="str">
        <f t="array" ref="E539">IFERROR(IF(INDEX('Disaggregation Data'!$K$315:$K$536,MATCH(LEFT(X539,255),LEFT('Disaggregation Data'!$J$315:$J$536,255),0))=0,"",INDEX('Disaggregation Data'!$K$315:$K$536,MATCH(LEFT(X539,255),LEFT('Disaggregation Data'!J$315:$J$536,255),0))),"")</f>
        <v/>
      </c>
      <c r="F539" s="387" t="str">
        <f t="array" ref="F539">IFERROR(IF(INDEX('Disaggregation Data'!$L$315:$L$536,MATCH(LEFT(X539,255),LEFT('Disaggregation Data'!$J$315:$J$536,255),0))=0,"",INDEX('Disaggregation Data'!$L$315:$L$536,MATCH(LEFT(X539,255),LEFT('Disaggregation Data'!J$315:$J$536,255),0))),"")</f>
        <v/>
      </c>
      <c r="G539" s="442" t="str">
        <f t="array" ref="G539">IFERROR(IF(INDEX('Disaggregation Data'!$M$315:$M$536,MATCH(LEFT(X539,255),LEFT('Disaggregation Data'!$J$315:$J$536,255),0))=0,(E539/F539)*100,INDEX('Disaggregation Data'!$M$315:$M$536,MATCH(LEFT(X539,255),LEFT('Disaggregation Data'!J$315:$J$536,255),0))),"")</f>
        <v/>
      </c>
      <c r="H539" s="390" t="str">
        <f t="array" ref="H539">IFERROR(IF(INDEX('Disaggregation Data'!$N$315:$N$536,MATCH(LEFT(X539,255),LEFT('Disaggregation Data'!$J$315:$J$536,255),0))=0,"",INDEX('Disaggregation Data'!$N$315:$N$536,MATCH(LEFT(X539,255),LEFT('Disaggregation Data'!J$315:$J$536,255),0))),"")</f>
        <v/>
      </c>
      <c r="I539" s="471"/>
      <c r="J539" s="471"/>
      <c r="K539" s="471"/>
      <c r="L539" s="471"/>
      <c r="M539" s="471"/>
      <c r="N539" s="471"/>
      <c r="O539" s="471"/>
      <c r="P539" s="471"/>
      <c r="Q539" s="471"/>
      <c r="R539" s="471"/>
      <c r="S539" s="471"/>
      <c r="T539" s="471"/>
      <c r="U539" s="390" t="str">
        <f t="array" ref="U539">IFERROR(IF(INDEX('Disaggregation Data'!$O$315:$O$536,MATCH(LEFT(X539,255),LEFT('Disaggregation Data'!$J$315:$J$536,255),0))=0,"",INDEX('Disaggregation Data'!$O$315:$O$536,MATCH(LEFT(X539,255),LEFT('Disaggregation Data'!J$315:$J$536,255),0))),"")</f>
        <v/>
      </c>
      <c r="V539" s="402" t="str">
        <f t="array" ref="V539">IFERROR(IF(INDEX('Disaggregation Data'!$P$315:$P$536,MATCH(LEFT(X539,255),LEFT('Disaggregation Data'!$J$315:$J$536,255),0))=0,"",INDEX('Disaggregation Data'!$P$315:$P$536,MATCH(LEFT(X539,255),LEFT('Disaggregation Data'!J$315:$J$536,255),0))),"")</f>
        <v/>
      </c>
      <c r="W539" s="472"/>
      <c r="X539" s="472" t="str">
        <f t="shared" si="39"/>
        <v/>
      </c>
      <c r="Y539" s="472">
        <f t="shared" si="40"/>
        <v>122</v>
      </c>
      <c r="Z539" s="472" t="str">
        <f t="shared" si="41"/>
        <v/>
      </c>
      <c r="AA539" s="472" t="b">
        <f t="shared" si="42"/>
        <v>0</v>
      </c>
      <c r="AB539" s="472" t="s">
        <v>2008</v>
      </c>
      <c r="AC539" s="472" t="str">
        <f t="array" ref="AC539">IFERROR(IF(INDEX('Disaggregation Records'!$G$95:$G$183,MATCH(LEFT(Z539,255),LEFT('Disaggregation Records'!$D$95:$D$183,255),0))=0,"",INDEX('Disaggregation Records'!$G$95:$G$183,MATCH(LEFT(Z539,255),LEFT('Disaggregation Records'!$D$95:$D$183,255),0))),"")</f>
        <v/>
      </c>
      <c r="AD539" s="472" t="s">
        <v>789</v>
      </c>
      <c r="AE539" s="219"/>
      <c r="AF539" s="135"/>
      <c r="AG539" s="135"/>
    </row>
    <row r="540" spans="1:33" ht="37.5" customHeight="1" x14ac:dyDescent="0.3">
      <c r="A540" s="367">
        <v>22</v>
      </c>
      <c r="B540" s="384" t="str">
        <f>IFERROR(VLOOKUP(A540,'Coverage Indicators - Section D'!$A$10:$Y$34,25,FALSE),"")</f>
        <v/>
      </c>
      <c r="C540" s="467" t="str">
        <f t="array" ref="C540">IFERROR(IF(INDEX('Disaggregation Records'!$E$95:$E$183,MATCH(LEFT(Z540,255),LEFT('Disaggregation Records'!$D$95:$D$183,255),0))=0,"",INDEX('Disaggregation Records'!$E$95:$E$183,MATCH(LEFT(Z540,255),LEFT('Disaggregation Records'!$D$95:$D$183,255),0))),"")</f>
        <v/>
      </c>
      <c r="D540" s="467" t="str">
        <f t="array" ref="D540">IFERROR(IF(INDEX('Disaggregation Records'!$F$95:$F$183,MATCH(LEFT(Z540,255),LEFT('Disaggregation Records'!$D$95:$D$183,255),0))=0,"",INDEX('Disaggregation Records'!$F$95:$F$183,MATCH(LEFT(Z540,255),LEFT('Disaggregation Records'!$D$95:$D$183,255),0))),"")</f>
        <v/>
      </c>
      <c r="E540" s="386" t="str">
        <f t="array" ref="E540">IFERROR(IF(INDEX('Disaggregation Data'!$K$315:$K$536,MATCH(LEFT(X540,255),LEFT('Disaggregation Data'!$J$315:$J$536,255),0))=0,"",INDEX('Disaggregation Data'!$K$315:$K$536,MATCH(LEFT(X540,255),LEFT('Disaggregation Data'!J$315:$J$536,255),0))),"")</f>
        <v/>
      </c>
      <c r="F540" s="387" t="str">
        <f t="array" ref="F540">IFERROR(IF(INDEX('Disaggregation Data'!$L$315:$L$536,MATCH(LEFT(X540,255),LEFT('Disaggregation Data'!$J$315:$J$536,255),0))=0,"",INDEX('Disaggregation Data'!$L$315:$L$536,MATCH(LEFT(X540,255),LEFT('Disaggregation Data'!J$315:$J$536,255),0))),"")</f>
        <v/>
      </c>
      <c r="G540" s="442" t="str">
        <f t="array" ref="G540">IFERROR(IF(INDEX('Disaggregation Data'!$M$315:$M$536,MATCH(LEFT(X540,255),LEFT('Disaggregation Data'!$J$315:$J$536,255),0))=0,(E540/F540)*100,INDEX('Disaggregation Data'!$M$315:$M$536,MATCH(LEFT(X540,255),LEFT('Disaggregation Data'!J$315:$J$536,255),0))),"")</f>
        <v/>
      </c>
      <c r="H540" s="390" t="str">
        <f t="array" ref="H540">IFERROR(IF(INDEX('Disaggregation Data'!$N$315:$N$536,MATCH(LEFT(X540,255),LEFT('Disaggregation Data'!$J$315:$J$536,255),0))=0,"",INDEX('Disaggregation Data'!$N$315:$N$536,MATCH(LEFT(X540,255),LEFT('Disaggregation Data'!J$315:$J$536,255),0))),"")</f>
        <v/>
      </c>
      <c r="I540" s="471"/>
      <c r="J540" s="471"/>
      <c r="K540" s="471"/>
      <c r="L540" s="471"/>
      <c r="M540" s="471"/>
      <c r="N540" s="471"/>
      <c r="O540" s="471"/>
      <c r="P540" s="471"/>
      <c r="Q540" s="471"/>
      <c r="R540" s="471"/>
      <c r="S540" s="471"/>
      <c r="T540" s="471"/>
      <c r="U540" s="390" t="str">
        <f t="array" ref="U540">IFERROR(IF(INDEX('Disaggregation Data'!$O$315:$O$536,MATCH(LEFT(X540,255),LEFT('Disaggregation Data'!$J$315:$J$536,255),0))=0,"",INDEX('Disaggregation Data'!$O$315:$O$536,MATCH(LEFT(X540,255),LEFT('Disaggregation Data'!J$315:$J$536,255),0))),"")</f>
        <v/>
      </c>
      <c r="V540" s="402" t="str">
        <f t="array" ref="V540">IFERROR(IF(INDEX('Disaggregation Data'!$P$315:$P$536,MATCH(LEFT(X540,255),LEFT('Disaggregation Data'!$J$315:$J$536,255),0))=0,"",INDEX('Disaggregation Data'!$P$315:$P$536,MATCH(LEFT(X540,255),LEFT('Disaggregation Data'!J$315:$J$536,255),0))),"")</f>
        <v/>
      </c>
      <c r="W540" s="472"/>
      <c r="X540" s="472" t="str">
        <f t="shared" si="39"/>
        <v/>
      </c>
      <c r="Y540" s="472">
        <f t="shared" si="40"/>
        <v>123</v>
      </c>
      <c r="Z540" s="472" t="str">
        <f t="shared" si="41"/>
        <v/>
      </c>
      <c r="AA540" s="472" t="b">
        <f t="shared" si="42"/>
        <v>0</v>
      </c>
      <c r="AB540" s="472" t="s">
        <v>2009</v>
      </c>
      <c r="AC540" s="472" t="str">
        <f t="array" ref="AC540">IFERROR(IF(INDEX('Disaggregation Records'!$G$95:$G$183,MATCH(LEFT(Z540,255),LEFT('Disaggregation Records'!$D$95:$D$183,255),0))=0,"",INDEX('Disaggregation Records'!$G$95:$G$183,MATCH(LEFT(Z540,255),LEFT('Disaggregation Records'!$D$95:$D$183,255),0))),"")</f>
        <v/>
      </c>
      <c r="AD540" s="472" t="s">
        <v>789</v>
      </c>
      <c r="AE540" s="219"/>
      <c r="AF540" s="135"/>
      <c r="AG540" s="135"/>
    </row>
    <row r="541" spans="1:33" ht="37.5" customHeight="1" x14ac:dyDescent="0.3">
      <c r="A541" s="367">
        <v>22</v>
      </c>
      <c r="B541" s="384" t="str">
        <f>IFERROR(VLOOKUP(A541,'Coverage Indicators - Section D'!$A$10:$Y$34,25,FALSE),"")</f>
        <v/>
      </c>
      <c r="C541" s="467" t="str">
        <f t="array" ref="C541">IFERROR(IF(INDEX('Disaggregation Records'!$E$95:$E$183,MATCH(LEFT(Z541,255),LEFT('Disaggregation Records'!$D$95:$D$183,255),0))=0,"",INDEX('Disaggregation Records'!$E$95:$E$183,MATCH(LEFT(Z541,255),LEFT('Disaggregation Records'!$D$95:$D$183,255),0))),"")</f>
        <v/>
      </c>
      <c r="D541" s="467" t="str">
        <f t="array" ref="D541">IFERROR(IF(INDEX('Disaggregation Records'!$F$95:$F$183,MATCH(LEFT(Z541,255),LEFT('Disaggregation Records'!$D$95:$D$183,255),0))=0,"",INDEX('Disaggregation Records'!$F$95:$F$183,MATCH(LEFT(Z541,255),LEFT('Disaggregation Records'!$D$95:$D$183,255),0))),"")</f>
        <v/>
      </c>
      <c r="E541" s="386" t="str">
        <f t="array" ref="E541">IFERROR(IF(INDEX('Disaggregation Data'!$K$315:$K$536,MATCH(LEFT(X541,255),LEFT('Disaggregation Data'!$J$315:$J$536,255),0))=0,"",INDEX('Disaggregation Data'!$K$315:$K$536,MATCH(LEFT(X541,255),LEFT('Disaggregation Data'!J$315:$J$536,255),0))),"")</f>
        <v/>
      </c>
      <c r="F541" s="387" t="str">
        <f t="array" ref="F541">IFERROR(IF(INDEX('Disaggregation Data'!$L$315:$L$536,MATCH(LEFT(X541,255),LEFT('Disaggregation Data'!$J$315:$J$536,255),0))=0,"",INDEX('Disaggregation Data'!$L$315:$L$536,MATCH(LEFT(X541,255),LEFT('Disaggregation Data'!J$315:$J$536,255),0))),"")</f>
        <v/>
      </c>
      <c r="G541" s="442" t="str">
        <f t="array" ref="G541">IFERROR(IF(INDEX('Disaggregation Data'!$M$315:$M$536,MATCH(LEFT(X541,255),LEFT('Disaggregation Data'!$J$315:$J$536,255),0))=0,(E541/F541)*100,INDEX('Disaggregation Data'!$M$315:$M$536,MATCH(LEFT(X541,255),LEFT('Disaggregation Data'!J$315:$J$536,255),0))),"")</f>
        <v/>
      </c>
      <c r="H541" s="390" t="str">
        <f t="array" ref="H541">IFERROR(IF(INDEX('Disaggregation Data'!$N$315:$N$536,MATCH(LEFT(X541,255),LEFT('Disaggregation Data'!$J$315:$J$536,255),0))=0,"",INDEX('Disaggregation Data'!$N$315:$N$536,MATCH(LEFT(X541,255),LEFT('Disaggregation Data'!J$315:$J$536,255),0))),"")</f>
        <v/>
      </c>
      <c r="I541" s="471"/>
      <c r="J541" s="471"/>
      <c r="K541" s="471"/>
      <c r="L541" s="471"/>
      <c r="M541" s="471"/>
      <c r="N541" s="471"/>
      <c r="O541" s="471"/>
      <c r="P541" s="471"/>
      <c r="Q541" s="471"/>
      <c r="R541" s="471"/>
      <c r="S541" s="471"/>
      <c r="T541" s="471"/>
      <c r="U541" s="390" t="str">
        <f t="array" ref="U541">IFERROR(IF(INDEX('Disaggregation Data'!$O$315:$O$536,MATCH(LEFT(X541,255),LEFT('Disaggregation Data'!$J$315:$J$536,255),0))=0,"",INDEX('Disaggregation Data'!$O$315:$O$536,MATCH(LEFT(X541,255),LEFT('Disaggregation Data'!J$315:$J$536,255),0))),"")</f>
        <v/>
      </c>
      <c r="V541" s="402" t="str">
        <f t="array" ref="V541">IFERROR(IF(INDEX('Disaggregation Data'!$P$315:$P$536,MATCH(LEFT(X541,255),LEFT('Disaggregation Data'!$J$315:$J$536,255),0))=0,"",INDEX('Disaggregation Data'!$P$315:$P$536,MATCH(LEFT(X541,255),LEFT('Disaggregation Data'!J$315:$J$536,255),0))),"")</f>
        <v/>
      </c>
      <c r="W541" s="472"/>
      <c r="X541" s="472" t="str">
        <f t="shared" si="39"/>
        <v/>
      </c>
      <c r="Y541" s="472">
        <f t="shared" si="40"/>
        <v>124</v>
      </c>
      <c r="Z541" s="472" t="str">
        <f t="shared" si="41"/>
        <v/>
      </c>
      <c r="AA541" s="472" t="b">
        <f t="shared" si="42"/>
        <v>0</v>
      </c>
      <c r="AB541" s="472" t="s">
        <v>2010</v>
      </c>
      <c r="AC541" s="472" t="str">
        <f t="array" ref="AC541">IFERROR(IF(INDEX('Disaggregation Records'!$G$95:$G$183,MATCH(LEFT(Z541,255),LEFT('Disaggregation Records'!$D$95:$D$183,255),0))=0,"",INDEX('Disaggregation Records'!$G$95:$G$183,MATCH(LEFT(Z541,255),LEFT('Disaggregation Records'!$D$95:$D$183,255),0))),"")</f>
        <v/>
      </c>
      <c r="AD541" s="472" t="s">
        <v>789</v>
      </c>
      <c r="AE541" s="219"/>
      <c r="AF541" s="135"/>
      <c r="AG541" s="135"/>
    </row>
    <row r="542" spans="1:33" ht="37.5" customHeight="1" x14ac:dyDescent="0.3">
      <c r="A542" s="367">
        <v>22</v>
      </c>
      <c r="B542" s="384" t="str">
        <f>IFERROR(VLOOKUP(A542,'Coverage Indicators - Section D'!$A$10:$Y$34,25,FALSE),"")</f>
        <v/>
      </c>
      <c r="C542" s="467" t="str">
        <f t="array" ref="C542">IFERROR(IF(INDEX('Disaggregation Records'!$E$95:$E$183,MATCH(LEFT(Z542,255),LEFT('Disaggregation Records'!$D$95:$D$183,255),0))=0,"",INDEX('Disaggregation Records'!$E$95:$E$183,MATCH(LEFT(Z542,255),LEFT('Disaggregation Records'!$D$95:$D$183,255),0))),"")</f>
        <v/>
      </c>
      <c r="D542" s="467" t="str">
        <f t="array" ref="D542">IFERROR(IF(INDEX('Disaggregation Records'!$F$95:$F$183,MATCH(LEFT(Z542,255),LEFT('Disaggregation Records'!$D$95:$D$183,255),0))=0,"",INDEX('Disaggregation Records'!$F$95:$F$183,MATCH(LEFT(Z542,255),LEFT('Disaggregation Records'!$D$95:$D$183,255),0))),"")</f>
        <v/>
      </c>
      <c r="E542" s="386" t="str">
        <f t="array" ref="E542">IFERROR(IF(INDEX('Disaggregation Data'!$K$315:$K$536,MATCH(LEFT(X542,255),LEFT('Disaggregation Data'!$J$315:$J$536,255),0))=0,"",INDEX('Disaggregation Data'!$K$315:$K$536,MATCH(LEFT(X542,255),LEFT('Disaggregation Data'!J$315:$J$536,255),0))),"")</f>
        <v/>
      </c>
      <c r="F542" s="387" t="str">
        <f t="array" ref="F542">IFERROR(IF(INDEX('Disaggregation Data'!$L$315:$L$536,MATCH(LEFT(X542,255),LEFT('Disaggregation Data'!$J$315:$J$536,255),0))=0,"",INDEX('Disaggregation Data'!$L$315:$L$536,MATCH(LEFT(X542,255),LEFT('Disaggregation Data'!J$315:$J$536,255),0))),"")</f>
        <v/>
      </c>
      <c r="G542" s="442" t="str">
        <f t="array" ref="G542">IFERROR(IF(INDEX('Disaggregation Data'!$M$315:$M$536,MATCH(LEFT(X542,255),LEFT('Disaggregation Data'!$J$315:$J$536,255),0))=0,(E542/F542)*100,INDEX('Disaggregation Data'!$M$315:$M$536,MATCH(LEFT(X542,255),LEFT('Disaggregation Data'!J$315:$J$536,255),0))),"")</f>
        <v/>
      </c>
      <c r="H542" s="390" t="str">
        <f t="array" ref="H542">IFERROR(IF(INDEX('Disaggregation Data'!$N$315:$N$536,MATCH(LEFT(X542,255),LEFT('Disaggregation Data'!$J$315:$J$536,255),0))=0,"",INDEX('Disaggregation Data'!$N$315:$N$536,MATCH(LEFT(X542,255),LEFT('Disaggregation Data'!J$315:$J$536,255),0))),"")</f>
        <v/>
      </c>
      <c r="I542" s="471"/>
      <c r="J542" s="471"/>
      <c r="K542" s="471"/>
      <c r="L542" s="471"/>
      <c r="M542" s="471"/>
      <c r="N542" s="471"/>
      <c r="O542" s="471"/>
      <c r="P542" s="471"/>
      <c r="Q542" s="471"/>
      <c r="R542" s="471"/>
      <c r="S542" s="471"/>
      <c r="T542" s="471"/>
      <c r="U542" s="390" t="str">
        <f t="array" ref="U542">IFERROR(IF(INDEX('Disaggregation Data'!$O$315:$O$536,MATCH(LEFT(X542,255),LEFT('Disaggregation Data'!$J$315:$J$536,255),0))=0,"",INDEX('Disaggregation Data'!$O$315:$O$536,MATCH(LEFT(X542,255),LEFT('Disaggregation Data'!J$315:$J$536,255),0))),"")</f>
        <v/>
      </c>
      <c r="V542" s="402" t="str">
        <f t="array" ref="V542">IFERROR(IF(INDEX('Disaggregation Data'!$P$315:$P$536,MATCH(LEFT(X542,255),LEFT('Disaggregation Data'!$J$315:$J$536,255),0))=0,"",INDEX('Disaggregation Data'!$P$315:$P$536,MATCH(LEFT(X542,255),LEFT('Disaggregation Data'!J$315:$J$536,255),0))),"")</f>
        <v/>
      </c>
      <c r="W542" s="472"/>
      <c r="X542" s="472" t="str">
        <f t="shared" si="39"/>
        <v/>
      </c>
      <c r="Y542" s="472">
        <f t="shared" si="40"/>
        <v>125</v>
      </c>
      <c r="Z542" s="472" t="str">
        <f t="shared" si="41"/>
        <v/>
      </c>
      <c r="AA542" s="472" t="b">
        <f t="shared" si="42"/>
        <v>0</v>
      </c>
      <c r="AB542" s="472" t="s">
        <v>2011</v>
      </c>
      <c r="AC542" s="472" t="str">
        <f t="array" ref="AC542">IFERROR(IF(INDEX('Disaggregation Records'!$G$95:$G$183,MATCH(LEFT(Z542,255),LEFT('Disaggregation Records'!$D$95:$D$183,255),0))=0,"",INDEX('Disaggregation Records'!$G$95:$G$183,MATCH(LEFT(Z542,255),LEFT('Disaggregation Records'!$D$95:$D$183,255),0))),"")</f>
        <v/>
      </c>
      <c r="AD542" s="472" t="s">
        <v>789</v>
      </c>
      <c r="AE542" s="219"/>
      <c r="AF542" s="135"/>
      <c r="AG542" s="135"/>
    </row>
    <row r="543" spans="1:33" ht="37.5" customHeight="1" x14ac:dyDescent="0.3">
      <c r="A543" s="367">
        <v>22</v>
      </c>
      <c r="B543" s="384" t="str">
        <f>IFERROR(VLOOKUP(A543,'Coverage Indicators - Section D'!$A$10:$Y$34,25,FALSE),"")</f>
        <v/>
      </c>
      <c r="C543" s="467" t="str">
        <f t="array" ref="C543">IFERROR(IF(INDEX('Disaggregation Records'!$E$95:$E$183,MATCH(LEFT(Z543,255),LEFT('Disaggregation Records'!$D$95:$D$183,255),0))=0,"",INDEX('Disaggregation Records'!$E$95:$E$183,MATCH(LEFT(Z543,255),LEFT('Disaggregation Records'!$D$95:$D$183,255),0))),"")</f>
        <v/>
      </c>
      <c r="D543" s="467" t="str">
        <f t="array" ref="D543">IFERROR(IF(INDEX('Disaggregation Records'!$F$95:$F$183,MATCH(LEFT(Z543,255),LEFT('Disaggregation Records'!$D$95:$D$183,255),0))=0,"",INDEX('Disaggregation Records'!$F$95:$F$183,MATCH(LEFT(Z543,255),LEFT('Disaggregation Records'!$D$95:$D$183,255),0))),"")</f>
        <v/>
      </c>
      <c r="E543" s="386" t="str">
        <f t="array" ref="E543">IFERROR(IF(INDEX('Disaggregation Data'!$K$315:$K$536,MATCH(LEFT(X543,255),LEFT('Disaggregation Data'!$J$315:$J$536,255),0))=0,"",INDEX('Disaggregation Data'!$K$315:$K$536,MATCH(LEFT(X543,255),LEFT('Disaggregation Data'!J$315:$J$536,255),0))),"")</f>
        <v/>
      </c>
      <c r="F543" s="387" t="str">
        <f t="array" ref="F543">IFERROR(IF(INDEX('Disaggregation Data'!$L$315:$L$536,MATCH(LEFT(X543,255),LEFT('Disaggregation Data'!$J$315:$J$536,255),0))=0,"",INDEX('Disaggregation Data'!$L$315:$L$536,MATCH(LEFT(X543,255),LEFT('Disaggregation Data'!J$315:$J$536,255),0))),"")</f>
        <v/>
      </c>
      <c r="G543" s="442" t="str">
        <f t="array" ref="G543">IFERROR(IF(INDEX('Disaggregation Data'!$M$315:$M$536,MATCH(LEFT(X543,255),LEFT('Disaggregation Data'!$J$315:$J$536,255),0))=0,(E543/F543)*100,INDEX('Disaggregation Data'!$M$315:$M$536,MATCH(LEFT(X543,255),LEFT('Disaggregation Data'!J$315:$J$536,255),0))),"")</f>
        <v/>
      </c>
      <c r="H543" s="390" t="str">
        <f t="array" ref="H543">IFERROR(IF(INDEX('Disaggregation Data'!$N$315:$N$536,MATCH(LEFT(X543,255),LEFT('Disaggregation Data'!$J$315:$J$536,255),0))=0,"",INDEX('Disaggregation Data'!$N$315:$N$536,MATCH(LEFT(X543,255),LEFT('Disaggregation Data'!J$315:$J$536,255),0))),"")</f>
        <v/>
      </c>
      <c r="I543" s="471"/>
      <c r="J543" s="471"/>
      <c r="K543" s="471"/>
      <c r="L543" s="471"/>
      <c r="M543" s="471"/>
      <c r="N543" s="471"/>
      <c r="O543" s="471"/>
      <c r="P543" s="471"/>
      <c r="Q543" s="471"/>
      <c r="R543" s="471"/>
      <c r="S543" s="471"/>
      <c r="T543" s="471"/>
      <c r="U543" s="390" t="str">
        <f t="array" ref="U543">IFERROR(IF(INDEX('Disaggregation Data'!$O$315:$O$536,MATCH(LEFT(X543,255),LEFT('Disaggregation Data'!$J$315:$J$536,255),0))=0,"",INDEX('Disaggregation Data'!$O$315:$O$536,MATCH(LEFT(X543,255),LEFT('Disaggregation Data'!J$315:$J$536,255),0))),"")</f>
        <v/>
      </c>
      <c r="V543" s="402" t="str">
        <f t="array" ref="V543">IFERROR(IF(INDEX('Disaggregation Data'!$P$315:$P$536,MATCH(LEFT(X543,255),LEFT('Disaggregation Data'!$J$315:$J$536,255),0))=0,"",INDEX('Disaggregation Data'!$P$315:$P$536,MATCH(LEFT(X543,255),LEFT('Disaggregation Data'!J$315:$J$536,255),0))),"")</f>
        <v/>
      </c>
      <c r="W543" s="472"/>
      <c r="X543" s="472" t="str">
        <f t="shared" si="39"/>
        <v/>
      </c>
      <c r="Y543" s="472">
        <f t="shared" si="40"/>
        <v>126</v>
      </c>
      <c r="Z543" s="472" t="str">
        <f t="shared" si="41"/>
        <v/>
      </c>
      <c r="AA543" s="472" t="b">
        <f t="shared" si="42"/>
        <v>0</v>
      </c>
      <c r="AB543" s="472" t="s">
        <v>2012</v>
      </c>
      <c r="AC543" s="472" t="str">
        <f t="array" ref="AC543">IFERROR(IF(INDEX('Disaggregation Records'!$G$95:$G$183,MATCH(LEFT(Z543,255),LEFT('Disaggregation Records'!$D$95:$D$183,255),0))=0,"",INDEX('Disaggregation Records'!$G$95:$G$183,MATCH(LEFT(Z543,255),LEFT('Disaggregation Records'!$D$95:$D$183,255),0))),"")</f>
        <v/>
      </c>
      <c r="AD543" s="472" t="s">
        <v>789</v>
      </c>
      <c r="AE543" s="219"/>
      <c r="AF543" s="135"/>
      <c r="AG543" s="135"/>
    </row>
    <row r="544" spans="1:33" ht="37.5" customHeight="1" x14ac:dyDescent="0.3">
      <c r="A544" s="367">
        <v>22</v>
      </c>
      <c r="B544" s="384" t="str">
        <f>IFERROR(VLOOKUP(A544,'Coverage Indicators - Section D'!$A$10:$Y$34,25,FALSE),"")</f>
        <v/>
      </c>
      <c r="C544" s="467" t="str">
        <f t="array" ref="C544">IFERROR(IF(INDEX('Disaggregation Records'!$E$95:$E$183,MATCH(LEFT(Z544,255),LEFT('Disaggregation Records'!$D$95:$D$183,255),0))=0,"",INDEX('Disaggregation Records'!$E$95:$E$183,MATCH(LEFT(Z544,255),LEFT('Disaggregation Records'!$D$95:$D$183,255),0))),"")</f>
        <v/>
      </c>
      <c r="D544" s="467" t="str">
        <f t="array" ref="D544">IFERROR(IF(INDEX('Disaggregation Records'!$F$95:$F$183,MATCH(LEFT(Z544,255),LEFT('Disaggregation Records'!$D$95:$D$183,255),0))=0,"",INDEX('Disaggregation Records'!$F$95:$F$183,MATCH(LEFT(Z544,255),LEFT('Disaggregation Records'!$D$95:$D$183,255),0))),"")</f>
        <v/>
      </c>
      <c r="E544" s="386" t="str">
        <f t="array" ref="E544">IFERROR(IF(INDEX('Disaggregation Data'!$K$315:$K$536,MATCH(LEFT(X544,255),LEFT('Disaggregation Data'!$J$315:$J$536,255),0))=0,"",INDEX('Disaggregation Data'!$K$315:$K$536,MATCH(LEFT(X544,255),LEFT('Disaggregation Data'!J$315:$J$536,255),0))),"")</f>
        <v/>
      </c>
      <c r="F544" s="387" t="str">
        <f t="array" ref="F544">IFERROR(IF(INDEX('Disaggregation Data'!$L$315:$L$536,MATCH(LEFT(X544,255),LEFT('Disaggregation Data'!$J$315:$J$536,255),0))=0,"",INDEX('Disaggregation Data'!$L$315:$L$536,MATCH(LEFT(X544,255),LEFT('Disaggregation Data'!J$315:$J$536,255),0))),"")</f>
        <v/>
      </c>
      <c r="G544" s="442" t="str">
        <f t="array" ref="G544">IFERROR(IF(INDEX('Disaggregation Data'!$M$315:$M$536,MATCH(LEFT(X544,255),LEFT('Disaggregation Data'!$J$315:$J$536,255),0))=0,(E544/F544)*100,INDEX('Disaggregation Data'!$M$315:$M$536,MATCH(LEFT(X544,255),LEFT('Disaggregation Data'!J$315:$J$536,255),0))),"")</f>
        <v/>
      </c>
      <c r="H544" s="390" t="str">
        <f t="array" ref="H544">IFERROR(IF(INDEX('Disaggregation Data'!$N$315:$N$536,MATCH(LEFT(X544,255),LEFT('Disaggregation Data'!$J$315:$J$536,255),0))=0,"",INDEX('Disaggregation Data'!$N$315:$N$536,MATCH(LEFT(X544,255),LEFT('Disaggregation Data'!J$315:$J$536,255),0))),"")</f>
        <v/>
      </c>
      <c r="I544" s="471"/>
      <c r="J544" s="471"/>
      <c r="K544" s="471"/>
      <c r="L544" s="471"/>
      <c r="M544" s="471"/>
      <c r="N544" s="471"/>
      <c r="O544" s="471"/>
      <c r="P544" s="471"/>
      <c r="Q544" s="471"/>
      <c r="R544" s="471"/>
      <c r="S544" s="471"/>
      <c r="T544" s="471"/>
      <c r="U544" s="390" t="str">
        <f t="array" ref="U544">IFERROR(IF(INDEX('Disaggregation Data'!$O$315:$O$536,MATCH(LEFT(X544,255),LEFT('Disaggregation Data'!$J$315:$J$536,255),0))=0,"",INDEX('Disaggregation Data'!$O$315:$O$536,MATCH(LEFT(X544,255),LEFT('Disaggregation Data'!J$315:$J$536,255),0))),"")</f>
        <v/>
      </c>
      <c r="V544" s="402" t="str">
        <f t="array" ref="V544">IFERROR(IF(INDEX('Disaggregation Data'!$P$315:$P$536,MATCH(LEFT(X544,255),LEFT('Disaggregation Data'!$J$315:$J$536,255),0))=0,"",INDEX('Disaggregation Data'!$P$315:$P$536,MATCH(LEFT(X544,255),LEFT('Disaggregation Data'!J$315:$J$536,255),0))),"")</f>
        <v/>
      </c>
      <c r="W544" s="472"/>
      <c r="X544" s="472" t="str">
        <f t="shared" si="39"/>
        <v/>
      </c>
      <c r="Y544" s="472">
        <f t="shared" si="40"/>
        <v>127</v>
      </c>
      <c r="Z544" s="472" t="str">
        <f t="shared" si="41"/>
        <v/>
      </c>
      <c r="AA544" s="472" t="b">
        <f t="shared" si="42"/>
        <v>0</v>
      </c>
      <c r="AB544" s="472" t="s">
        <v>2013</v>
      </c>
      <c r="AC544" s="472" t="str">
        <f t="array" ref="AC544">IFERROR(IF(INDEX('Disaggregation Records'!$G$95:$G$183,MATCH(LEFT(Z544,255),LEFT('Disaggregation Records'!$D$95:$D$183,255),0))=0,"",INDEX('Disaggregation Records'!$G$95:$G$183,MATCH(LEFT(Z544,255),LEFT('Disaggregation Records'!$D$95:$D$183,255),0))),"")</f>
        <v/>
      </c>
      <c r="AD544" s="472" t="s">
        <v>789</v>
      </c>
      <c r="AE544" s="219"/>
      <c r="AF544" s="135"/>
      <c r="AG544" s="135"/>
    </row>
    <row r="545" spans="1:33" ht="37.5" customHeight="1" x14ac:dyDescent="0.3">
      <c r="A545" s="367">
        <v>22</v>
      </c>
      <c r="B545" s="384" t="str">
        <f>IFERROR(VLOOKUP(A545,'Coverage Indicators - Section D'!$A$10:$Y$34,25,FALSE),"")</f>
        <v/>
      </c>
      <c r="C545" s="467" t="str">
        <f t="array" ref="C545">IFERROR(IF(INDEX('Disaggregation Records'!$E$95:$E$183,MATCH(LEFT(Z545,255),LEFT('Disaggregation Records'!$D$95:$D$183,255),0))=0,"",INDEX('Disaggregation Records'!$E$95:$E$183,MATCH(LEFT(Z545,255),LEFT('Disaggregation Records'!$D$95:$D$183,255),0))),"")</f>
        <v/>
      </c>
      <c r="D545" s="467" t="str">
        <f t="array" ref="D545">IFERROR(IF(INDEX('Disaggregation Records'!$F$95:$F$183,MATCH(LEFT(Z545,255),LEFT('Disaggregation Records'!$D$95:$D$183,255),0))=0,"",INDEX('Disaggregation Records'!$F$95:$F$183,MATCH(LEFT(Z545,255),LEFT('Disaggregation Records'!$D$95:$D$183,255),0))),"")</f>
        <v/>
      </c>
      <c r="E545" s="386" t="str">
        <f t="array" ref="E545">IFERROR(IF(INDEX('Disaggregation Data'!$K$315:$K$536,MATCH(LEFT(X545,255),LEFT('Disaggregation Data'!$J$315:$J$536,255),0))=0,"",INDEX('Disaggregation Data'!$K$315:$K$536,MATCH(LEFT(X545,255),LEFT('Disaggregation Data'!J$315:$J$536,255),0))),"")</f>
        <v/>
      </c>
      <c r="F545" s="387" t="str">
        <f t="array" ref="F545">IFERROR(IF(INDEX('Disaggregation Data'!$L$315:$L$536,MATCH(LEFT(X545,255),LEFT('Disaggregation Data'!$J$315:$J$536,255),0))=0,"",INDEX('Disaggregation Data'!$L$315:$L$536,MATCH(LEFT(X545,255),LEFT('Disaggregation Data'!J$315:$J$536,255),0))),"")</f>
        <v/>
      </c>
      <c r="G545" s="442" t="str">
        <f t="array" ref="G545">IFERROR(IF(INDEX('Disaggregation Data'!$M$315:$M$536,MATCH(LEFT(X545,255),LEFT('Disaggregation Data'!$J$315:$J$536,255),0))=0,(E545/F545)*100,INDEX('Disaggregation Data'!$M$315:$M$536,MATCH(LEFT(X545,255),LEFT('Disaggregation Data'!J$315:$J$536,255),0))),"")</f>
        <v/>
      </c>
      <c r="H545" s="390" t="str">
        <f t="array" ref="H545">IFERROR(IF(INDEX('Disaggregation Data'!$N$315:$N$536,MATCH(LEFT(X545,255),LEFT('Disaggregation Data'!$J$315:$J$536,255),0))=0,"",INDEX('Disaggregation Data'!$N$315:$N$536,MATCH(LEFT(X545,255),LEFT('Disaggregation Data'!J$315:$J$536,255),0))),"")</f>
        <v/>
      </c>
      <c r="I545" s="471"/>
      <c r="J545" s="471"/>
      <c r="K545" s="471"/>
      <c r="L545" s="471"/>
      <c r="M545" s="471"/>
      <c r="N545" s="471"/>
      <c r="O545" s="471"/>
      <c r="P545" s="471"/>
      <c r="Q545" s="471"/>
      <c r="R545" s="471"/>
      <c r="S545" s="471"/>
      <c r="T545" s="471"/>
      <c r="U545" s="390" t="str">
        <f t="array" ref="U545">IFERROR(IF(INDEX('Disaggregation Data'!$O$315:$O$536,MATCH(LEFT(X545,255),LEFT('Disaggregation Data'!$J$315:$J$536,255),0))=0,"",INDEX('Disaggregation Data'!$O$315:$O$536,MATCH(LEFT(X545,255),LEFT('Disaggregation Data'!J$315:$J$536,255),0))),"")</f>
        <v/>
      </c>
      <c r="V545" s="402" t="str">
        <f t="array" ref="V545">IFERROR(IF(INDEX('Disaggregation Data'!$P$315:$P$536,MATCH(LEFT(X545,255),LEFT('Disaggregation Data'!$J$315:$J$536,255),0))=0,"",INDEX('Disaggregation Data'!$P$315:$P$536,MATCH(LEFT(X545,255),LEFT('Disaggregation Data'!J$315:$J$536,255),0))),"")</f>
        <v/>
      </c>
      <c r="W545" s="472"/>
      <c r="X545" s="472" t="str">
        <f t="shared" si="39"/>
        <v/>
      </c>
      <c r="Y545" s="472">
        <f t="shared" si="40"/>
        <v>128</v>
      </c>
      <c r="Z545" s="472" t="str">
        <f t="shared" si="41"/>
        <v/>
      </c>
      <c r="AA545" s="472" t="b">
        <f t="shared" si="42"/>
        <v>0</v>
      </c>
      <c r="AB545" s="472" t="s">
        <v>2014</v>
      </c>
      <c r="AC545" s="472" t="str">
        <f t="array" ref="AC545">IFERROR(IF(INDEX('Disaggregation Records'!$G$95:$G$183,MATCH(LEFT(Z545,255),LEFT('Disaggregation Records'!$D$95:$D$183,255),0))=0,"",INDEX('Disaggregation Records'!$G$95:$G$183,MATCH(LEFT(Z545,255),LEFT('Disaggregation Records'!$D$95:$D$183,255),0))),"")</f>
        <v/>
      </c>
      <c r="AD545" s="472" t="s">
        <v>789</v>
      </c>
      <c r="AE545" s="219"/>
      <c r="AF545" s="135"/>
      <c r="AG545" s="135"/>
    </row>
    <row r="546" spans="1:33" ht="37.5" customHeight="1" x14ac:dyDescent="0.3">
      <c r="A546" s="367">
        <v>22</v>
      </c>
      <c r="B546" s="384" t="str">
        <f>IFERROR(VLOOKUP(A546,'Coverage Indicators - Section D'!$A$10:$Y$34,25,FALSE),"")</f>
        <v/>
      </c>
      <c r="C546" s="467" t="str">
        <f t="array" ref="C546">IFERROR(IF(INDEX('Disaggregation Records'!$E$95:$E$183,MATCH(LEFT(Z546,255),LEFT('Disaggregation Records'!$D$95:$D$183,255),0))=0,"",INDEX('Disaggregation Records'!$E$95:$E$183,MATCH(LEFT(Z546,255),LEFT('Disaggregation Records'!$D$95:$D$183,255),0))),"")</f>
        <v/>
      </c>
      <c r="D546" s="467" t="str">
        <f t="array" ref="D546">IFERROR(IF(INDEX('Disaggregation Records'!$F$95:$F$183,MATCH(LEFT(Z546,255),LEFT('Disaggregation Records'!$D$95:$D$183,255),0))=0,"",INDEX('Disaggregation Records'!$F$95:$F$183,MATCH(LEFT(Z546,255),LEFT('Disaggregation Records'!$D$95:$D$183,255),0))),"")</f>
        <v/>
      </c>
      <c r="E546" s="386" t="str">
        <f t="array" ref="E546">IFERROR(IF(INDEX('Disaggregation Data'!$K$315:$K$536,MATCH(LEFT(X546,255),LEFT('Disaggregation Data'!$J$315:$J$536,255),0))=0,"",INDEX('Disaggregation Data'!$K$315:$K$536,MATCH(LEFT(X546,255),LEFT('Disaggregation Data'!J$315:$J$536,255),0))),"")</f>
        <v/>
      </c>
      <c r="F546" s="387" t="str">
        <f t="array" ref="F546">IFERROR(IF(INDEX('Disaggregation Data'!$L$315:$L$536,MATCH(LEFT(X546,255),LEFT('Disaggregation Data'!$J$315:$J$536,255),0))=0,"",INDEX('Disaggregation Data'!$L$315:$L$536,MATCH(LEFT(X546,255),LEFT('Disaggregation Data'!J$315:$J$536,255),0))),"")</f>
        <v/>
      </c>
      <c r="G546" s="442" t="str">
        <f t="array" ref="G546">IFERROR(IF(INDEX('Disaggregation Data'!$M$315:$M$536,MATCH(LEFT(X546,255),LEFT('Disaggregation Data'!$J$315:$J$536,255),0))=0,(E546/F546)*100,INDEX('Disaggregation Data'!$M$315:$M$536,MATCH(LEFT(X546,255),LEFT('Disaggregation Data'!J$315:$J$536,255),0))),"")</f>
        <v/>
      </c>
      <c r="H546" s="390" t="str">
        <f t="array" ref="H546">IFERROR(IF(INDEX('Disaggregation Data'!$N$315:$N$536,MATCH(LEFT(X546,255),LEFT('Disaggregation Data'!$J$315:$J$536,255),0))=0,"",INDEX('Disaggregation Data'!$N$315:$N$536,MATCH(LEFT(X546,255),LEFT('Disaggregation Data'!J$315:$J$536,255),0))),"")</f>
        <v/>
      </c>
      <c r="I546" s="471"/>
      <c r="J546" s="471"/>
      <c r="K546" s="471"/>
      <c r="L546" s="471"/>
      <c r="M546" s="471"/>
      <c r="N546" s="471"/>
      <c r="O546" s="471"/>
      <c r="P546" s="471"/>
      <c r="Q546" s="471"/>
      <c r="R546" s="471"/>
      <c r="S546" s="471"/>
      <c r="T546" s="471"/>
      <c r="U546" s="390" t="str">
        <f t="array" ref="U546">IFERROR(IF(INDEX('Disaggregation Data'!$O$315:$O$536,MATCH(LEFT(X546,255),LEFT('Disaggregation Data'!$J$315:$J$536,255),0))=0,"",INDEX('Disaggregation Data'!$O$315:$O$536,MATCH(LEFT(X546,255),LEFT('Disaggregation Data'!J$315:$J$536,255),0))),"")</f>
        <v/>
      </c>
      <c r="V546" s="402" t="str">
        <f t="array" ref="V546">IFERROR(IF(INDEX('Disaggregation Data'!$P$315:$P$536,MATCH(LEFT(X546,255),LEFT('Disaggregation Data'!$J$315:$J$536,255),0))=0,"",INDEX('Disaggregation Data'!$P$315:$P$536,MATCH(LEFT(X546,255),LEFT('Disaggregation Data'!J$315:$J$536,255),0))),"")</f>
        <v/>
      </c>
      <c r="W546" s="472"/>
      <c r="X546" s="472" t="str">
        <f t="shared" si="39"/>
        <v/>
      </c>
      <c r="Y546" s="472">
        <f t="shared" si="40"/>
        <v>129</v>
      </c>
      <c r="Z546" s="472" t="str">
        <f t="shared" si="41"/>
        <v/>
      </c>
      <c r="AA546" s="472" t="b">
        <f t="shared" si="42"/>
        <v>0</v>
      </c>
      <c r="AB546" s="472" t="s">
        <v>2015</v>
      </c>
      <c r="AC546" s="472" t="str">
        <f t="array" ref="AC546">IFERROR(IF(INDEX('Disaggregation Records'!$G$95:$G$183,MATCH(LEFT(Z546,255),LEFT('Disaggregation Records'!$D$95:$D$183,255),0))=0,"",INDEX('Disaggregation Records'!$G$95:$G$183,MATCH(LEFT(Z546,255),LEFT('Disaggregation Records'!$D$95:$D$183,255),0))),"")</f>
        <v/>
      </c>
      <c r="AD546" s="472" t="s">
        <v>789</v>
      </c>
      <c r="AE546" s="219"/>
      <c r="AF546" s="135"/>
      <c r="AG546" s="135"/>
    </row>
    <row r="547" spans="1:33" ht="2.85" customHeight="1" thickBot="1" x14ac:dyDescent="0.35">
      <c r="A547" s="65"/>
      <c r="B547" s="66"/>
      <c r="C547" s="66"/>
      <c r="D547" s="66"/>
      <c r="E547" s="66"/>
      <c r="F547" s="66"/>
      <c r="G547" s="66"/>
      <c r="H547" s="66"/>
      <c r="I547" s="66"/>
      <c r="J547" s="66"/>
      <c r="K547" s="66"/>
      <c r="L547" s="66"/>
      <c r="M547" s="66"/>
      <c r="N547" s="66"/>
      <c r="O547" s="66"/>
      <c r="P547" s="66"/>
      <c r="Q547" s="66"/>
      <c r="R547" s="125"/>
      <c r="S547" s="125"/>
      <c r="T547" s="125"/>
      <c r="U547" s="125"/>
      <c r="V547" s="125"/>
      <c r="W547" s="125"/>
      <c r="X547" s="125"/>
      <c r="Y547" s="125"/>
      <c r="Z547" s="125"/>
      <c r="AA547" s="125"/>
      <c r="AB547" s="125"/>
      <c r="AC547" s="125" t="s">
        <v>241</v>
      </c>
      <c r="AD547" s="125"/>
      <c r="AE547" s="61"/>
      <c r="AF547" s="135"/>
      <c r="AG547" s="135"/>
    </row>
    <row r="548" spans="1:33" ht="30" customHeight="1" x14ac:dyDescent="0.3">
      <c r="AF548" s="135"/>
      <c r="AG548" s="135"/>
    </row>
    <row r="549" spans="1:33" ht="30" customHeight="1" x14ac:dyDescent="0.3"/>
    <row r="550" spans="1:33" ht="30" customHeight="1" x14ac:dyDescent="0.3"/>
    <row r="551" spans="1:33" x14ac:dyDescent="0.3">
      <c r="A551" s="67" t="s">
        <v>130</v>
      </c>
    </row>
  </sheetData>
  <sheetProtection algorithmName="SHA-512" hashValue="BtdcsjvA0AxgoM6NdzBDPYCOSXI8t0Cy2QoSCh0XGJ7qX4vTSTEsmVDzFGEL2HfGAyAMeqiQbECxzBIH0gRnhQ==" saltValue="3ED6ErOMorHzO/54B2HM3A==" spinCount="100000" sheet="1" objects="1" scenarios="1" formatCells="0" sort="0" autoFilter="0"/>
  <mergeCells count="5">
    <mergeCell ref="A1:H2"/>
    <mergeCell ref="A6:H6"/>
    <mergeCell ref="A165:H165"/>
    <mergeCell ref="A324:Q324"/>
    <mergeCell ref="R324:U324"/>
  </mergeCells>
  <conditionalFormatting sqref="A8:D158">
    <cfRule type="expression" dxfId="39" priority="14">
      <formula>MOD($A8,2)=1</formula>
    </cfRule>
    <cfRule type="expression" dxfId="38" priority="15">
      <formula>MOD($A8,2)=0</formula>
    </cfRule>
  </conditionalFormatting>
  <conditionalFormatting sqref="A167:D317">
    <cfRule type="expression" dxfId="37" priority="12">
      <formula>MOD($A8,2)=1</formula>
    </cfRule>
    <cfRule type="expression" dxfId="36" priority="13">
      <formula>MOD($A167,2)=0</formula>
    </cfRule>
  </conditionalFormatting>
  <conditionalFormatting sqref="A326:D546">
    <cfRule type="expression" dxfId="35" priority="10">
      <formula>MOD($A326,2)=1</formula>
    </cfRule>
    <cfRule type="expression" dxfId="34" priority="11">
      <formula>MOD($A326,2)=0</formula>
    </cfRule>
  </conditionalFormatting>
  <conditionalFormatting sqref="J326:Q546 A167:H317 A8:H158 A326:H546">
    <cfRule type="expression" dxfId="33" priority="9">
      <formula>$C8=""</formula>
    </cfRule>
  </conditionalFormatting>
  <conditionalFormatting sqref="V326:V546">
    <cfRule type="expression" dxfId="32" priority="8">
      <formula>$C326=""</formula>
    </cfRule>
  </conditionalFormatting>
  <conditionalFormatting sqref="U326:U546">
    <cfRule type="expression" dxfId="31" priority="7">
      <formula>$C326=""</formula>
    </cfRule>
  </conditionalFormatting>
  <conditionalFormatting sqref="I326:I546">
    <cfRule type="expression" dxfId="30" priority="6">
      <formula>$C326=""</formula>
    </cfRule>
  </conditionalFormatting>
  <conditionalFormatting sqref="R326:S546">
    <cfRule type="expression" dxfId="29" priority="5">
      <formula>$C326=""</formula>
    </cfRule>
  </conditionalFormatting>
  <conditionalFormatting sqref="T326:T546">
    <cfRule type="expression" dxfId="28" priority="4">
      <formula>$C326=""</formula>
    </cfRule>
  </conditionalFormatting>
  <conditionalFormatting sqref="A8:H16 A167:H175">
    <cfRule type="expression" dxfId="27" priority="3">
      <formula>$O8:$O159="[Record ID]"</formula>
    </cfRule>
  </conditionalFormatting>
  <conditionalFormatting sqref="A326:V546">
    <cfRule type="expression" dxfId="26" priority="1">
      <formula>$AB326:$AB547="[Record ID]"</formula>
    </cfRule>
  </conditionalFormatting>
  <conditionalFormatting sqref="A17:H25">
    <cfRule type="expression" dxfId="25" priority="42">
      <formula>$O17:$O318="[Record ID]"</formula>
    </cfRule>
  </conditionalFormatting>
  <conditionalFormatting sqref="A176:H317">
    <cfRule type="expression" dxfId="24" priority="44">
      <formula>$O176:$O547="[Record ID]"</formula>
    </cfRule>
  </conditionalFormatting>
  <conditionalFormatting sqref="A26:H158">
    <cfRule type="expression" dxfId="23" priority="46">
      <formula>$O26:$O547="[Record ID]"</formula>
    </cfRule>
  </conditionalFormatting>
  <dataValidations count="16">
    <dataValidation type="textLength" allowBlank="1" showInputMessage="1" showErrorMessage="1" errorTitle="Entered information is too long" error="Information entered here is limited to 20 characters. Please capture further details in Comments." sqref="E8:E158 E167:E317">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7:G317 G8:G158 U326:U546">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7:H317">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6:V546">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8:A158">
      <formula1>-1000000000000000000</formula1>
      <formula2>1000000000000000000</formula2>
    </dataValidation>
    <dataValidation type="list" allowBlank="1" showInputMessage="1" showErrorMessage="1" errorTitle="X-Author for Excel" error="Please select a value from the drop-down." promptTitle="X-Author for Excel" sqref="F8:F158">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8:O158 I8:J158 O167:O317 I167:J317 AB326:AD546">
      <formula1>""</formula1>
    </dataValidation>
    <dataValidation type="list" allowBlank="1" showInputMessage="1" showErrorMessage="1" errorTitle="X-Author for Excel" error="Please select either TRUE or FALSE from the dropdown." promptTitle="X-Author for Excel" sqref="N8:N158 N167:N317 AA326:AA546">
      <formula1>"TRUE,FALSE"</formula1>
    </dataValidation>
    <dataValidation type="decimal" allowBlank="1" showInputMessage="1" showErrorMessage="1" errorTitle="X-Author for Excel" error="Please enter a valid numeric value. Valid range for Outcome Indicator Number is -1E+18 to 1E+18." promptTitle="X-Author for Excel" sqref="A167:A317">
      <formula1>-1000000000000000000</formula1>
      <formula2>1000000000000000000</formula2>
    </dataValidation>
    <dataValidation type="list" allowBlank="1" showInputMessage="1" showErrorMessage="1" errorTitle="X-Author for Excel" error="Please select a value from the drop-down." promptTitle="X-Author for Excel" sqref="F167:F317">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546">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326:E546">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326:F546">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G326:G546">
      <formula1>-99999.99</formula1>
      <formula2>99999.99</formula2>
    </dataValidation>
    <dataValidation type="list" allowBlank="1" showInputMessage="1" showErrorMessage="1" errorTitle="X-Author for Excel" error="Please select a value from the drop-down." promptTitle="X-Author for Excel" sqref="H326:H546">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hyperlink ref="B4" location="_b9c6b527_c2c5_4200_bb21_b9257f2bb2c1" display="Impact "/>
    <hyperlink ref="C4" location="_a395564a_2e4f_42b7_9d4d_76ed548224d3" display="Outcome "/>
    <hyperlink ref="A551" location="' Disaggregation - Section E'!A4" display="' Disaggregation - Section E'!A4"/>
  </hyperlinks>
  <pageMargins left="0.7" right="0.7" top="0.75" bottom="0.75" header="0.3" footer="0.3"/>
  <pageSetup paperSize="8" scale="66" fitToHeight="0" orientation="landscape" r:id="rId1"/>
  <rowBreaks count="1" manualBreakCount="1">
    <brk id="325" max="21" man="1"/>
  </rowBreaks>
  <colBreaks count="1" manualBreakCount="1">
    <brk id="4" max="3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N580"/>
  <sheetViews>
    <sheetView showGridLines="0" topLeftCell="A4" zoomScale="75" zoomScaleNormal="75" zoomScalePageLayoutView="75" workbookViewId="0">
      <selection activeCell="E20" sqref="E20"/>
    </sheetView>
  </sheetViews>
  <sheetFormatPr defaultColWidth="8.59765625" defaultRowHeight="15.6" x14ac:dyDescent="0.3"/>
  <cols>
    <col min="1" max="1" width="12" style="6" customWidth="1"/>
    <col min="2" max="2" width="30.59765625" style="6" customWidth="1"/>
    <col min="3" max="3" width="25.59765625" style="6" customWidth="1"/>
    <col min="4" max="4" width="43.59765625" style="6" customWidth="1"/>
    <col min="5" max="5" width="35.59765625" style="6" customWidth="1"/>
    <col min="6" max="6" width="24.09765625" style="6" hidden="1" customWidth="1"/>
    <col min="7" max="7" width="21.09765625" style="6" hidden="1" customWidth="1"/>
    <col min="8" max="8" width="35.09765625" style="6" hidden="1" customWidth="1"/>
    <col min="9" max="9" width="31.59765625" style="6" hidden="1" customWidth="1"/>
    <col min="10" max="10" width="26.59765625" style="6" hidden="1" customWidth="1"/>
    <col min="11" max="11" width="27.59765625" style="6" hidden="1" customWidth="1"/>
    <col min="12" max="13" width="9.765625E-2" style="6" customWidth="1"/>
    <col min="14" max="14" width="26.09765625" style="6" customWidth="1"/>
    <col min="15" max="15" width="50.3984375" style="6" customWidth="1"/>
    <col min="16" max="16" width="23.59765625" style="6" customWidth="1"/>
    <col min="17" max="17" width="13.59765625" style="6" hidden="1" customWidth="1"/>
    <col min="18" max="19" width="14.09765625" style="6" hidden="1" customWidth="1"/>
    <col min="20" max="21" width="22.09765625" style="6" hidden="1" customWidth="1"/>
    <col min="22" max="22" width="25.59765625" style="6" hidden="1" customWidth="1"/>
    <col min="23" max="27" width="26.59765625" style="6" hidden="1" customWidth="1"/>
    <col min="28" max="29" width="9.765625E-2" style="6" customWidth="1"/>
    <col min="30" max="38" width="8.59765625" style="6" customWidth="1"/>
    <col min="39" max="39" width="8.59765625" style="9" customWidth="1"/>
    <col min="40" max="40" width="17.59765625" style="9" customWidth="1"/>
    <col min="41" max="41" width="13.09765625" style="6" customWidth="1"/>
    <col min="42" max="42" width="18" style="6" customWidth="1"/>
    <col min="43" max="43" width="13.09765625" style="6" customWidth="1"/>
    <col min="44" max="16384" width="8.59765625" style="6"/>
  </cols>
  <sheetData>
    <row r="1" spans="1:29" ht="21.6" customHeight="1" x14ac:dyDescent="0.3">
      <c r="A1" s="529" t="s">
        <v>181</v>
      </c>
      <c r="B1" s="530"/>
      <c r="C1" s="530"/>
      <c r="D1" s="530"/>
      <c r="E1" s="530"/>
      <c r="F1" s="530"/>
      <c r="G1" s="530"/>
      <c r="H1" s="530"/>
      <c r="I1" s="530"/>
      <c r="J1" s="530"/>
      <c r="K1" s="530"/>
      <c r="L1" s="530"/>
      <c r="M1" s="530"/>
      <c r="N1" s="530"/>
      <c r="O1" s="531"/>
    </row>
    <row r="2" spans="1:29" ht="16.2" thickBot="1" x14ac:dyDescent="0.35">
      <c r="A2" s="532"/>
      <c r="B2" s="533"/>
      <c r="C2" s="533"/>
      <c r="D2" s="533"/>
      <c r="E2" s="533"/>
      <c r="F2" s="533"/>
      <c r="G2" s="533"/>
      <c r="H2" s="533"/>
      <c r="I2" s="533"/>
      <c r="J2" s="533"/>
      <c r="K2" s="533"/>
      <c r="L2" s="533"/>
      <c r="M2" s="533"/>
      <c r="N2" s="533"/>
      <c r="O2" s="534"/>
    </row>
    <row r="3" spans="1:29" ht="16.2" thickBot="1" x14ac:dyDescent="0.35"/>
    <row r="4" spans="1:29" ht="65.849999999999994" customHeight="1" thickBot="1" x14ac:dyDescent="0.35">
      <c r="A4" s="44" t="s">
        <v>37</v>
      </c>
      <c r="B4" s="45" t="s">
        <v>170</v>
      </c>
      <c r="C4" s="31" t="s">
        <v>171</v>
      </c>
    </row>
    <row r="5" spans="1:29" ht="16.2" thickBot="1" x14ac:dyDescent="0.35"/>
    <row r="6" spans="1:29" ht="45.75" customHeight="1" thickBot="1" x14ac:dyDescent="0.35">
      <c r="A6" s="509" t="s">
        <v>170</v>
      </c>
      <c r="B6" s="510"/>
      <c r="C6" s="510"/>
      <c r="D6" s="510"/>
      <c r="E6" s="510"/>
      <c r="F6" s="510"/>
      <c r="G6" s="510"/>
      <c r="H6" s="510"/>
      <c r="I6" s="510"/>
      <c r="J6" s="510"/>
      <c r="K6" s="510"/>
      <c r="L6" s="510"/>
      <c r="M6" s="510"/>
      <c r="N6" s="510"/>
      <c r="O6" s="510"/>
      <c r="P6" s="185"/>
      <c r="Q6" s="185"/>
      <c r="R6" s="185"/>
      <c r="S6" s="185"/>
      <c r="T6" s="185"/>
      <c r="U6" s="185"/>
      <c r="V6" s="185"/>
      <c r="W6" s="185"/>
      <c r="X6" s="185"/>
      <c r="Y6" s="185"/>
      <c r="Z6" s="185"/>
      <c r="AA6" s="185"/>
      <c r="AB6" s="185"/>
      <c r="AC6" s="187"/>
    </row>
    <row r="7" spans="1:29" ht="45.75" customHeight="1" x14ac:dyDescent="0.3">
      <c r="A7" s="379" t="s">
        <v>129</v>
      </c>
      <c r="B7" s="379" t="s">
        <v>1</v>
      </c>
      <c r="C7" s="379" t="s">
        <v>88</v>
      </c>
      <c r="D7" s="379" t="s">
        <v>89</v>
      </c>
      <c r="E7" s="379" t="s">
        <v>262</v>
      </c>
      <c r="F7" s="363" t="s">
        <v>265</v>
      </c>
      <c r="G7" s="410"/>
      <c r="H7" s="410"/>
      <c r="I7" s="410"/>
      <c r="J7" s="410"/>
      <c r="K7" s="410"/>
      <c r="L7" s="410"/>
      <c r="M7" s="379"/>
      <c r="N7" s="380" t="s">
        <v>11</v>
      </c>
      <c r="O7" s="380" t="s">
        <v>9</v>
      </c>
      <c r="P7" s="380" t="s">
        <v>299</v>
      </c>
      <c r="Q7" s="448"/>
      <c r="R7" s="432" t="s">
        <v>261</v>
      </c>
      <c r="S7" s="432" t="s">
        <v>60</v>
      </c>
      <c r="T7" s="432" t="s">
        <v>62</v>
      </c>
      <c r="U7" s="432" t="s">
        <v>98</v>
      </c>
      <c r="V7" s="449" t="s">
        <v>178</v>
      </c>
      <c r="W7" s="449" t="s">
        <v>196</v>
      </c>
      <c r="X7" s="449" t="s">
        <v>209</v>
      </c>
      <c r="Y7" s="449" t="s">
        <v>48</v>
      </c>
      <c r="Z7" s="449" t="s">
        <v>263</v>
      </c>
      <c r="AA7" s="215"/>
      <c r="AB7" s="160"/>
      <c r="AC7" s="51"/>
    </row>
    <row r="8" spans="1:29" ht="47.1" hidden="1" customHeight="1" x14ac:dyDescent="0.3">
      <c r="A8" s="367" t="s">
        <v>93</v>
      </c>
      <c r="B8" s="450" t="str">
        <f>IFERROR(IF(D8="","",VLOOKUP(W8,'Reference records(soft deleted)'!$B$46:$D$62,3,FALSE)),"")</f>
        <v/>
      </c>
      <c r="C8" s="450" t="str">
        <f>IFERROR(IF(D8="","",VLOOKUP(X8,'Reference records(soft deleted)'!$B$109:$D$181,3,FALSE)),"")</f>
        <v/>
      </c>
      <c r="D8" s="451" t="s">
        <v>90</v>
      </c>
      <c r="E8" s="452" t="str">
        <f>IF('Overview - Section A'!$AN$5="Funding Request",IF(F8="Funding Request Place Holder","",F8),"")</f>
        <v/>
      </c>
      <c r="F8" s="453" t="str">
        <f>IFERROR(IF(Z8="","",VLOOKUP(Z8,'Overview - Section A'!$P$30:$Q$31,2,FALSE)),"")</f>
        <v>[Account (Name)]</v>
      </c>
      <c r="G8" s="454"/>
      <c r="H8" s="454"/>
      <c r="I8" s="454"/>
      <c r="J8" s="454"/>
      <c r="K8" s="454"/>
      <c r="L8" s="454"/>
      <c r="M8" s="452"/>
      <c r="N8" s="455" t="str">
        <f>IFERROR(IF(Y8="","",Y8),"")</f>
        <v>[Country (Name)]</v>
      </c>
      <c r="O8" s="456" t="s">
        <v>91</v>
      </c>
      <c r="P8" s="457" t="s">
        <v>298</v>
      </c>
      <c r="Q8" s="458"/>
      <c r="R8" s="433" t="str">
        <f>IFERROR(IF('Overview - Section A'!$AN$5="Funding Request",VLOOKUP(E8,'Overview - Section A'!$M$30:$P$31,4,FALSE),IF(Z8="","",Z8)),"")</f>
        <v>[Record ID]</v>
      </c>
      <c r="S8" s="433" t="b">
        <f>IFERROR(IF(N8&lt;&gt;"",TRUE,FALSE),FALSE)</f>
        <v>1</v>
      </c>
      <c r="T8" s="433" t="s">
        <v>61</v>
      </c>
      <c r="U8" s="433" t="str">
        <f t="array" ref="U8">IFERROR(IF(INDEX('Overview - Section A'!$AB$119:$AB$173,MATCH(LEFT(C8,255),LEFT('Overview - Section A'!$W$119:$W$173,255),0))=0,"",INDEX('Overview - Section A'!$AB$119:$AB$173,MATCH(LEFT(C8,255),LEFT('Overview - Section A'!$W$119:$W$173,255),0))),"")</f>
        <v>a1M36000004b8XuEAI</v>
      </c>
      <c r="V8" s="459" t="str">
        <f>IFERROR(IF('Overview - Section A'!$AN$5="Funding Request",IF('Reference Records'!$B$157&lt;&gt;"",VLOOKUP(N8,'Reference Records'!$B$157:$C$158,2,FALSE),VLOOKUP(N8,'Reference Records'!$A$170:$C$171,3,FALSE)),VLOOKUP(N8,'Reference Records'!$A$174:$C$176,3,FALSE)),"")</f>
        <v>[Record ID]</v>
      </c>
      <c r="W8" s="460" t="s">
        <v>195</v>
      </c>
      <c r="X8" s="460" t="s">
        <v>197</v>
      </c>
      <c r="Y8" s="459" t="s">
        <v>201</v>
      </c>
      <c r="Z8" s="459" t="s">
        <v>61</v>
      </c>
      <c r="AA8" s="216"/>
      <c r="AB8" s="161"/>
      <c r="AC8" s="51"/>
    </row>
    <row r="9" spans="1:29" ht="47.1" customHeight="1" x14ac:dyDescent="0.3">
      <c r="A9" s="367">
        <v>1</v>
      </c>
      <c r="B9" s="450" t="str">
        <f>IFERROR(IF(D9="","",VLOOKUP(W9,'Reference records(soft deleted)'!$B$46:$D$62,3,FALSE)),"")</f>
        <v/>
      </c>
      <c r="C9" s="450" t="str">
        <f>IFERROR(IF(D9="","",VLOOKUP(X9,'Reference records(soft deleted)'!$B$109:$D$181,3,FALSE)),"")</f>
        <v/>
      </c>
      <c r="D9" s="451"/>
      <c r="E9" s="452" t="str">
        <f>IF('Overview - Section A'!$AN$5="Funding Request",IF(F9="Funding Request Place Holder","",F9),"")</f>
        <v/>
      </c>
      <c r="F9" s="453" t="str">
        <f>IFERROR(IF(Z9="","",VLOOKUP(Z9,'Overview - Section A'!$P$30:$Q$31,2,FALSE)),"")</f>
        <v/>
      </c>
      <c r="G9" s="454"/>
      <c r="H9" s="454"/>
      <c r="I9" s="454"/>
      <c r="J9" s="454"/>
      <c r="K9" s="454"/>
      <c r="L9" s="454"/>
      <c r="M9" s="452"/>
      <c r="N9" s="455" t="str">
        <f t="shared" ref="N9:N72" si="0">IFERROR(IF(Y9="","",Y9),"")</f>
        <v/>
      </c>
      <c r="O9" s="456"/>
      <c r="P9" s="457"/>
      <c r="Q9" s="458"/>
      <c r="R9" s="433" t="str">
        <f>IFERROR(IF('Overview - Section A'!$AN$5="Funding Request",VLOOKUP(E9,'Overview - Section A'!$M$30:$P$31,4,FALSE),IF(Z9="","",Z9)),"")</f>
        <v/>
      </c>
      <c r="S9" s="433" t="b">
        <f t="shared" ref="S9:S72" si="1">IFERROR(IF(N9&lt;&gt;"",TRUE,FALSE),FALSE)</f>
        <v>0</v>
      </c>
      <c r="T9" s="433" t="s">
        <v>922</v>
      </c>
      <c r="U9" s="433" t="str">
        <f t="array" ref="U9">IFERROR(IF(INDEX('Overview - Section A'!$AB$119:$AB$173,MATCH(LEFT(C9,255),LEFT('Overview - Section A'!$W$119:$W$173,255),0))=0,"",INDEX('Overview - Section A'!$AB$119:$AB$173,MATCH(LEFT(C9,255),LEFT('Overview - Section A'!$W$119:$W$173,255),0))),"")</f>
        <v>a1M36000004b8XuEAI</v>
      </c>
      <c r="V9" s="459" t="str">
        <f>IFERROR(IF('Overview - Section A'!$AN$5="Funding Request",IF('Reference Records'!$B$157&lt;&gt;"",VLOOKUP(N9,'Reference Records'!$B$157:$C$158,2,FALSE),VLOOKUP(N9,'Reference Records'!$A$170:$C$171,3,FALSE)),VLOOKUP(N9,'Reference Records'!$A$174:$C$176,3,FALSE)),"")</f>
        <v/>
      </c>
      <c r="W9" s="460" t="s">
        <v>542</v>
      </c>
      <c r="X9" s="460"/>
      <c r="Y9" s="459"/>
      <c r="Z9" s="459"/>
      <c r="AA9" s="216"/>
      <c r="AB9" s="161"/>
      <c r="AC9" s="51"/>
    </row>
    <row r="10" spans="1:29" ht="47.1" customHeight="1" x14ac:dyDescent="0.3">
      <c r="A10" s="367">
        <v>2</v>
      </c>
      <c r="B10" s="450" t="str">
        <f>IFERROR(IF(D10="","",VLOOKUP(W10,'Reference records(soft deleted)'!$B$46:$D$62,3,FALSE)),"")</f>
        <v/>
      </c>
      <c r="C10" s="450" t="str">
        <f>IFERROR(IF(D10="","",VLOOKUP(X10,'Reference records(soft deleted)'!$B$109:$D$181,3,FALSE)),"")</f>
        <v/>
      </c>
      <c r="D10" s="451"/>
      <c r="E10" s="452" t="str">
        <f>IF('Overview - Section A'!$AN$5="Funding Request",IF(F10="Funding Request Place Holder","",F10),"")</f>
        <v/>
      </c>
      <c r="F10" s="453" t="str">
        <f>IFERROR(IF(Z10="","",VLOOKUP(Z10,'Overview - Section A'!$P$30:$Q$31,2,FALSE)),"")</f>
        <v/>
      </c>
      <c r="G10" s="454"/>
      <c r="H10" s="454"/>
      <c r="I10" s="454"/>
      <c r="J10" s="454"/>
      <c r="K10" s="454"/>
      <c r="L10" s="454"/>
      <c r="M10" s="452"/>
      <c r="N10" s="455" t="str">
        <f t="shared" si="0"/>
        <v/>
      </c>
      <c r="O10" s="456"/>
      <c r="P10" s="457"/>
      <c r="Q10" s="458"/>
      <c r="R10" s="433" t="str">
        <f>IFERROR(IF('Overview - Section A'!$AN$5="Funding Request",VLOOKUP(E10,'Overview - Section A'!$M$30:$P$31,4,FALSE),IF(Z10="","",Z10)),"")</f>
        <v/>
      </c>
      <c r="S10" s="433" t="b">
        <f t="shared" si="1"/>
        <v>0</v>
      </c>
      <c r="T10" s="433" t="s">
        <v>923</v>
      </c>
      <c r="U10" s="433" t="str">
        <f t="array" ref="U10">IFERROR(IF(INDEX('Overview - Section A'!$AB$119:$AB$173,MATCH(LEFT(C10,255),LEFT('Overview - Section A'!$W$119:$W$173,255),0))=0,"",INDEX('Overview - Section A'!$AB$119:$AB$173,MATCH(LEFT(C10,255),LEFT('Overview - Section A'!$W$119:$W$173,255),0))),"")</f>
        <v>a1M36000004b8XuEAI</v>
      </c>
      <c r="V10" s="459" t="str">
        <f>IFERROR(IF('Overview - Section A'!$AN$5="Funding Request",IF('Reference Records'!$B$157&lt;&gt;"",VLOOKUP(N10,'Reference Records'!$B$157:$C$158,2,FALSE),VLOOKUP(N10,'Reference Records'!$A$170:$C$171,3,FALSE)),VLOOKUP(N10,'Reference Records'!$A$174:$C$176,3,FALSE)),"")</f>
        <v/>
      </c>
      <c r="W10" s="460" t="s">
        <v>542</v>
      </c>
      <c r="X10" s="460"/>
      <c r="Y10" s="459"/>
      <c r="Z10" s="459"/>
      <c r="AA10" s="216"/>
      <c r="AB10" s="161"/>
      <c r="AC10" s="51"/>
    </row>
    <row r="11" spans="1:29" ht="47.1" customHeight="1" x14ac:dyDescent="0.3">
      <c r="A11" s="367">
        <v>3</v>
      </c>
      <c r="B11" s="450" t="str">
        <f>IFERROR(IF(D11="","",VLOOKUP(W11,'Reference records(soft deleted)'!$B$46:$D$62,3,FALSE)),"")</f>
        <v/>
      </c>
      <c r="C11" s="450" t="str">
        <f>IFERROR(IF(D11="","",VLOOKUP(X11,'Reference records(soft deleted)'!$B$109:$D$181,3,FALSE)),"")</f>
        <v/>
      </c>
      <c r="D11" s="451"/>
      <c r="E11" s="452" t="str">
        <f>IF('Overview - Section A'!$AN$5="Funding Request",IF(F11="Funding Request Place Holder","",F11),"")</f>
        <v/>
      </c>
      <c r="F11" s="453" t="str">
        <f>IFERROR(IF(Z11="","",VLOOKUP(Z11,'Overview - Section A'!$P$30:$Q$31,2,FALSE)),"")</f>
        <v/>
      </c>
      <c r="G11" s="454"/>
      <c r="H11" s="454"/>
      <c r="I11" s="454"/>
      <c r="J11" s="454"/>
      <c r="K11" s="454"/>
      <c r="L11" s="454"/>
      <c r="M11" s="452"/>
      <c r="N11" s="455" t="str">
        <f t="shared" si="0"/>
        <v/>
      </c>
      <c r="O11" s="456"/>
      <c r="P11" s="457"/>
      <c r="Q11" s="458"/>
      <c r="R11" s="433" t="str">
        <f>IFERROR(IF('Overview - Section A'!$AN$5="Funding Request",VLOOKUP(E11,'Overview - Section A'!$M$30:$P$31,4,FALSE),IF(Z11="","",Z11)),"")</f>
        <v/>
      </c>
      <c r="S11" s="433" t="b">
        <f t="shared" si="1"/>
        <v>0</v>
      </c>
      <c r="T11" s="433" t="s">
        <v>924</v>
      </c>
      <c r="U11" s="433" t="str">
        <f t="array" ref="U11">IFERROR(IF(INDEX('Overview - Section A'!$AB$119:$AB$173,MATCH(LEFT(C11,255),LEFT('Overview - Section A'!$W$119:$W$173,255),0))=0,"",INDEX('Overview - Section A'!$AB$119:$AB$173,MATCH(LEFT(C11,255),LEFT('Overview - Section A'!$W$119:$W$173,255),0))),"")</f>
        <v>a1M36000004b8XuEAI</v>
      </c>
      <c r="V11" s="459" t="str">
        <f>IFERROR(IF('Overview - Section A'!$AN$5="Funding Request",IF('Reference Records'!$B$157&lt;&gt;"",VLOOKUP(N11,'Reference Records'!$B$157:$C$158,2,FALSE),VLOOKUP(N11,'Reference Records'!$A$170:$C$171,3,FALSE)),VLOOKUP(N11,'Reference Records'!$A$174:$C$176,3,FALSE)),"")</f>
        <v/>
      </c>
      <c r="W11" s="460" t="s">
        <v>542</v>
      </c>
      <c r="X11" s="460"/>
      <c r="Y11" s="459"/>
      <c r="Z11" s="459"/>
      <c r="AA11" s="216"/>
      <c r="AB11" s="161"/>
      <c r="AC11" s="51"/>
    </row>
    <row r="12" spans="1:29" ht="47.1" customHeight="1" x14ac:dyDescent="0.3">
      <c r="A12" s="367">
        <v>4</v>
      </c>
      <c r="B12" s="450" t="str">
        <f>IFERROR(IF(D12="","",VLOOKUP(W12,'Reference records(soft deleted)'!$B$46:$D$62,3,FALSE)),"")</f>
        <v/>
      </c>
      <c r="C12" s="450" t="str">
        <f>IFERROR(IF(D12="","",VLOOKUP(X12,'Reference records(soft deleted)'!$B$109:$D$181,3,FALSE)),"")</f>
        <v/>
      </c>
      <c r="D12" s="451"/>
      <c r="E12" s="452" t="str">
        <f>IF('Overview - Section A'!$AN$5="Funding Request",IF(F12="Funding Request Place Holder","",F12),"")</f>
        <v/>
      </c>
      <c r="F12" s="453" t="str">
        <f>IFERROR(IF(Z12="","",VLOOKUP(Z12,'Overview - Section A'!$P$30:$Q$31,2,FALSE)),"")</f>
        <v/>
      </c>
      <c r="G12" s="454"/>
      <c r="H12" s="454"/>
      <c r="I12" s="454"/>
      <c r="J12" s="454"/>
      <c r="K12" s="454"/>
      <c r="L12" s="454"/>
      <c r="M12" s="452"/>
      <c r="N12" s="455" t="str">
        <f t="shared" si="0"/>
        <v/>
      </c>
      <c r="O12" s="456"/>
      <c r="P12" s="457"/>
      <c r="Q12" s="458"/>
      <c r="R12" s="433" t="str">
        <f>IFERROR(IF('Overview - Section A'!$AN$5="Funding Request",VLOOKUP(E12,'Overview - Section A'!$M$30:$P$31,4,FALSE),IF(Z12="","",Z12)),"")</f>
        <v/>
      </c>
      <c r="S12" s="433" t="b">
        <f t="shared" si="1"/>
        <v>0</v>
      </c>
      <c r="T12" s="433" t="s">
        <v>925</v>
      </c>
      <c r="U12" s="433" t="str">
        <f t="array" ref="U12">IFERROR(IF(INDEX('Overview - Section A'!$AB$119:$AB$173,MATCH(LEFT(C12,255),LEFT('Overview - Section A'!$W$119:$W$173,255),0))=0,"",INDEX('Overview - Section A'!$AB$119:$AB$173,MATCH(LEFT(C12,255),LEFT('Overview - Section A'!$W$119:$W$173,255),0))),"")</f>
        <v>a1M36000004b8XuEAI</v>
      </c>
      <c r="V12" s="459" t="str">
        <f>IFERROR(IF('Overview - Section A'!$AN$5="Funding Request",IF('Reference Records'!$B$157&lt;&gt;"",VLOOKUP(N12,'Reference Records'!$B$157:$C$158,2,FALSE),VLOOKUP(N12,'Reference Records'!$A$170:$C$171,3,FALSE)),VLOOKUP(N12,'Reference Records'!$A$174:$C$176,3,FALSE)),"")</f>
        <v/>
      </c>
      <c r="W12" s="460" t="s">
        <v>542</v>
      </c>
      <c r="X12" s="460"/>
      <c r="Y12" s="459"/>
      <c r="Z12" s="459"/>
      <c r="AA12" s="216"/>
      <c r="AB12" s="161"/>
      <c r="AC12" s="51"/>
    </row>
    <row r="13" spans="1:29" ht="47.1" customHeight="1" x14ac:dyDescent="0.3">
      <c r="A13" s="367">
        <v>5</v>
      </c>
      <c r="B13" s="450" t="str">
        <f>IFERROR(IF(D13="","",VLOOKUP(W13,'Reference records(soft deleted)'!$B$46:$D$62,3,FALSE)),"")</f>
        <v/>
      </c>
      <c r="C13" s="450" t="str">
        <f>IFERROR(IF(D13="","",VLOOKUP(X13,'Reference records(soft deleted)'!$B$109:$D$181,3,FALSE)),"")</f>
        <v/>
      </c>
      <c r="D13" s="451"/>
      <c r="E13" s="452" t="str">
        <f>IF('Overview - Section A'!$AN$5="Funding Request",IF(F13="Funding Request Place Holder","",F13),"")</f>
        <v/>
      </c>
      <c r="F13" s="453" t="str">
        <f>IFERROR(IF(Z13="","",VLOOKUP(Z13,'Overview - Section A'!$P$30:$Q$31,2,FALSE)),"")</f>
        <v/>
      </c>
      <c r="G13" s="454"/>
      <c r="H13" s="454"/>
      <c r="I13" s="454"/>
      <c r="J13" s="454"/>
      <c r="K13" s="454"/>
      <c r="L13" s="454"/>
      <c r="M13" s="452"/>
      <c r="N13" s="455" t="str">
        <f t="shared" si="0"/>
        <v/>
      </c>
      <c r="O13" s="456"/>
      <c r="P13" s="457"/>
      <c r="Q13" s="458"/>
      <c r="R13" s="433" t="str">
        <f>IFERROR(IF('Overview - Section A'!$AN$5="Funding Request",VLOOKUP(E13,'Overview - Section A'!$M$30:$P$31,4,FALSE),IF(Z13="","",Z13)),"")</f>
        <v/>
      </c>
      <c r="S13" s="433" t="b">
        <f t="shared" si="1"/>
        <v>0</v>
      </c>
      <c r="T13" s="433" t="s">
        <v>926</v>
      </c>
      <c r="U13" s="433" t="str">
        <f t="array" ref="U13">IFERROR(IF(INDEX('Overview - Section A'!$AB$119:$AB$173,MATCH(LEFT(C13,255),LEFT('Overview - Section A'!$W$119:$W$173,255),0))=0,"",INDEX('Overview - Section A'!$AB$119:$AB$173,MATCH(LEFT(C13,255),LEFT('Overview - Section A'!$W$119:$W$173,255),0))),"")</f>
        <v>a1M36000004b8XuEAI</v>
      </c>
      <c r="V13" s="459" t="str">
        <f>IFERROR(IF('Overview - Section A'!$AN$5="Funding Request",IF('Reference Records'!$B$157&lt;&gt;"",VLOOKUP(N13,'Reference Records'!$B$157:$C$158,2,FALSE),VLOOKUP(N13,'Reference Records'!$A$170:$C$171,3,FALSE)),VLOOKUP(N13,'Reference Records'!$A$174:$C$176,3,FALSE)),"")</f>
        <v/>
      </c>
      <c r="W13" s="460" t="s">
        <v>542</v>
      </c>
      <c r="X13" s="460"/>
      <c r="Y13" s="459"/>
      <c r="Z13" s="459"/>
      <c r="AA13" s="216"/>
      <c r="AB13" s="161"/>
      <c r="AC13" s="51"/>
    </row>
    <row r="14" spans="1:29" ht="47.1" customHeight="1" x14ac:dyDescent="0.3">
      <c r="A14" s="367">
        <v>6</v>
      </c>
      <c r="B14" s="450" t="str">
        <f>IFERROR(IF(D14="","",VLOOKUP(W14,'Reference records(soft deleted)'!$B$46:$D$62,3,FALSE)),"")</f>
        <v/>
      </c>
      <c r="C14" s="450" t="str">
        <f>IFERROR(IF(D14="","",VLOOKUP(X14,'Reference records(soft deleted)'!$B$109:$D$181,3,FALSE)),"")</f>
        <v/>
      </c>
      <c r="D14" s="451"/>
      <c r="E14" s="452" t="str">
        <f>IF('Overview - Section A'!$AN$5="Funding Request",IF(F14="Funding Request Place Holder","",F14),"")</f>
        <v/>
      </c>
      <c r="F14" s="453" t="str">
        <f>IFERROR(IF(Z14="","",VLOOKUP(Z14,'Overview - Section A'!$P$30:$Q$31,2,FALSE)),"")</f>
        <v/>
      </c>
      <c r="G14" s="454"/>
      <c r="H14" s="454"/>
      <c r="I14" s="454"/>
      <c r="J14" s="454"/>
      <c r="K14" s="454"/>
      <c r="L14" s="454"/>
      <c r="M14" s="452"/>
      <c r="N14" s="455" t="str">
        <f t="shared" si="0"/>
        <v/>
      </c>
      <c r="O14" s="456"/>
      <c r="P14" s="457"/>
      <c r="Q14" s="458"/>
      <c r="R14" s="433" t="str">
        <f>IFERROR(IF('Overview - Section A'!$AN$5="Funding Request",VLOOKUP(E14,'Overview - Section A'!$M$30:$P$31,4,FALSE),IF(Z14="","",Z14)),"")</f>
        <v/>
      </c>
      <c r="S14" s="433" t="b">
        <f t="shared" si="1"/>
        <v>0</v>
      </c>
      <c r="T14" s="433" t="s">
        <v>927</v>
      </c>
      <c r="U14" s="433" t="str">
        <f t="array" ref="U14">IFERROR(IF(INDEX('Overview - Section A'!$AB$119:$AB$173,MATCH(LEFT(C14,255),LEFT('Overview - Section A'!$W$119:$W$173,255),0))=0,"",INDEX('Overview - Section A'!$AB$119:$AB$173,MATCH(LEFT(C14,255),LEFT('Overview - Section A'!$W$119:$W$173,255),0))),"")</f>
        <v>a1M36000004b8XuEAI</v>
      </c>
      <c r="V14" s="459" t="str">
        <f>IFERROR(IF('Overview - Section A'!$AN$5="Funding Request",IF('Reference Records'!$B$157&lt;&gt;"",VLOOKUP(N14,'Reference Records'!$B$157:$C$158,2,FALSE),VLOOKUP(N14,'Reference Records'!$A$170:$C$171,3,FALSE)),VLOOKUP(N14,'Reference Records'!$A$174:$C$176,3,FALSE)),"")</f>
        <v/>
      </c>
      <c r="W14" s="460" t="s">
        <v>542</v>
      </c>
      <c r="X14" s="460"/>
      <c r="Y14" s="459"/>
      <c r="Z14" s="459"/>
      <c r="AA14" s="216"/>
      <c r="AB14" s="161"/>
      <c r="AC14" s="51"/>
    </row>
    <row r="15" spans="1:29" ht="47.1" customHeight="1" x14ac:dyDescent="0.3">
      <c r="A15" s="367">
        <v>7</v>
      </c>
      <c r="B15" s="450" t="str">
        <f>IFERROR(IF(D15="","",VLOOKUP(W15,'Reference records(soft deleted)'!$B$46:$D$62,3,FALSE)),"")</f>
        <v/>
      </c>
      <c r="C15" s="450" t="str">
        <f>IFERROR(IF(D15="","",VLOOKUP(X15,'Reference records(soft deleted)'!$B$109:$D$181,3,FALSE)),"")</f>
        <v/>
      </c>
      <c r="D15" s="451"/>
      <c r="E15" s="452" t="str">
        <f>IF('Overview - Section A'!$AN$5="Funding Request",IF(F15="Funding Request Place Holder","",F15),"")</f>
        <v/>
      </c>
      <c r="F15" s="453" t="str">
        <f>IFERROR(IF(Z15="","",VLOOKUP(Z15,'Overview - Section A'!$P$30:$Q$31,2,FALSE)),"")</f>
        <v/>
      </c>
      <c r="G15" s="454"/>
      <c r="H15" s="454"/>
      <c r="I15" s="454"/>
      <c r="J15" s="454"/>
      <c r="K15" s="454"/>
      <c r="L15" s="454"/>
      <c r="M15" s="452"/>
      <c r="N15" s="455" t="str">
        <f t="shared" si="0"/>
        <v/>
      </c>
      <c r="O15" s="456"/>
      <c r="P15" s="457"/>
      <c r="Q15" s="458"/>
      <c r="R15" s="433" t="str">
        <f>IFERROR(IF('Overview - Section A'!$AN$5="Funding Request",VLOOKUP(E15,'Overview - Section A'!$M$30:$P$31,4,FALSE),IF(Z15="","",Z15)),"")</f>
        <v/>
      </c>
      <c r="S15" s="433" t="b">
        <f t="shared" si="1"/>
        <v>0</v>
      </c>
      <c r="T15" s="433" t="s">
        <v>928</v>
      </c>
      <c r="U15" s="433" t="str">
        <f t="array" ref="U15">IFERROR(IF(INDEX('Overview - Section A'!$AB$119:$AB$173,MATCH(LEFT(C15,255),LEFT('Overview - Section A'!$W$119:$W$173,255),0))=0,"",INDEX('Overview - Section A'!$AB$119:$AB$173,MATCH(LEFT(C15,255),LEFT('Overview - Section A'!$W$119:$W$173,255),0))),"")</f>
        <v>a1M36000004b8XuEAI</v>
      </c>
      <c r="V15" s="459" t="str">
        <f>IFERROR(IF('Overview - Section A'!$AN$5="Funding Request",IF('Reference Records'!$B$157&lt;&gt;"",VLOOKUP(N15,'Reference Records'!$B$157:$C$158,2,FALSE),VLOOKUP(N15,'Reference Records'!$A$170:$C$171,3,FALSE)),VLOOKUP(N15,'Reference Records'!$A$174:$C$176,3,FALSE)),"")</f>
        <v/>
      </c>
      <c r="W15" s="460" t="s">
        <v>542</v>
      </c>
      <c r="X15" s="460"/>
      <c r="Y15" s="459"/>
      <c r="Z15" s="459"/>
      <c r="AA15" s="216"/>
      <c r="AB15" s="161"/>
      <c r="AC15" s="51"/>
    </row>
    <row r="16" spans="1:29" ht="47.1" customHeight="1" x14ac:dyDescent="0.3">
      <c r="A16" s="367">
        <v>8</v>
      </c>
      <c r="B16" s="450" t="str">
        <f>IFERROR(IF(D16="","",VLOOKUP(W16,'Reference records(soft deleted)'!$B$46:$D$62,3,FALSE)),"")</f>
        <v/>
      </c>
      <c r="C16" s="450" t="str">
        <f>IFERROR(IF(D16="","",VLOOKUP(X16,'Reference records(soft deleted)'!$B$109:$D$181,3,FALSE)),"")</f>
        <v/>
      </c>
      <c r="D16" s="451"/>
      <c r="E16" s="452" t="str">
        <f>IF('Overview - Section A'!$AN$5="Funding Request",IF(F16="Funding Request Place Holder","",F16),"")</f>
        <v/>
      </c>
      <c r="F16" s="453" t="str">
        <f>IFERROR(IF(Z16="","",VLOOKUP(Z16,'Overview - Section A'!$P$30:$Q$31,2,FALSE)),"")</f>
        <v/>
      </c>
      <c r="G16" s="454"/>
      <c r="H16" s="454"/>
      <c r="I16" s="454"/>
      <c r="J16" s="454"/>
      <c r="K16" s="454"/>
      <c r="L16" s="454"/>
      <c r="M16" s="452"/>
      <c r="N16" s="455" t="str">
        <f t="shared" si="0"/>
        <v/>
      </c>
      <c r="O16" s="456"/>
      <c r="P16" s="457"/>
      <c r="Q16" s="458"/>
      <c r="R16" s="433" t="str">
        <f>IFERROR(IF('Overview - Section A'!$AN$5="Funding Request",VLOOKUP(E16,'Overview - Section A'!$M$30:$P$31,4,FALSE),IF(Z16="","",Z16)),"")</f>
        <v/>
      </c>
      <c r="S16" s="433" t="b">
        <f t="shared" si="1"/>
        <v>0</v>
      </c>
      <c r="T16" s="433" t="s">
        <v>929</v>
      </c>
      <c r="U16" s="433" t="str">
        <f t="array" ref="U16">IFERROR(IF(INDEX('Overview - Section A'!$AB$119:$AB$173,MATCH(LEFT(C16,255),LEFT('Overview - Section A'!$W$119:$W$173,255),0))=0,"",INDEX('Overview - Section A'!$AB$119:$AB$173,MATCH(LEFT(C16,255),LEFT('Overview - Section A'!$W$119:$W$173,255),0))),"")</f>
        <v>a1M36000004b8XuEAI</v>
      </c>
      <c r="V16" s="459" t="str">
        <f>IFERROR(IF('Overview - Section A'!$AN$5="Funding Request",IF('Reference Records'!$B$157&lt;&gt;"",VLOOKUP(N16,'Reference Records'!$B$157:$C$158,2,FALSE),VLOOKUP(N16,'Reference Records'!$A$170:$C$171,3,FALSE)),VLOOKUP(N16,'Reference Records'!$A$174:$C$176,3,FALSE)),"")</f>
        <v/>
      </c>
      <c r="W16" s="460" t="s">
        <v>542</v>
      </c>
      <c r="X16" s="460"/>
      <c r="Y16" s="459"/>
      <c r="Z16" s="459"/>
      <c r="AA16" s="216"/>
      <c r="AB16" s="161"/>
      <c r="AC16" s="51"/>
    </row>
    <row r="17" spans="1:29" ht="47.1" customHeight="1" x14ac:dyDescent="0.3">
      <c r="A17" s="367">
        <v>9</v>
      </c>
      <c r="B17" s="450" t="str">
        <f>IFERROR(IF(D17="","",VLOOKUP(W17,'Reference records(soft deleted)'!$B$46:$D$62,3,FALSE)),"")</f>
        <v/>
      </c>
      <c r="C17" s="450" t="str">
        <f>IFERROR(IF(D17="","",VLOOKUP(X17,'Reference records(soft deleted)'!$B$109:$D$181,3,FALSE)),"")</f>
        <v/>
      </c>
      <c r="D17" s="451"/>
      <c r="E17" s="452" t="str">
        <f>IF('Overview - Section A'!$AN$5="Funding Request",IF(F17="Funding Request Place Holder","",F17),"")</f>
        <v/>
      </c>
      <c r="F17" s="453" t="str">
        <f>IFERROR(IF(Z17="","",VLOOKUP(Z17,'Overview - Section A'!$P$30:$Q$31,2,FALSE)),"")</f>
        <v/>
      </c>
      <c r="G17" s="454"/>
      <c r="H17" s="454"/>
      <c r="I17" s="454"/>
      <c r="J17" s="454"/>
      <c r="K17" s="454"/>
      <c r="L17" s="454"/>
      <c r="M17" s="452"/>
      <c r="N17" s="455" t="str">
        <f t="shared" si="0"/>
        <v/>
      </c>
      <c r="O17" s="456"/>
      <c r="P17" s="457"/>
      <c r="Q17" s="458"/>
      <c r="R17" s="433" t="str">
        <f>IFERROR(IF('Overview - Section A'!$AN$5="Funding Request",VLOOKUP(E17,'Overview - Section A'!$M$30:$P$31,4,FALSE),IF(Z17="","",Z17)),"")</f>
        <v/>
      </c>
      <c r="S17" s="433" t="b">
        <f t="shared" si="1"/>
        <v>0</v>
      </c>
      <c r="T17" s="433" t="s">
        <v>930</v>
      </c>
      <c r="U17" s="433" t="str">
        <f t="array" ref="U17">IFERROR(IF(INDEX('Overview - Section A'!$AB$119:$AB$173,MATCH(LEFT(C17,255),LEFT('Overview - Section A'!$W$119:$W$173,255),0))=0,"",INDEX('Overview - Section A'!$AB$119:$AB$173,MATCH(LEFT(C17,255),LEFT('Overview - Section A'!$W$119:$W$173,255),0))),"")</f>
        <v>a1M36000004b8XuEAI</v>
      </c>
      <c r="V17" s="459" t="str">
        <f>IFERROR(IF('Overview - Section A'!$AN$5="Funding Request",IF('Reference Records'!$B$157&lt;&gt;"",VLOOKUP(N17,'Reference Records'!$B$157:$C$158,2,FALSE),VLOOKUP(N17,'Reference Records'!$A$170:$C$171,3,FALSE)),VLOOKUP(N17,'Reference Records'!$A$174:$C$176,3,FALSE)),"")</f>
        <v/>
      </c>
      <c r="W17" s="460" t="s">
        <v>542</v>
      </c>
      <c r="X17" s="460"/>
      <c r="Y17" s="459"/>
      <c r="Z17" s="459"/>
      <c r="AA17" s="216"/>
      <c r="AB17" s="161"/>
      <c r="AC17" s="51"/>
    </row>
    <row r="18" spans="1:29" ht="47.1" customHeight="1" x14ac:dyDescent="0.3">
      <c r="A18" s="367">
        <v>10</v>
      </c>
      <c r="B18" s="450" t="str">
        <f>IFERROR(IF(D18="","",VLOOKUP(W18,'Reference records(soft deleted)'!$B$46:$D$62,3,FALSE)),"")</f>
        <v/>
      </c>
      <c r="C18" s="450" t="str">
        <f>IFERROR(IF(D18="","",VLOOKUP(X18,'Reference records(soft deleted)'!$B$109:$D$181,3,FALSE)),"")</f>
        <v/>
      </c>
      <c r="D18" s="451"/>
      <c r="E18" s="452" t="str">
        <f>IF('Overview - Section A'!$AN$5="Funding Request",IF(F18="Funding Request Place Holder","",F18),"")</f>
        <v/>
      </c>
      <c r="F18" s="453" t="str">
        <f>IFERROR(IF(Z18="","",VLOOKUP(Z18,'Overview - Section A'!$P$30:$Q$31,2,FALSE)),"")</f>
        <v/>
      </c>
      <c r="G18" s="454"/>
      <c r="H18" s="454"/>
      <c r="I18" s="454"/>
      <c r="J18" s="454"/>
      <c r="K18" s="454"/>
      <c r="L18" s="454"/>
      <c r="M18" s="452"/>
      <c r="N18" s="455" t="str">
        <f t="shared" si="0"/>
        <v/>
      </c>
      <c r="O18" s="456"/>
      <c r="P18" s="457"/>
      <c r="Q18" s="458"/>
      <c r="R18" s="433" t="str">
        <f>IFERROR(IF('Overview - Section A'!$AN$5="Funding Request",VLOOKUP(E18,'Overview - Section A'!$M$30:$P$31,4,FALSE),IF(Z18="","",Z18)),"")</f>
        <v/>
      </c>
      <c r="S18" s="433" t="b">
        <f t="shared" si="1"/>
        <v>0</v>
      </c>
      <c r="T18" s="433" t="s">
        <v>931</v>
      </c>
      <c r="U18" s="433" t="str">
        <f t="array" ref="U18">IFERROR(IF(INDEX('Overview - Section A'!$AB$119:$AB$173,MATCH(LEFT(C18,255),LEFT('Overview - Section A'!$W$119:$W$173,255),0))=0,"",INDEX('Overview - Section A'!$AB$119:$AB$173,MATCH(LEFT(C18,255),LEFT('Overview - Section A'!$W$119:$W$173,255),0))),"")</f>
        <v>a1M36000004b8XuEAI</v>
      </c>
      <c r="V18" s="459" t="str">
        <f>IFERROR(IF('Overview - Section A'!$AN$5="Funding Request",IF('Reference Records'!$B$157&lt;&gt;"",VLOOKUP(N18,'Reference Records'!$B$157:$C$158,2,FALSE),VLOOKUP(N18,'Reference Records'!$A$170:$C$171,3,FALSE)),VLOOKUP(N18,'Reference Records'!$A$174:$C$176,3,FALSE)),"")</f>
        <v/>
      </c>
      <c r="W18" s="460" t="s">
        <v>542</v>
      </c>
      <c r="X18" s="460"/>
      <c r="Y18" s="459"/>
      <c r="Z18" s="459"/>
      <c r="AA18" s="216"/>
      <c r="AB18" s="161"/>
      <c r="AC18" s="51"/>
    </row>
    <row r="19" spans="1:29" ht="47.1" customHeight="1" x14ac:dyDescent="0.3">
      <c r="A19" s="367">
        <v>11</v>
      </c>
      <c r="B19" s="450" t="str">
        <f>IFERROR(IF(D19="","",VLOOKUP(W19,'Reference records(soft deleted)'!$B$46:$D$62,3,FALSE)),"")</f>
        <v/>
      </c>
      <c r="C19" s="450" t="str">
        <f>IFERROR(IF(D19="","",VLOOKUP(X19,'Reference records(soft deleted)'!$B$109:$D$181,3,FALSE)),"")</f>
        <v/>
      </c>
      <c r="D19" s="451"/>
      <c r="E19" s="452" t="str">
        <f>IF('Overview - Section A'!$AN$5="Funding Request",IF(F19="Funding Request Place Holder","",F19),"")</f>
        <v/>
      </c>
      <c r="F19" s="453" t="str">
        <f>IFERROR(IF(Z19="","",VLOOKUP(Z19,'Overview - Section A'!$P$30:$Q$31,2,FALSE)),"")</f>
        <v/>
      </c>
      <c r="G19" s="454"/>
      <c r="H19" s="454"/>
      <c r="I19" s="454"/>
      <c r="J19" s="454"/>
      <c r="K19" s="454"/>
      <c r="L19" s="454"/>
      <c r="M19" s="452"/>
      <c r="N19" s="455" t="str">
        <f t="shared" si="0"/>
        <v/>
      </c>
      <c r="O19" s="456"/>
      <c r="P19" s="457"/>
      <c r="Q19" s="458"/>
      <c r="R19" s="433" t="str">
        <f>IFERROR(IF('Overview - Section A'!$AN$5="Funding Request",VLOOKUP(E19,'Overview - Section A'!$M$30:$P$31,4,FALSE),IF(Z19="","",Z19)),"")</f>
        <v/>
      </c>
      <c r="S19" s="433" t="b">
        <f t="shared" si="1"/>
        <v>0</v>
      </c>
      <c r="T19" s="433" t="s">
        <v>932</v>
      </c>
      <c r="U19" s="433" t="str">
        <f t="array" ref="U19">IFERROR(IF(INDEX('Overview - Section A'!$AB$119:$AB$173,MATCH(LEFT(C19,255),LEFT('Overview - Section A'!$W$119:$W$173,255),0))=0,"",INDEX('Overview - Section A'!$AB$119:$AB$173,MATCH(LEFT(C19,255),LEFT('Overview - Section A'!$W$119:$W$173,255),0))),"")</f>
        <v>a1M36000004b8XuEAI</v>
      </c>
      <c r="V19" s="459" t="str">
        <f>IFERROR(IF('Overview - Section A'!$AN$5="Funding Request",IF('Reference Records'!$B$157&lt;&gt;"",VLOOKUP(N19,'Reference Records'!$B$157:$C$158,2,FALSE),VLOOKUP(N19,'Reference Records'!$A$170:$C$171,3,FALSE)),VLOOKUP(N19,'Reference Records'!$A$174:$C$176,3,FALSE)),"")</f>
        <v/>
      </c>
      <c r="W19" s="460" t="s">
        <v>542</v>
      </c>
      <c r="X19" s="460"/>
      <c r="Y19" s="459"/>
      <c r="Z19" s="459"/>
      <c r="AA19" s="216"/>
      <c r="AB19" s="161"/>
      <c r="AC19" s="51"/>
    </row>
    <row r="20" spans="1:29" ht="47.1" customHeight="1" x14ac:dyDescent="0.3">
      <c r="A20" s="367">
        <v>12</v>
      </c>
      <c r="B20" s="450" t="str">
        <f>IFERROR(IF(D20="","",VLOOKUP(W20,'Reference records(soft deleted)'!$B$46:$D$62,3,FALSE)),"")</f>
        <v/>
      </c>
      <c r="C20" s="450" t="str">
        <f>IFERROR(IF(D20="","",VLOOKUP(X20,'Reference records(soft deleted)'!$B$109:$D$181,3,FALSE)),"")</f>
        <v/>
      </c>
      <c r="D20" s="451"/>
      <c r="E20" s="452" t="str">
        <f>IF('Overview - Section A'!$AN$5="Funding Request",IF(F20="Funding Request Place Holder","",F20),"")</f>
        <v/>
      </c>
      <c r="F20" s="453" t="str">
        <f>IFERROR(IF(Z20="","",VLOOKUP(Z20,'Overview - Section A'!$P$30:$Q$31,2,FALSE)),"")</f>
        <v/>
      </c>
      <c r="G20" s="454"/>
      <c r="H20" s="454"/>
      <c r="I20" s="454"/>
      <c r="J20" s="454"/>
      <c r="K20" s="454"/>
      <c r="L20" s="454"/>
      <c r="M20" s="452"/>
      <c r="N20" s="455" t="str">
        <f t="shared" si="0"/>
        <v/>
      </c>
      <c r="O20" s="456"/>
      <c r="P20" s="457"/>
      <c r="Q20" s="458"/>
      <c r="R20" s="433" t="str">
        <f>IFERROR(IF('Overview - Section A'!$AN$5="Funding Request",VLOOKUP(E20,'Overview - Section A'!$M$30:$P$31,4,FALSE),IF(Z20="","",Z20)),"")</f>
        <v/>
      </c>
      <c r="S20" s="433" t="b">
        <f t="shared" si="1"/>
        <v>0</v>
      </c>
      <c r="T20" s="433" t="s">
        <v>933</v>
      </c>
      <c r="U20" s="433" t="str">
        <f t="array" ref="U20">IFERROR(IF(INDEX('Overview - Section A'!$AB$119:$AB$173,MATCH(LEFT(C20,255),LEFT('Overview - Section A'!$W$119:$W$173,255),0))=0,"",INDEX('Overview - Section A'!$AB$119:$AB$173,MATCH(LEFT(C20,255),LEFT('Overview - Section A'!$W$119:$W$173,255),0))),"")</f>
        <v>a1M36000004b8XuEAI</v>
      </c>
      <c r="V20" s="459" t="str">
        <f>IFERROR(IF('Overview - Section A'!$AN$5="Funding Request",IF('Reference Records'!$B$157&lt;&gt;"",VLOOKUP(N20,'Reference Records'!$B$157:$C$158,2,FALSE),VLOOKUP(N20,'Reference Records'!$A$170:$C$171,3,FALSE)),VLOOKUP(N20,'Reference Records'!$A$174:$C$176,3,FALSE)),"")</f>
        <v/>
      </c>
      <c r="W20" s="460" t="s">
        <v>542</v>
      </c>
      <c r="X20" s="460"/>
      <c r="Y20" s="459"/>
      <c r="Z20" s="459"/>
      <c r="AA20" s="216"/>
      <c r="AB20" s="161"/>
      <c r="AC20" s="51"/>
    </row>
    <row r="21" spans="1:29" ht="47.1" customHeight="1" x14ac:dyDescent="0.3">
      <c r="A21" s="367">
        <v>13</v>
      </c>
      <c r="B21" s="450" t="str">
        <f>IFERROR(IF(D21="","",VLOOKUP(W21,'Reference records(soft deleted)'!$B$46:$D$62,3,FALSE)),"")</f>
        <v/>
      </c>
      <c r="C21" s="450" t="str">
        <f>IFERROR(IF(D21="","",VLOOKUP(X21,'Reference records(soft deleted)'!$B$109:$D$181,3,FALSE)),"")</f>
        <v/>
      </c>
      <c r="D21" s="451"/>
      <c r="E21" s="452" t="str">
        <f>IF('Overview - Section A'!$AN$5="Funding Request",IF(F21="Funding Request Place Holder","",F21),"")</f>
        <v/>
      </c>
      <c r="F21" s="453" t="str">
        <f>IFERROR(IF(Z21="","",VLOOKUP(Z21,'Overview - Section A'!$P$30:$Q$31,2,FALSE)),"")</f>
        <v/>
      </c>
      <c r="G21" s="454"/>
      <c r="H21" s="454"/>
      <c r="I21" s="454"/>
      <c r="J21" s="454"/>
      <c r="K21" s="454"/>
      <c r="L21" s="454"/>
      <c r="M21" s="452"/>
      <c r="N21" s="455" t="str">
        <f t="shared" si="0"/>
        <v/>
      </c>
      <c r="O21" s="456"/>
      <c r="P21" s="457"/>
      <c r="Q21" s="458"/>
      <c r="R21" s="433" t="str">
        <f>IFERROR(IF('Overview - Section A'!$AN$5="Funding Request",VLOOKUP(E21,'Overview - Section A'!$M$30:$P$31,4,FALSE),IF(Z21="","",Z21)),"")</f>
        <v/>
      </c>
      <c r="S21" s="433" t="b">
        <f t="shared" si="1"/>
        <v>0</v>
      </c>
      <c r="T21" s="433" t="s">
        <v>934</v>
      </c>
      <c r="U21" s="433" t="str">
        <f t="array" ref="U21">IFERROR(IF(INDEX('Overview - Section A'!$AB$119:$AB$173,MATCH(LEFT(C21,255),LEFT('Overview - Section A'!$W$119:$W$173,255),0))=0,"",INDEX('Overview - Section A'!$AB$119:$AB$173,MATCH(LEFT(C21,255),LEFT('Overview - Section A'!$W$119:$W$173,255),0))),"")</f>
        <v>a1M36000004b8XuEAI</v>
      </c>
      <c r="V21" s="459" t="str">
        <f>IFERROR(IF('Overview - Section A'!$AN$5="Funding Request",IF('Reference Records'!$B$157&lt;&gt;"",VLOOKUP(N21,'Reference Records'!$B$157:$C$158,2,FALSE),VLOOKUP(N21,'Reference Records'!$A$170:$C$171,3,FALSE)),VLOOKUP(N21,'Reference Records'!$A$174:$C$176,3,FALSE)),"")</f>
        <v/>
      </c>
      <c r="W21" s="460" t="s">
        <v>542</v>
      </c>
      <c r="X21" s="460"/>
      <c r="Y21" s="459"/>
      <c r="Z21" s="459"/>
      <c r="AA21" s="216"/>
      <c r="AB21" s="161"/>
      <c r="AC21" s="51"/>
    </row>
    <row r="22" spans="1:29" ht="47.1" customHeight="1" x14ac:dyDescent="0.3">
      <c r="A22" s="367">
        <v>14</v>
      </c>
      <c r="B22" s="450" t="str">
        <f>IFERROR(IF(D22="","",VLOOKUP(W22,'Reference records(soft deleted)'!$B$46:$D$62,3,FALSE)),"")</f>
        <v/>
      </c>
      <c r="C22" s="450" t="str">
        <f>IFERROR(IF(D22="","",VLOOKUP(X22,'Reference records(soft deleted)'!$B$109:$D$181,3,FALSE)),"")</f>
        <v/>
      </c>
      <c r="D22" s="451"/>
      <c r="E22" s="452" t="str">
        <f>IF('Overview - Section A'!$AN$5="Funding Request",IF(F22="Funding Request Place Holder","",F22),"")</f>
        <v/>
      </c>
      <c r="F22" s="453" t="str">
        <f>IFERROR(IF(Z22="","",VLOOKUP(Z22,'Overview - Section A'!$P$30:$Q$31,2,FALSE)),"")</f>
        <v/>
      </c>
      <c r="G22" s="454"/>
      <c r="H22" s="454"/>
      <c r="I22" s="454"/>
      <c r="J22" s="454"/>
      <c r="K22" s="454"/>
      <c r="L22" s="454"/>
      <c r="M22" s="452"/>
      <c r="N22" s="455" t="str">
        <f t="shared" si="0"/>
        <v/>
      </c>
      <c r="O22" s="456"/>
      <c r="P22" s="457"/>
      <c r="Q22" s="458"/>
      <c r="R22" s="433" t="str">
        <f>IFERROR(IF('Overview - Section A'!$AN$5="Funding Request",VLOOKUP(E22,'Overview - Section A'!$M$30:$P$31,4,FALSE),IF(Z22="","",Z22)),"")</f>
        <v/>
      </c>
      <c r="S22" s="433" t="b">
        <f t="shared" si="1"/>
        <v>0</v>
      </c>
      <c r="T22" s="433" t="s">
        <v>935</v>
      </c>
      <c r="U22" s="433" t="str">
        <f t="array" ref="U22">IFERROR(IF(INDEX('Overview - Section A'!$AB$119:$AB$173,MATCH(LEFT(C22,255),LEFT('Overview - Section A'!$W$119:$W$173,255),0))=0,"",INDEX('Overview - Section A'!$AB$119:$AB$173,MATCH(LEFT(C22,255),LEFT('Overview - Section A'!$W$119:$W$173,255),0))),"")</f>
        <v>a1M36000004b8XuEAI</v>
      </c>
      <c r="V22" s="459" t="str">
        <f>IFERROR(IF('Overview - Section A'!$AN$5="Funding Request",IF('Reference Records'!$B$157&lt;&gt;"",VLOOKUP(N22,'Reference Records'!$B$157:$C$158,2,FALSE),VLOOKUP(N22,'Reference Records'!$A$170:$C$171,3,FALSE)),VLOOKUP(N22,'Reference Records'!$A$174:$C$176,3,FALSE)),"")</f>
        <v/>
      </c>
      <c r="W22" s="460" t="s">
        <v>542</v>
      </c>
      <c r="X22" s="460"/>
      <c r="Y22" s="459"/>
      <c r="Z22" s="459"/>
      <c r="AA22" s="216"/>
      <c r="AB22" s="161"/>
      <c r="AC22" s="51"/>
    </row>
    <row r="23" spans="1:29" ht="47.1" customHeight="1" x14ac:dyDescent="0.3">
      <c r="A23" s="367">
        <v>15</v>
      </c>
      <c r="B23" s="450" t="str">
        <f>IFERROR(IF(D23="","",VLOOKUP(W23,'Reference records(soft deleted)'!$B$46:$D$62,3,FALSE)),"")</f>
        <v/>
      </c>
      <c r="C23" s="450" t="str">
        <f>IFERROR(IF(D23="","",VLOOKUP(X23,'Reference records(soft deleted)'!$B$109:$D$181,3,FALSE)),"")</f>
        <v/>
      </c>
      <c r="D23" s="451"/>
      <c r="E23" s="452" t="str">
        <f>IF('Overview - Section A'!$AN$5="Funding Request",IF(F23="Funding Request Place Holder","",F23),"")</f>
        <v/>
      </c>
      <c r="F23" s="453" t="str">
        <f>IFERROR(IF(Z23="","",VLOOKUP(Z23,'Overview - Section A'!$P$30:$Q$31,2,FALSE)),"")</f>
        <v/>
      </c>
      <c r="G23" s="454"/>
      <c r="H23" s="454"/>
      <c r="I23" s="454"/>
      <c r="J23" s="454"/>
      <c r="K23" s="454"/>
      <c r="L23" s="454"/>
      <c r="M23" s="452"/>
      <c r="N23" s="455" t="str">
        <f t="shared" si="0"/>
        <v/>
      </c>
      <c r="O23" s="456"/>
      <c r="P23" s="457"/>
      <c r="Q23" s="458"/>
      <c r="R23" s="433" t="str">
        <f>IFERROR(IF('Overview - Section A'!$AN$5="Funding Request",VLOOKUP(E23,'Overview - Section A'!$M$30:$P$31,4,FALSE),IF(Z23="","",Z23)),"")</f>
        <v/>
      </c>
      <c r="S23" s="433" t="b">
        <f t="shared" si="1"/>
        <v>0</v>
      </c>
      <c r="T23" s="433" t="s">
        <v>936</v>
      </c>
      <c r="U23" s="433" t="str">
        <f t="array" ref="U23">IFERROR(IF(INDEX('Overview - Section A'!$AB$119:$AB$173,MATCH(LEFT(C23,255),LEFT('Overview - Section A'!$W$119:$W$173,255),0))=0,"",INDEX('Overview - Section A'!$AB$119:$AB$173,MATCH(LEFT(C23,255),LEFT('Overview - Section A'!$W$119:$W$173,255),0))),"")</f>
        <v>a1M36000004b8XuEAI</v>
      </c>
      <c r="V23" s="459" t="str">
        <f>IFERROR(IF('Overview - Section A'!$AN$5="Funding Request",IF('Reference Records'!$B$157&lt;&gt;"",VLOOKUP(N23,'Reference Records'!$B$157:$C$158,2,FALSE),VLOOKUP(N23,'Reference Records'!$A$170:$C$171,3,FALSE)),VLOOKUP(N23,'Reference Records'!$A$174:$C$176,3,FALSE)),"")</f>
        <v/>
      </c>
      <c r="W23" s="460" t="s">
        <v>542</v>
      </c>
      <c r="X23" s="460"/>
      <c r="Y23" s="459"/>
      <c r="Z23" s="459"/>
      <c r="AA23" s="216"/>
      <c r="AB23" s="161"/>
      <c r="AC23" s="51"/>
    </row>
    <row r="24" spans="1:29" ht="47.1" customHeight="1" x14ac:dyDescent="0.3">
      <c r="A24" s="367">
        <v>16</v>
      </c>
      <c r="B24" s="450" t="str">
        <f>IFERROR(IF(D24="","",VLOOKUP(W24,'Reference records(soft deleted)'!$B$46:$D$62,3,FALSE)),"")</f>
        <v/>
      </c>
      <c r="C24" s="450" t="str">
        <f>IFERROR(IF(D24="","",VLOOKUP(X24,'Reference records(soft deleted)'!$B$109:$D$181,3,FALSE)),"")</f>
        <v/>
      </c>
      <c r="D24" s="451"/>
      <c r="E24" s="452" t="str">
        <f>IF('Overview - Section A'!$AN$5="Funding Request",IF(F24="Funding Request Place Holder","",F24),"")</f>
        <v/>
      </c>
      <c r="F24" s="453" t="str">
        <f>IFERROR(IF(Z24="","",VLOOKUP(Z24,'Overview - Section A'!$P$30:$Q$31,2,FALSE)),"")</f>
        <v/>
      </c>
      <c r="G24" s="454"/>
      <c r="H24" s="454"/>
      <c r="I24" s="454"/>
      <c r="J24" s="454"/>
      <c r="K24" s="454"/>
      <c r="L24" s="454"/>
      <c r="M24" s="452"/>
      <c r="N24" s="455" t="str">
        <f t="shared" si="0"/>
        <v/>
      </c>
      <c r="O24" s="456"/>
      <c r="P24" s="457"/>
      <c r="Q24" s="458"/>
      <c r="R24" s="433" t="str">
        <f>IFERROR(IF('Overview - Section A'!$AN$5="Funding Request",VLOOKUP(E24,'Overview - Section A'!$M$30:$P$31,4,FALSE),IF(Z24="","",Z24)),"")</f>
        <v/>
      </c>
      <c r="S24" s="433" t="b">
        <f t="shared" si="1"/>
        <v>0</v>
      </c>
      <c r="T24" s="433" t="s">
        <v>937</v>
      </c>
      <c r="U24" s="433" t="str">
        <f t="array" ref="U24">IFERROR(IF(INDEX('Overview - Section A'!$AB$119:$AB$173,MATCH(LEFT(C24,255),LEFT('Overview - Section A'!$W$119:$W$173,255),0))=0,"",INDEX('Overview - Section A'!$AB$119:$AB$173,MATCH(LEFT(C24,255),LEFT('Overview - Section A'!$W$119:$W$173,255),0))),"")</f>
        <v>a1M36000004b8XuEAI</v>
      </c>
      <c r="V24" s="459" t="str">
        <f>IFERROR(IF('Overview - Section A'!$AN$5="Funding Request",IF('Reference Records'!$B$157&lt;&gt;"",VLOOKUP(N24,'Reference Records'!$B$157:$C$158,2,FALSE),VLOOKUP(N24,'Reference Records'!$A$170:$C$171,3,FALSE)),VLOOKUP(N24,'Reference Records'!$A$174:$C$176,3,FALSE)),"")</f>
        <v/>
      </c>
      <c r="W24" s="460" t="s">
        <v>542</v>
      </c>
      <c r="X24" s="460"/>
      <c r="Y24" s="459"/>
      <c r="Z24" s="459"/>
      <c r="AA24" s="216"/>
      <c r="AB24" s="161"/>
      <c r="AC24" s="51"/>
    </row>
    <row r="25" spans="1:29" ht="47.1" customHeight="1" x14ac:dyDescent="0.3">
      <c r="A25" s="367">
        <v>17</v>
      </c>
      <c r="B25" s="450" t="str">
        <f>IFERROR(IF(D25="","",VLOOKUP(W25,'Reference records(soft deleted)'!$B$46:$D$62,3,FALSE)),"")</f>
        <v/>
      </c>
      <c r="C25" s="450" t="str">
        <f>IFERROR(IF(D25="","",VLOOKUP(X25,'Reference records(soft deleted)'!$B$109:$D$181,3,FALSE)),"")</f>
        <v/>
      </c>
      <c r="D25" s="451"/>
      <c r="E25" s="452" t="str">
        <f>IF('Overview - Section A'!$AN$5="Funding Request",IF(F25="Funding Request Place Holder","",F25),"")</f>
        <v/>
      </c>
      <c r="F25" s="453" t="str">
        <f>IFERROR(IF(Z25="","",VLOOKUP(Z25,'Overview - Section A'!$P$30:$Q$31,2,FALSE)),"")</f>
        <v/>
      </c>
      <c r="G25" s="454"/>
      <c r="H25" s="454"/>
      <c r="I25" s="454"/>
      <c r="J25" s="454"/>
      <c r="K25" s="454"/>
      <c r="L25" s="454"/>
      <c r="M25" s="452"/>
      <c r="N25" s="455" t="str">
        <f t="shared" si="0"/>
        <v/>
      </c>
      <c r="O25" s="456"/>
      <c r="P25" s="457"/>
      <c r="Q25" s="458"/>
      <c r="R25" s="433" t="str">
        <f>IFERROR(IF('Overview - Section A'!$AN$5="Funding Request",VLOOKUP(E25,'Overview - Section A'!$M$30:$P$31,4,FALSE),IF(Z25="","",Z25)),"")</f>
        <v/>
      </c>
      <c r="S25" s="433" t="b">
        <f t="shared" si="1"/>
        <v>0</v>
      </c>
      <c r="T25" s="433" t="s">
        <v>938</v>
      </c>
      <c r="U25" s="433" t="str">
        <f t="array" ref="U25">IFERROR(IF(INDEX('Overview - Section A'!$AB$119:$AB$173,MATCH(LEFT(C25,255),LEFT('Overview - Section A'!$W$119:$W$173,255),0))=0,"",INDEX('Overview - Section A'!$AB$119:$AB$173,MATCH(LEFT(C25,255),LEFT('Overview - Section A'!$W$119:$W$173,255),0))),"")</f>
        <v>a1M36000004b8XuEAI</v>
      </c>
      <c r="V25" s="459" t="str">
        <f>IFERROR(IF('Overview - Section A'!$AN$5="Funding Request",IF('Reference Records'!$B$157&lt;&gt;"",VLOOKUP(N25,'Reference Records'!$B$157:$C$158,2,FALSE),VLOOKUP(N25,'Reference Records'!$A$170:$C$171,3,FALSE)),VLOOKUP(N25,'Reference Records'!$A$174:$C$176,3,FALSE)),"")</f>
        <v/>
      </c>
      <c r="W25" s="460" t="s">
        <v>542</v>
      </c>
      <c r="X25" s="460"/>
      <c r="Y25" s="459"/>
      <c r="Z25" s="459"/>
      <c r="AA25" s="216"/>
      <c r="AB25" s="161"/>
      <c r="AC25" s="51"/>
    </row>
    <row r="26" spans="1:29" ht="47.1" customHeight="1" x14ac:dyDescent="0.3">
      <c r="A26" s="367">
        <v>18</v>
      </c>
      <c r="B26" s="450" t="str">
        <f>IFERROR(IF(D26="","",VLOOKUP(W26,'Reference records(soft deleted)'!$B$46:$D$62,3,FALSE)),"")</f>
        <v/>
      </c>
      <c r="C26" s="450" t="str">
        <f>IFERROR(IF(D26="","",VLOOKUP(X26,'Reference records(soft deleted)'!$B$109:$D$181,3,FALSE)),"")</f>
        <v/>
      </c>
      <c r="D26" s="451"/>
      <c r="E26" s="452" t="str">
        <f>IF('Overview - Section A'!$AN$5="Funding Request",IF(F26="Funding Request Place Holder","",F26),"")</f>
        <v/>
      </c>
      <c r="F26" s="453" t="str">
        <f>IFERROR(IF(Z26="","",VLOOKUP(Z26,'Overview - Section A'!$P$30:$Q$31,2,FALSE)),"")</f>
        <v/>
      </c>
      <c r="G26" s="454"/>
      <c r="H26" s="454"/>
      <c r="I26" s="454"/>
      <c r="J26" s="454"/>
      <c r="K26" s="454"/>
      <c r="L26" s="454"/>
      <c r="M26" s="452"/>
      <c r="N26" s="455" t="str">
        <f t="shared" si="0"/>
        <v/>
      </c>
      <c r="O26" s="456"/>
      <c r="P26" s="457"/>
      <c r="Q26" s="458"/>
      <c r="R26" s="433" t="str">
        <f>IFERROR(IF('Overview - Section A'!$AN$5="Funding Request",VLOOKUP(E26,'Overview - Section A'!$M$30:$P$31,4,FALSE),IF(Z26="","",Z26)),"")</f>
        <v/>
      </c>
      <c r="S26" s="433" t="b">
        <f t="shared" si="1"/>
        <v>0</v>
      </c>
      <c r="T26" s="433" t="s">
        <v>939</v>
      </c>
      <c r="U26" s="433" t="str">
        <f t="array" ref="U26">IFERROR(IF(INDEX('Overview - Section A'!$AB$119:$AB$173,MATCH(LEFT(C26,255),LEFT('Overview - Section A'!$W$119:$W$173,255),0))=0,"",INDEX('Overview - Section A'!$AB$119:$AB$173,MATCH(LEFT(C26,255),LEFT('Overview - Section A'!$W$119:$W$173,255),0))),"")</f>
        <v>a1M36000004b8XuEAI</v>
      </c>
      <c r="V26" s="459" t="str">
        <f>IFERROR(IF('Overview - Section A'!$AN$5="Funding Request",IF('Reference Records'!$B$157&lt;&gt;"",VLOOKUP(N26,'Reference Records'!$B$157:$C$158,2,FALSE),VLOOKUP(N26,'Reference Records'!$A$170:$C$171,3,FALSE)),VLOOKUP(N26,'Reference Records'!$A$174:$C$176,3,FALSE)),"")</f>
        <v/>
      </c>
      <c r="W26" s="460" t="s">
        <v>542</v>
      </c>
      <c r="X26" s="460"/>
      <c r="Y26" s="459"/>
      <c r="Z26" s="459"/>
      <c r="AA26" s="216"/>
      <c r="AB26" s="161"/>
      <c r="AC26" s="51"/>
    </row>
    <row r="27" spans="1:29" ht="47.1" customHeight="1" x14ac:dyDescent="0.3">
      <c r="A27" s="367">
        <v>19</v>
      </c>
      <c r="B27" s="450" t="str">
        <f>IFERROR(IF(D27="","",VLOOKUP(W27,'Reference records(soft deleted)'!$B$46:$D$62,3,FALSE)),"")</f>
        <v/>
      </c>
      <c r="C27" s="450" t="str">
        <f>IFERROR(IF(D27="","",VLOOKUP(X27,'Reference records(soft deleted)'!$B$109:$D$181,3,FALSE)),"")</f>
        <v/>
      </c>
      <c r="D27" s="451"/>
      <c r="E27" s="452" t="str">
        <f>IF('Overview - Section A'!$AN$5="Funding Request",IF(F27="Funding Request Place Holder","",F27),"")</f>
        <v/>
      </c>
      <c r="F27" s="453" t="str">
        <f>IFERROR(IF(Z27="","",VLOOKUP(Z27,'Overview - Section A'!$P$30:$Q$31,2,FALSE)),"")</f>
        <v/>
      </c>
      <c r="G27" s="454"/>
      <c r="H27" s="454"/>
      <c r="I27" s="454"/>
      <c r="J27" s="454"/>
      <c r="K27" s="454"/>
      <c r="L27" s="454"/>
      <c r="M27" s="452"/>
      <c r="N27" s="455" t="str">
        <f t="shared" si="0"/>
        <v/>
      </c>
      <c r="O27" s="456"/>
      <c r="P27" s="457"/>
      <c r="Q27" s="458"/>
      <c r="R27" s="433" t="str">
        <f>IFERROR(IF('Overview - Section A'!$AN$5="Funding Request",VLOOKUP(E27,'Overview - Section A'!$M$30:$P$31,4,FALSE),IF(Z27="","",Z27)),"")</f>
        <v/>
      </c>
      <c r="S27" s="433" t="b">
        <f t="shared" si="1"/>
        <v>0</v>
      </c>
      <c r="T27" s="433" t="s">
        <v>940</v>
      </c>
      <c r="U27" s="433" t="str">
        <f t="array" ref="U27">IFERROR(IF(INDEX('Overview - Section A'!$AB$119:$AB$173,MATCH(LEFT(C27,255),LEFT('Overview - Section A'!$W$119:$W$173,255),0))=0,"",INDEX('Overview - Section A'!$AB$119:$AB$173,MATCH(LEFT(C27,255),LEFT('Overview - Section A'!$W$119:$W$173,255),0))),"")</f>
        <v>a1M36000004b8XuEAI</v>
      </c>
      <c r="V27" s="459" t="str">
        <f>IFERROR(IF('Overview - Section A'!$AN$5="Funding Request",IF('Reference Records'!$B$157&lt;&gt;"",VLOOKUP(N27,'Reference Records'!$B$157:$C$158,2,FALSE),VLOOKUP(N27,'Reference Records'!$A$170:$C$171,3,FALSE)),VLOOKUP(N27,'Reference Records'!$A$174:$C$176,3,FALSE)),"")</f>
        <v/>
      </c>
      <c r="W27" s="460" t="s">
        <v>542</v>
      </c>
      <c r="X27" s="460"/>
      <c r="Y27" s="459"/>
      <c r="Z27" s="459"/>
      <c r="AA27" s="216"/>
      <c r="AB27" s="161"/>
      <c r="AC27" s="51"/>
    </row>
    <row r="28" spans="1:29" ht="47.1" customHeight="1" x14ac:dyDescent="0.3">
      <c r="A28" s="367">
        <v>20</v>
      </c>
      <c r="B28" s="450" t="str">
        <f>IFERROR(IF(D28="","",VLOOKUP(W28,'Reference records(soft deleted)'!$B$46:$D$62,3,FALSE)),"")</f>
        <v/>
      </c>
      <c r="C28" s="450" t="str">
        <f>IFERROR(IF(D28="","",VLOOKUP(X28,'Reference records(soft deleted)'!$B$109:$D$181,3,FALSE)),"")</f>
        <v/>
      </c>
      <c r="D28" s="451"/>
      <c r="E28" s="452" t="str">
        <f>IF('Overview - Section A'!$AN$5="Funding Request",IF(F28="Funding Request Place Holder","",F28),"")</f>
        <v/>
      </c>
      <c r="F28" s="453" t="str">
        <f>IFERROR(IF(Z28="","",VLOOKUP(Z28,'Overview - Section A'!$P$30:$Q$31,2,FALSE)),"")</f>
        <v/>
      </c>
      <c r="G28" s="454"/>
      <c r="H28" s="454"/>
      <c r="I28" s="454"/>
      <c r="J28" s="454"/>
      <c r="K28" s="454"/>
      <c r="L28" s="454"/>
      <c r="M28" s="452"/>
      <c r="N28" s="455" t="str">
        <f t="shared" si="0"/>
        <v/>
      </c>
      <c r="O28" s="456"/>
      <c r="P28" s="457"/>
      <c r="Q28" s="458"/>
      <c r="R28" s="433" t="str">
        <f>IFERROR(IF('Overview - Section A'!$AN$5="Funding Request",VLOOKUP(E28,'Overview - Section A'!$M$30:$P$31,4,FALSE),IF(Z28="","",Z28)),"")</f>
        <v/>
      </c>
      <c r="S28" s="433" t="b">
        <f t="shared" si="1"/>
        <v>0</v>
      </c>
      <c r="T28" s="433" t="s">
        <v>941</v>
      </c>
      <c r="U28" s="433" t="str">
        <f t="array" ref="U28">IFERROR(IF(INDEX('Overview - Section A'!$AB$119:$AB$173,MATCH(LEFT(C28,255),LEFT('Overview - Section A'!$W$119:$W$173,255),0))=0,"",INDEX('Overview - Section A'!$AB$119:$AB$173,MATCH(LEFT(C28,255),LEFT('Overview - Section A'!$W$119:$W$173,255),0))),"")</f>
        <v>a1M36000004b8XuEAI</v>
      </c>
      <c r="V28" s="459" t="str">
        <f>IFERROR(IF('Overview - Section A'!$AN$5="Funding Request",IF('Reference Records'!$B$157&lt;&gt;"",VLOOKUP(N28,'Reference Records'!$B$157:$C$158,2,FALSE),VLOOKUP(N28,'Reference Records'!$A$170:$C$171,3,FALSE)),VLOOKUP(N28,'Reference Records'!$A$174:$C$176,3,FALSE)),"")</f>
        <v/>
      </c>
      <c r="W28" s="460" t="s">
        <v>542</v>
      </c>
      <c r="X28" s="460"/>
      <c r="Y28" s="459"/>
      <c r="Z28" s="459"/>
      <c r="AA28" s="216"/>
      <c r="AB28" s="161"/>
      <c r="AC28" s="51"/>
    </row>
    <row r="29" spans="1:29" ht="47.1" customHeight="1" x14ac:dyDescent="0.3">
      <c r="A29" s="367">
        <v>21</v>
      </c>
      <c r="B29" s="450" t="str">
        <f>IFERROR(IF(D29="","",VLOOKUP(W29,'Reference records(soft deleted)'!$B$46:$D$62,3,FALSE)),"")</f>
        <v/>
      </c>
      <c r="C29" s="450" t="str">
        <f>IFERROR(IF(D29="","",VLOOKUP(X29,'Reference records(soft deleted)'!$B$109:$D$181,3,FALSE)),"")</f>
        <v/>
      </c>
      <c r="D29" s="451"/>
      <c r="E29" s="452" t="str">
        <f>IF('Overview - Section A'!$AN$5="Funding Request",IF(F29="Funding Request Place Holder","",F29),"")</f>
        <v/>
      </c>
      <c r="F29" s="453" t="str">
        <f>IFERROR(IF(Z29="","",VLOOKUP(Z29,'Overview - Section A'!$P$30:$Q$31,2,FALSE)),"")</f>
        <v/>
      </c>
      <c r="G29" s="454"/>
      <c r="H29" s="454"/>
      <c r="I29" s="454"/>
      <c r="J29" s="454"/>
      <c r="K29" s="454"/>
      <c r="L29" s="454"/>
      <c r="M29" s="452"/>
      <c r="N29" s="455" t="str">
        <f t="shared" si="0"/>
        <v/>
      </c>
      <c r="O29" s="456"/>
      <c r="P29" s="457"/>
      <c r="Q29" s="458"/>
      <c r="R29" s="433" t="str">
        <f>IFERROR(IF('Overview - Section A'!$AN$5="Funding Request",VLOOKUP(E29,'Overview - Section A'!$M$30:$P$31,4,FALSE),IF(Z29="","",Z29)),"")</f>
        <v/>
      </c>
      <c r="S29" s="433" t="b">
        <f t="shared" si="1"/>
        <v>0</v>
      </c>
      <c r="T29" s="433" t="s">
        <v>942</v>
      </c>
      <c r="U29" s="433" t="str">
        <f t="array" ref="U29">IFERROR(IF(INDEX('Overview - Section A'!$AB$119:$AB$173,MATCH(LEFT(C29,255),LEFT('Overview - Section A'!$W$119:$W$173,255),0))=0,"",INDEX('Overview - Section A'!$AB$119:$AB$173,MATCH(LEFT(C29,255),LEFT('Overview - Section A'!$W$119:$W$173,255),0))),"")</f>
        <v>a1M36000004b8XuEAI</v>
      </c>
      <c r="V29" s="459" t="str">
        <f>IFERROR(IF('Overview - Section A'!$AN$5="Funding Request",IF('Reference Records'!$B$157&lt;&gt;"",VLOOKUP(N29,'Reference Records'!$B$157:$C$158,2,FALSE),VLOOKUP(N29,'Reference Records'!$A$170:$C$171,3,FALSE)),VLOOKUP(N29,'Reference Records'!$A$174:$C$176,3,FALSE)),"")</f>
        <v/>
      </c>
      <c r="W29" s="460" t="s">
        <v>542</v>
      </c>
      <c r="X29" s="460"/>
      <c r="Y29" s="459"/>
      <c r="Z29" s="459"/>
      <c r="AA29" s="216"/>
      <c r="AB29" s="161"/>
      <c r="AC29" s="51"/>
    </row>
    <row r="30" spans="1:29" ht="47.1" customHeight="1" x14ac:dyDescent="0.3">
      <c r="A30" s="367">
        <v>22</v>
      </c>
      <c r="B30" s="450" t="str">
        <f>IFERROR(IF(D30="","",VLOOKUP(W30,'Reference records(soft deleted)'!$B$46:$D$62,3,FALSE)),"")</f>
        <v/>
      </c>
      <c r="C30" s="450" t="str">
        <f>IFERROR(IF(D30="","",VLOOKUP(X30,'Reference records(soft deleted)'!$B$109:$D$181,3,FALSE)),"")</f>
        <v/>
      </c>
      <c r="D30" s="451"/>
      <c r="E30" s="452" t="str">
        <f>IF('Overview - Section A'!$AN$5="Funding Request",IF(F30="Funding Request Place Holder","",F30),"")</f>
        <v/>
      </c>
      <c r="F30" s="453" t="str">
        <f>IFERROR(IF(Z30="","",VLOOKUP(Z30,'Overview - Section A'!$P$30:$Q$31,2,FALSE)),"")</f>
        <v/>
      </c>
      <c r="G30" s="454"/>
      <c r="H30" s="454"/>
      <c r="I30" s="454"/>
      <c r="J30" s="454"/>
      <c r="K30" s="454"/>
      <c r="L30" s="454"/>
      <c r="M30" s="452"/>
      <c r="N30" s="455" t="str">
        <f t="shared" si="0"/>
        <v/>
      </c>
      <c r="O30" s="456"/>
      <c r="P30" s="457"/>
      <c r="Q30" s="458"/>
      <c r="R30" s="433" t="str">
        <f>IFERROR(IF('Overview - Section A'!$AN$5="Funding Request",VLOOKUP(E30,'Overview - Section A'!$M$30:$P$31,4,FALSE),IF(Z30="","",Z30)),"")</f>
        <v/>
      </c>
      <c r="S30" s="433" t="b">
        <f t="shared" si="1"/>
        <v>0</v>
      </c>
      <c r="T30" s="433" t="s">
        <v>943</v>
      </c>
      <c r="U30" s="433" t="str">
        <f t="array" ref="U30">IFERROR(IF(INDEX('Overview - Section A'!$AB$119:$AB$173,MATCH(LEFT(C30,255),LEFT('Overview - Section A'!$W$119:$W$173,255),0))=0,"",INDEX('Overview - Section A'!$AB$119:$AB$173,MATCH(LEFT(C30,255),LEFT('Overview - Section A'!$W$119:$W$173,255),0))),"")</f>
        <v>a1M36000004b8XuEAI</v>
      </c>
      <c r="V30" s="459" t="str">
        <f>IFERROR(IF('Overview - Section A'!$AN$5="Funding Request",IF('Reference Records'!$B$157&lt;&gt;"",VLOOKUP(N30,'Reference Records'!$B$157:$C$158,2,FALSE),VLOOKUP(N30,'Reference Records'!$A$170:$C$171,3,FALSE)),VLOOKUP(N30,'Reference Records'!$A$174:$C$176,3,FALSE)),"")</f>
        <v/>
      </c>
      <c r="W30" s="460" t="s">
        <v>542</v>
      </c>
      <c r="X30" s="460"/>
      <c r="Y30" s="459"/>
      <c r="Z30" s="459"/>
      <c r="AA30" s="216"/>
      <c r="AB30" s="161"/>
      <c r="AC30" s="51"/>
    </row>
    <row r="31" spans="1:29" ht="47.1" customHeight="1" x14ac:dyDescent="0.3">
      <c r="A31" s="367">
        <v>23</v>
      </c>
      <c r="B31" s="450" t="str">
        <f>IFERROR(IF(D31="","",VLOOKUP(W31,'Reference records(soft deleted)'!$B$46:$D$62,3,FALSE)),"")</f>
        <v/>
      </c>
      <c r="C31" s="450" t="str">
        <f>IFERROR(IF(D31="","",VLOOKUP(X31,'Reference records(soft deleted)'!$B$109:$D$181,3,FALSE)),"")</f>
        <v/>
      </c>
      <c r="D31" s="451"/>
      <c r="E31" s="452" t="str">
        <f>IF('Overview - Section A'!$AN$5="Funding Request",IF(F31="Funding Request Place Holder","",F31),"")</f>
        <v/>
      </c>
      <c r="F31" s="453" t="str">
        <f>IFERROR(IF(Z31="","",VLOOKUP(Z31,'Overview - Section A'!$P$30:$Q$31,2,FALSE)),"")</f>
        <v/>
      </c>
      <c r="G31" s="454"/>
      <c r="H31" s="454"/>
      <c r="I31" s="454"/>
      <c r="J31" s="454"/>
      <c r="K31" s="454"/>
      <c r="L31" s="454"/>
      <c r="M31" s="452"/>
      <c r="N31" s="455" t="str">
        <f t="shared" si="0"/>
        <v/>
      </c>
      <c r="O31" s="456"/>
      <c r="P31" s="457"/>
      <c r="Q31" s="458"/>
      <c r="R31" s="433" t="str">
        <f>IFERROR(IF('Overview - Section A'!$AN$5="Funding Request",VLOOKUP(E31,'Overview - Section A'!$M$30:$P$31,4,FALSE),IF(Z31="","",Z31)),"")</f>
        <v/>
      </c>
      <c r="S31" s="433" t="b">
        <f t="shared" si="1"/>
        <v>0</v>
      </c>
      <c r="T31" s="433" t="s">
        <v>944</v>
      </c>
      <c r="U31" s="433" t="str">
        <f t="array" ref="U31">IFERROR(IF(INDEX('Overview - Section A'!$AB$119:$AB$173,MATCH(LEFT(C31,255),LEFT('Overview - Section A'!$W$119:$W$173,255),0))=0,"",INDEX('Overview - Section A'!$AB$119:$AB$173,MATCH(LEFT(C31,255),LEFT('Overview - Section A'!$W$119:$W$173,255),0))),"")</f>
        <v>a1M36000004b8XuEAI</v>
      </c>
      <c r="V31" s="459" t="str">
        <f>IFERROR(IF('Overview - Section A'!$AN$5="Funding Request",IF('Reference Records'!$B$157&lt;&gt;"",VLOOKUP(N31,'Reference Records'!$B$157:$C$158,2,FALSE),VLOOKUP(N31,'Reference Records'!$A$170:$C$171,3,FALSE)),VLOOKUP(N31,'Reference Records'!$A$174:$C$176,3,FALSE)),"")</f>
        <v/>
      </c>
      <c r="W31" s="460" t="s">
        <v>542</v>
      </c>
      <c r="X31" s="460"/>
      <c r="Y31" s="459"/>
      <c r="Z31" s="459"/>
      <c r="AA31" s="216"/>
      <c r="AB31" s="161"/>
      <c r="AC31" s="51"/>
    </row>
    <row r="32" spans="1:29" ht="47.1" customHeight="1" x14ac:dyDescent="0.3">
      <c r="A32" s="367">
        <v>24</v>
      </c>
      <c r="B32" s="450" t="str">
        <f>IFERROR(IF(D32="","",VLOOKUP(W32,'Reference records(soft deleted)'!$B$46:$D$62,3,FALSE)),"")</f>
        <v/>
      </c>
      <c r="C32" s="450" t="str">
        <f>IFERROR(IF(D32="","",VLOOKUP(X32,'Reference records(soft deleted)'!$B$109:$D$181,3,FALSE)),"")</f>
        <v/>
      </c>
      <c r="D32" s="451"/>
      <c r="E32" s="452" t="str">
        <f>IF('Overview - Section A'!$AN$5="Funding Request",IF(F32="Funding Request Place Holder","",F32),"")</f>
        <v/>
      </c>
      <c r="F32" s="453" t="str">
        <f>IFERROR(IF(Z32="","",VLOOKUP(Z32,'Overview - Section A'!$P$30:$Q$31,2,FALSE)),"")</f>
        <v/>
      </c>
      <c r="G32" s="454"/>
      <c r="H32" s="454"/>
      <c r="I32" s="454"/>
      <c r="J32" s="454"/>
      <c r="K32" s="454"/>
      <c r="L32" s="454"/>
      <c r="M32" s="452"/>
      <c r="N32" s="455" t="str">
        <f t="shared" si="0"/>
        <v/>
      </c>
      <c r="O32" s="456"/>
      <c r="P32" s="457"/>
      <c r="Q32" s="458"/>
      <c r="R32" s="433" t="str">
        <f>IFERROR(IF('Overview - Section A'!$AN$5="Funding Request",VLOOKUP(E32,'Overview - Section A'!$M$30:$P$31,4,FALSE),IF(Z32="","",Z32)),"")</f>
        <v/>
      </c>
      <c r="S32" s="433" t="b">
        <f t="shared" si="1"/>
        <v>0</v>
      </c>
      <c r="T32" s="433" t="s">
        <v>945</v>
      </c>
      <c r="U32" s="433" t="str">
        <f t="array" ref="U32">IFERROR(IF(INDEX('Overview - Section A'!$AB$119:$AB$173,MATCH(LEFT(C32,255),LEFT('Overview - Section A'!$W$119:$W$173,255),0))=0,"",INDEX('Overview - Section A'!$AB$119:$AB$173,MATCH(LEFT(C32,255),LEFT('Overview - Section A'!$W$119:$W$173,255),0))),"")</f>
        <v>a1M36000004b8XuEAI</v>
      </c>
      <c r="V32" s="459" t="str">
        <f>IFERROR(IF('Overview - Section A'!$AN$5="Funding Request",IF('Reference Records'!$B$157&lt;&gt;"",VLOOKUP(N32,'Reference Records'!$B$157:$C$158,2,FALSE),VLOOKUP(N32,'Reference Records'!$A$170:$C$171,3,FALSE)),VLOOKUP(N32,'Reference Records'!$A$174:$C$176,3,FALSE)),"")</f>
        <v/>
      </c>
      <c r="W32" s="460" t="s">
        <v>542</v>
      </c>
      <c r="X32" s="460"/>
      <c r="Y32" s="459"/>
      <c r="Z32" s="459"/>
      <c r="AA32" s="216"/>
      <c r="AB32" s="161"/>
      <c r="AC32" s="51"/>
    </row>
    <row r="33" spans="1:29" ht="47.1" customHeight="1" x14ac:dyDescent="0.3">
      <c r="A33" s="367">
        <v>25</v>
      </c>
      <c r="B33" s="450" t="str">
        <f>IFERROR(IF(D33="","",VLOOKUP(W33,'Reference records(soft deleted)'!$B$46:$D$62,3,FALSE)),"")</f>
        <v/>
      </c>
      <c r="C33" s="450" t="str">
        <f>IFERROR(IF(D33="","",VLOOKUP(X33,'Reference records(soft deleted)'!$B$109:$D$181,3,FALSE)),"")</f>
        <v/>
      </c>
      <c r="D33" s="451"/>
      <c r="E33" s="452" t="str">
        <f>IF('Overview - Section A'!$AN$5="Funding Request",IF(F33="Funding Request Place Holder","",F33),"")</f>
        <v/>
      </c>
      <c r="F33" s="453" t="str">
        <f>IFERROR(IF(Z33="","",VLOOKUP(Z33,'Overview - Section A'!$P$30:$Q$31,2,FALSE)),"")</f>
        <v/>
      </c>
      <c r="G33" s="454"/>
      <c r="H33" s="454"/>
      <c r="I33" s="454"/>
      <c r="J33" s="454"/>
      <c r="K33" s="454"/>
      <c r="L33" s="454"/>
      <c r="M33" s="452"/>
      <c r="N33" s="455" t="str">
        <f t="shared" si="0"/>
        <v/>
      </c>
      <c r="O33" s="456"/>
      <c r="P33" s="457"/>
      <c r="Q33" s="458"/>
      <c r="R33" s="433" t="str">
        <f>IFERROR(IF('Overview - Section A'!$AN$5="Funding Request",VLOOKUP(E33,'Overview - Section A'!$M$30:$P$31,4,FALSE),IF(Z33="","",Z33)),"")</f>
        <v/>
      </c>
      <c r="S33" s="433" t="b">
        <f t="shared" si="1"/>
        <v>0</v>
      </c>
      <c r="T33" s="433" t="s">
        <v>946</v>
      </c>
      <c r="U33" s="433" t="str">
        <f t="array" ref="U33">IFERROR(IF(INDEX('Overview - Section A'!$AB$119:$AB$173,MATCH(LEFT(C33,255),LEFT('Overview - Section A'!$W$119:$W$173,255),0))=0,"",INDEX('Overview - Section A'!$AB$119:$AB$173,MATCH(LEFT(C33,255),LEFT('Overview - Section A'!$W$119:$W$173,255),0))),"")</f>
        <v>a1M36000004b8XuEAI</v>
      </c>
      <c r="V33" s="459" t="str">
        <f>IFERROR(IF('Overview - Section A'!$AN$5="Funding Request",IF('Reference Records'!$B$157&lt;&gt;"",VLOOKUP(N33,'Reference Records'!$B$157:$C$158,2,FALSE),VLOOKUP(N33,'Reference Records'!$A$170:$C$171,3,FALSE)),VLOOKUP(N33,'Reference Records'!$A$174:$C$176,3,FALSE)),"")</f>
        <v/>
      </c>
      <c r="W33" s="460" t="s">
        <v>542</v>
      </c>
      <c r="X33" s="460"/>
      <c r="Y33" s="459"/>
      <c r="Z33" s="459"/>
      <c r="AA33" s="216"/>
      <c r="AB33" s="161"/>
      <c r="AC33" s="51"/>
    </row>
    <row r="34" spans="1:29" ht="47.1" customHeight="1" x14ac:dyDescent="0.3">
      <c r="A34" s="367">
        <v>26</v>
      </c>
      <c r="B34" s="450" t="str">
        <f>IFERROR(IF(D34="","",VLOOKUP(W34,'Reference records(soft deleted)'!$B$46:$D$62,3,FALSE)),"")</f>
        <v/>
      </c>
      <c r="C34" s="450" t="str">
        <f>IFERROR(IF(D34="","",VLOOKUP(X34,'Reference records(soft deleted)'!$B$109:$D$181,3,FALSE)),"")</f>
        <v/>
      </c>
      <c r="D34" s="451"/>
      <c r="E34" s="452" t="str">
        <f>IF('Overview - Section A'!$AN$5="Funding Request",IF(F34="Funding Request Place Holder","",F34),"")</f>
        <v/>
      </c>
      <c r="F34" s="453" t="str">
        <f>IFERROR(IF(Z34="","",VLOOKUP(Z34,'Overview - Section A'!$P$30:$Q$31,2,FALSE)),"")</f>
        <v/>
      </c>
      <c r="G34" s="454"/>
      <c r="H34" s="454"/>
      <c r="I34" s="454"/>
      <c r="J34" s="454"/>
      <c r="K34" s="454"/>
      <c r="L34" s="454"/>
      <c r="M34" s="452"/>
      <c r="N34" s="455" t="str">
        <f t="shared" si="0"/>
        <v/>
      </c>
      <c r="O34" s="456"/>
      <c r="P34" s="457"/>
      <c r="Q34" s="458"/>
      <c r="R34" s="433" t="str">
        <f>IFERROR(IF('Overview - Section A'!$AN$5="Funding Request",VLOOKUP(E34,'Overview - Section A'!$M$30:$P$31,4,FALSE),IF(Z34="","",Z34)),"")</f>
        <v/>
      </c>
      <c r="S34" s="433" t="b">
        <f t="shared" si="1"/>
        <v>0</v>
      </c>
      <c r="T34" s="433" t="s">
        <v>947</v>
      </c>
      <c r="U34" s="433" t="str">
        <f t="array" ref="U34">IFERROR(IF(INDEX('Overview - Section A'!$AB$119:$AB$173,MATCH(LEFT(C34,255),LEFT('Overview - Section A'!$W$119:$W$173,255),0))=0,"",INDEX('Overview - Section A'!$AB$119:$AB$173,MATCH(LEFT(C34,255),LEFT('Overview - Section A'!$W$119:$W$173,255),0))),"")</f>
        <v>a1M36000004b8XuEAI</v>
      </c>
      <c r="V34" s="459" t="str">
        <f>IFERROR(IF('Overview - Section A'!$AN$5="Funding Request",IF('Reference Records'!$B$157&lt;&gt;"",VLOOKUP(N34,'Reference Records'!$B$157:$C$158,2,FALSE),VLOOKUP(N34,'Reference Records'!$A$170:$C$171,3,FALSE)),VLOOKUP(N34,'Reference Records'!$A$174:$C$176,3,FALSE)),"")</f>
        <v/>
      </c>
      <c r="W34" s="460" t="s">
        <v>542</v>
      </c>
      <c r="X34" s="460"/>
      <c r="Y34" s="459"/>
      <c r="Z34" s="459"/>
      <c r="AA34" s="216"/>
      <c r="AB34" s="161"/>
      <c r="AC34" s="51"/>
    </row>
    <row r="35" spans="1:29" ht="47.1" customHeight="1" x14ac:dyDescent="0.3">
      <c r="A35" s="367">
        <v>27</v>
      </c>
      <c r="B35" s="450" t="str">
        <f>IFERROR(IF(D35="","",VLOOKUP(W35,'Reference records(soft deleted)'!$B$46:$D$62,3,FALSE)),"")</f>
        <v/>
      </c>
      <c r="C35" s="450" t="str">
        <f>IFERROR(IF(D35="","",VLOOKUP(X35,'Reference records(soft deleted)'!$B$109:$D$181,3,FALSE)),"")</f>
        <v/>
      </c>
      <c r="D35" s="451"/>
      <c r="E35" s="452" t="str">
        <f>IF('Overview - Section A'!$AN$5="Funding Request",IF(F35="Funding Request Place Holder","",F35),"")</f>
        <v/>
      </c>
      <c r="F35" s="453" t="str">
        <f>IFERROR(IF(Z35="","",VLOOKUP(Z35,'Overview - Section A'!$P$30:$Q$31,2,FALSE)),"")</f>
        <v/>
      </c>
      <c r="G35" s="454"/>
      <c r="H35" s="454"/>
      <c r="I35" s="454"/>
      <c r="J35" s="454"/>
      <c r="K35" s="454"/>
      <c r="L35" s="454"/>
      <c r="M35" s="452"/>
      <c r="N35" s="455" t="str">
        <f t="shared" si="0"/>
        <v/>
      </c>
      <c r="O35" s="456"/>
      <c r="P35" s="457"/>
      <c r="Q35" s="458"/>
      <c r="R35" s="433" t="str">
        <f>IFERROR(IF('Overview - Section A'!$AN$5="Funding Request",VLOOKUP(E35,'Overview - Section A'!$M$30:$P$31,4,FALSE),IF(Z35="","",Z35)),"")</f>
        <v/>
      </c>
      <c r="S35" s="433" t="b">
        <f t="shared" si="1"/>
        <v>0</v>
      </c>
      <c r="T35" s="433" t="s">
        <v>948</v>
      </c>
      <c r="U35" s="433" t="str">
        <f t="array" ref="U35">IFERROR(IF(INDEX('Overview - Section A'!$AB$119:$AB$173,MATCH(LEFT(C35,255),LEFT('Overview - Section A'!$W$119:$W$173,255),0))=0,"",INDEX('Overview - Section A'!$AB$119:$AB$173,MATCH(LEFT(C35,255),LEFT('Overview - Section A'!$W$119:$W$173,255),0))),"")</f>
        <v>a1M36000004b8XuEAI</v>
      </c>
      <c r="V35" s="459" t="str">
        <f>IFERROR(IF('Overview - Section A'!$AN$5="Funding Request",IF('Reference Records'!$B$157&lt;&gt;"",VLOOKUP(N35,'Reference Records'!$B$157:$C$158,2,FALSE),VLOOKUP(N35,'Reference Records'!$A$170:$C$171,3,FALSE)),VLOOKUP(N35,'Reference Records'!$A$174:$C$176,3,FALSE)),"")</f>
        <v/>
      </c>
      <c r="W35" s="460" t="s">
        <v>542</v>
      </c>
      <c r="X35" s="460"/>
      <c r="Y35" s="459"/>
      <c r="Z35" s="459"/>
      <c r="AA35" s="216"/>
      <c r="AB35" s="161"/>
      <c r="AC35" s="51"/>
    </row>
    <row r="36" spans="1:29" ht="47.1" customHeight="1" x14ac:dyDescent="0.3">
      <c r="A36" s="367">
        <v>28</v>
      </c>
      <c r="B36" s="450" t="str">
        <f>IFERROR(IF(D36="","",VLOOKUP(W36,'Reference records(soft deleted)'!$B$46:$D$62,3,FALSE)),"")</f>
        <v/>
      </c>
      <c r="C36" s="450" t="str">
        <f>IFERROR(IF(D36="","",VLOOKUP(X36,'Reference records(soft deleted)'!$B$109:$D$181,3,FALSE)),"")</f>
        <v/>
      </c>
      <c r="D36" s="451"/>
      <c r="E36" s="452" t="str">
        <f>IF('Overview - Section A'!$AN$5="Funding Request",IF(F36="Funding Request Place Holder","",F36),"")</f>
        <v/>
      </c>
      <c r="F36" s="453" t="str">
        <f>IFERROR(IF(Z36="","",VLOOKUP(Z36,'Overview - Section A'!$P$30:$Q$31,2,FALSE)),"")</f>
        <v/>
      </c>
      <c r="G36" s="454"/>
      <c r="H36" s="454"/>
      <c r="I36" s="454"/>
      <c r="J36" s="454"/>
      <c r="K36" s="454"/>
      <c r="L36" s="454"/>
      <c r="M36" s="452"/>
      <c r="N36" s="455" t="str">
        <f t="shared" si="0"/>
        <v/>
      </c>
      <c r="O36" s="456"/>
      <c r="P36" s="457"/>
      <c r="Q36" s="458"/>
      <c r="R36" s="433" t="str">
        <f>IFERROR(IF('Overview - Section A'!$AN$5="Funding Request",VLOOKUP(E36,'Overview - Section A'!$M$30:$P$31,4,FALSE),IF(Z36="","",Z36)),"")</f>
        <v/>
      </c>
      <c r="S36" s="433" t="b">
        <f t="shared" si="1"/>
        <v>0</v>
      </c>
      <c r="T36" s="433" t="s">
        <v>949</v>
      </c>
      <c r="U36" s="433" t="str">
        <f t="array" ref="U36">IFERROR(IF(INDEX('Overview - Section A'!$AB$119:$AB$173,MATCH(LEFT(C36,255),LEFT('Overview - Section A'!$W$119:$W$173,255),0))=0,"",INDEX('Overview - Section A'!$AB$119:$AB$173,MATCH(LEFT(C36,255),LEFT('Overview - Section A'!$W$119:$W$173,255),0))),"")</f>
        <v>a1M36000004b8XuEAI</v>
      </c>
      <c r="V36" s="459" t="str">
        <f>IFERROR(IF('Overview - Section A'!$AN$5="Funding Request",IF('Reference Records'!$B$157&lt;&gt;"",VLOOKUP(N36,'Reference Records'!$B$157:$C$158,2,FALSE),VLOOKUP(N36,'Reference Records'!$A$170:$C$171,3,FALSE)),VLOOKUP(N36,'Reference Records'!$A$174:$C$176,3,FALSE)),"")</f>
        <v/>
      </c>
      <c r="W36" s="460" t="s">
        <v>542</v>
      </c>
      <c r="X36" s="460"/>
      <c r="Y36" s="459"/>
      <c r="Z36" s="459"/>
      <c r="AA36" s="216"/>
      <c r="AB36" s="161"/>
      <c r="AC36" s="51"/>
    </row>
    <row r="37" spans="1:29" ht="47.1" customHeight="1" x14ac:dyDescent="0.3">
      <c r="A37" s="367">
        <v>29</v>
      </c>
      <c r="B37" s="450" t="str">
        <f>IFERROR(IF(D37="","",VLOOKUP(W37,'Reference records(soft deleted)'!$B$46:$D$62,3,FALSE)),"")</f>
        <v/>
      </c>
      <c r="C37" s="450" t="str">
        <f>IFERROR(IF(D37="","",VLOOKUP(X37,'Reference records(soft deleted)'!$B$109:$D$181,3,FALSE)),"")</f>
        <v/>
      </c>
      <c r="D37" s="451"/>
      <c r="E37" s="452" t="str">
        <f>IF('Overview - Section A'!$AN$5="Funding Request",IF(F37="Funding Request Place Holder","",F37),"")</f>
        <v/>
      </c>
      <c r="F37" s="453" t="str">
        <f>IFERROR(IF(Z37="","",VLOOKUP(Z37,'Overview - Section A'!$P$30:$Q$31,2,FALSE)),"")</f>
        <v/>
      </c>
      <c r="G37" s="454"/>
      <c r="H37" s="454"/>
      <c r="I37" s="454"/>
      <c r="J37" s="454"/>
      <c r="K37" s="454"/>
      <c r="L37" s="454"/>
      <c r="M37" s="452"/>
      <c r="N37" s="455" t="str">
        <f t="shared" si="0"/>
        <v/>
      </c>
      <c r="O37" s="456"/>
      <c r="P37" s="457"/>
      <c r="Q37" s="458"/>
      <c r="R37" s="433" t="str">
        <f>IFERROR(IF('Overview - Section A'!$AN$5="Funding Request",VLOOKUP(E37,'Overview - Section A'!$M$30:$P$31,4,FALSE),IF(Z37="","",Z37)),"")</f>
        <v/>
      </c>
      <c r="S37" s="433" t="b">
        <f t="shared" si="1"/>
        <v>0</v>
      </c>
      <c r="T37" s="433" t="s">
        <v>950</v>
      </c>
      <c r="U37" s="433" t="str">
        <f t="array" ref="U37">IFERROR(IF(INDEX('Overview - Section A'!$AB$119:$AB$173,MATCH(LEFT(C37,255),LEFT('Overview - Section A'!$W$119:$W$173,255),0))=0,"",INDEX('Overview - Section A'!$AB$119:$AB$173,MATCH(LEFT(C37,255),LEFT('Overview - Section A'!$W$119:$W$173,255),0))),"")</f>
        <v>a1M36000004b8XuEAI</v>
      </c>
      <c r="V37" s="459" t="str">
        <f>IFERROR(IF('Overview - Section A'!$AN$5="Funding Request",IF('Reference Records'!$B$157&lt;&gt;"",VLOOKUP(N37,'Reference Records'!$B$157:$C$158,2,FALSE),VLOOKUP(N37,'Reference Records'!$A$170:$C$171,3,FALSE)),VLOOKUP(N37,'Reference Records'!$A$174:$C$176,3,FALSE)),"")</f>
        <v/>
      </c>
      <c r="W37" s="460" t="s">
        <v>542</v>
      </c>
      <c r="X37" s="460"/>
      <c r="Y37" s="459"/>
      <c r="Z37" s="459"/>
      <c r="AA37" s="216"/>
      <c r="AB37" s="161"/>
      <c r="AC37" s="51"/>
    </row>
    <row r="38" spans="1:29" ht="47.1" customHeight="1" x14ac:dyDescent="0.3">
      <c r="A38" s="367">
        <v>30</v>
      </c>
      <c r="B38" s="450" t="str">
        <f>IFERROR(IF(D38="","",VLOOKUP(W38,'Reference records(soft deleted)'!$B$46:$D$62,3,FALSE)),"")</f>
        <v/>
      </c>
      <c r="C38" s="450" t="str">
        <f>IFERROR(IF(D38="","",VLOOKUP(X38,'Reference records(soft deleted)'!$B$109:$D$181,3,FALSE)),"")</f>
        <v/>
      </c>
      <c r="D38" s="451"/>
      <c r="E38" s="452" t="str">
        <f>IF('Overview - Section A'!$AN$5="Funding Request",IF(F38="Funding Request Place Holder","",F38),"")</f>
        <v/>
      </c>
      <c r="F38" s="453" t="str">
        <f>IFERROR(IF(Z38="","",VLOOKUP(Z38,'Overview - Section A'!$P$30:$Q$31,2,FALSE)),"")</f>
        <v/>
      </c>
      <c r="G38" s="454"/>
      <c r="H38" s="454"/>
      <c r="I38" s="454"/>
      <c r="J38" s="454"/>
      <c r="K38" s="454"/>
      <c r="L38" s="454"/>
      <c r="M38" s="452"/>
      <c r="N38" s="455" t="str">
        <f t="shared" si="0"/>
        <v/>
      </c>
      <c r="O38" s="456"/>
      <c r="P38" s="457"/>
      <c r="Q38" s="458"/>
      <c r="R38" s="433" t="str">
        <f>IFERROR(IF('Overview - Section A'!$AN$5="Funding Request",VLOOKUP(E38,'Overview - Section A'!$M$30:$P$31,4,FALSE),IF(Z38="","",Z38)),"")</f>
        <v/>
      </c>
      <c r="S38" s="433" t="b">
        <f t="shared" si="1"/>
        <v>0</v>
      </c>
      <c r="T38" s="433" t="s">
        <v>951</v>
      </c>
      <c r="U38" s="433" t="str">
        <f t="array" ref="U38">IFERROR(IF(INDEX('Overview - Section A'!$AB$119:$AB$173,MATCH(LEFT(C38,255),LEFT('Overview - Section A'!$W$119:$W$173,255),0))=0,"",INDEX('Overview - Section A'!$AB$119:$AB$173,MATCH(LEFT(C38,255),LEFT('Overview - Section A'!$W$119:$W$173,255),0))),"")</f>
        <v>a1M36000004b8XuEAI</v>
      </c>
      <c r="V38" s="459" t="str">
        <f>IFERROR(IF('Overview - Section A'!$AN$5="Funding Request",IF('Reference Records'!$B$157&lt;&gt;"",VLOOKUP(N38,'Reference Records'!$B$157:$C$158,2,FALSE),VLOOKUP(N38,'Reference Records'!$A$170:$C$171,3,FALSE)),VLOOKUP(N38,'Reference Records'!$A$174:$C$176,3,FALSE)),"")</f>
        <v/>
      </c>
      <c r="W38" s="460" t="s">
        <v>542</v>
      </c>
      <c r="X38" s="460"/>
      <c r="Y38" s="459"/>
      <c r="Z38" s="459"/>
      <c r="AA38" s="216"/>
      <c r="AB38" s="161"/>
      <c r="AC38" s="51"/>
    </row>
    <row r="39" spans="1:29" ht="47.1" customHeight="1" x14ac:dyDescent="0.3">
      <c r="A39" s="367">
        <v>31</v>
      </c>
      <c r="B39" s="450" t="str">
        <f>IFERROR(IF(D39="","",VLOOKUP(W39,'Reference records(soft deleted)'!$B$46:$D$62,3,FALSE)),"")</f>
        <v/>
      </c>
      <c r="C39" s="450" t="str">
        <f>IFERROR(IF(D39="","",VLOOKUP(X39,'Reference records(soft deleted)'!$B$109:$D$181,3,FALSE)),"")</f>
        <v/>
      </c>
      <c r="D39" s="451"/>
      <c r="E39" s="452" t="str">
        <f>IF('Overview - Section A'!$AN$5="Funding Request",IF(F39="Funding Request Place Holder","",F39),"")</f>
        <v/>
      </c>
      <c r="F39" s="453" t="str">
        <f>IFERROR(IF(Z39="","",VLOOKUP(Z39,'Overview - Section A'!$P$30:$Q$31,2,FALSE)),"")</f>
        <v/>
      </c>
      <c r="G39" s="454"/>
      <c r="H39" s="454"/>
      <c r="I39" s="454"/>
      <c r="J39" s="454"/>
      <c r="K39" s="454"/>
      <c r="L39" s="454"/>
      <c r="M39" s="452"/>
      <c r="N39" s="455" t="str">
        <f t="shared" si="0"/>
        <v/>
      </c>
      <c r="O39" s="456"/>
      <c r="P39" s="457"/>
      <c r="Q39" s="458"/>
      <c r="R39" s="433" t="str">
        <f>IFERROR(IF('Overview - Section A'!$AN$5="Funding Request",VLOOKUP(E39,'Overview - Section A'!$M$30:$P$31,4,FALSE),IF(Z39="","",Z39)),"")</f>
        <v/>
      </c>
      <c r="S39" s="433" t="b">
        <f t="shared" si="1"/>
        <v>0</v>
      </c>
      <c r="T39" s="433" t="s">
        <v>952</v>
      </c>
      <c r="U39" s="433" t="str">
        <f t="array" ref="U39">IFERROR(IF(INDEX('Overview - Section A'!$AB$119:$AB$173,MATCH(LEFT(C39,255),LEFT('Overview - Section A'!$W$119:$W$173,255),0))=0,"",INDEX('Overview - Section A'!$AB$119:$AB$173,MATCH(LEFT(C39,255),LEFT('Overview - Section A'!$W$119:$W$173,255),0))),"")</f>
        <v>a1M36000004b8XuEAI</v>
      </c>
      <c r="V39" s="459" t="str">
        <f>IFERROR(IF('Overview - Section A'!$AN$5="Funding Request",IF('Reference Records'!$B$157&lt;&gt;"",VLOOKUP(N39,'Reference Records'!$B$157:$C$158,2,FALSE),VLOOKUP(N39,'Reference Records'!$A$170:$C$171,3,FALSE)),VLOOKUP(N39,'Reference Records'!$A$174:$C$176,3,FALSE)),"")</f>
        <v/>
      </c>
      <c r="W39" s="460" t="s">
        <v>542</v>
      </c>
      <c r="X39" s="460"/>
      <c r="Y39" s="459"/>
      <c r="Z39" s="459"/>
      <c r="AA39" s="216"/>
      <c r="AB39" s="161"/>
      <c r="AC39" s="51"/>
    </row>
    <row r="40" spans="1:29" ht="47.1" customHeight="1" x14ac:dyDescent="0.3">
      <c r="A40" s="367">
        <v>32</v>
      </c>
      <c r="B40" s="450" t="str">
        <f>IFERROR(IF(D40="","",VLOOKUP(W40,'Reference records(soft deleted)'!$B$46:$D$62,3,FALSE)),"")</f>
        <v/>
      </c>
      <c r="C40" s="450" t="str">
        <f>IFERROR(IF(D40="","",VLOOKUP(X40,'Reference records(soft deleted)'!$B$109:$D$181,3,FALSE)),"")</f>
        <v/>
      </c>
      <c r="D40" s="451"/>
      <c r="E40" s="452" t="str">
        <f>IF('Overview - Section A'!$AN$5="Funding Request",IF(F40="Funding Request Place Holder","",F40),"")</f>
        <v/>
      </c>
      <c r="F40" s="453" t="str">
        <f>IFERROR(IF(Z40="","",VLOOKUP(Z40,'Overview - Section A'!$P$30:$Q$31,2,FALSE)),"")</f>
        <v/>
      </c>
      <c r="G40" s="454"/>
      <c r="H40" s="454"/>
      <c r="I40" s="454"/>
      <c r="J40" s="454"/>
      <c r="K40" s="454"/>
      <c r="L40" s="454"/>
      <c r="M40" s="452"/>
      <c r="N40" s="455" t="str">
        <f t="shared" si="0"/>
        <v/>
      </c>
      <c r="O40" s="456"/>
      <c r="P40" s="457"/>
      <c r="Q40" s="458"/>
      <c r="R40" s="433" t="str">
        <f>IFERROR(IF('Overview - Section A'!$AN$5="Funding Request",VLOOKUP(E40,'Overview - Section A'!$M$30:$P$31,4,FALSE),IF(Z40="","",Z40)),"")</f>
        <v/>
      </c>
      <c r="S40" s="433" t="b">
        <f t="shared" si="1"/>
        <v>0</v>
      </c>
      <c r="T40" s="433" t="s">
        <v>953</v>
      </c>
      <c r="U40" s="433" t="str">
        <f t="array" ref="U40">IFERROR(IF(INDEX('Overview - Section A'!$AB$119:$AB$173,MATCH(LEFT(C40,255),LEFT('Overview - Section A'!$W$119:$W$173,255),0))=0,"",INDEX('Overview - Section A'!$AB$119:$AB$173,MATCH(LEFT(C40,255),LEFT('Overview - Section A'!$W$119:$W$173,255),0))),"")</f>
        <v>a1M36000004b8XuEAI</v>
      </c>
      <c r="V40" s="459" t="str">
        <f>IFERROR(IF('Overview - Section A'!$AN$5="Funding Request",IF('Reference Records'!$B$157&lt;&gt;"",VLOOKUP(N40,'Reference Records'!$B$157:$C$158,2,FALSE),VLOOKUP(N40,'Reference Records'!$A$170:$C$171,3,FALSE)),VLOOKUP(N40,'Reference Records'!$A$174:$C$176,3,FALSE)),"")</f>
        <v/>
      </c>
      <c r="W40" s="460" t="s">
        <v>542</v>
      </c>
      <c r="X40" s="460"/>
      <c r="Y40" s="459"/>
      <c r="Z40" s="459"/>
      <c r="AA40" s="216"/>
      <c r="AB40" s="161"/>
      <c r="AC40" s="51"/>
    </row>
    <row r="41" spans="1:29" ht="47.1" customHeight="1" x14ac:dyDescent="0.3">
      <c r="A41" s="367">
        <v>33</v>
      </c>
      <c r="B41" s="450" t="str">
        <f>IFERROR(IF(D41="","",VLOOKUP(W41,'Reference records(soft deleted)'!$B$46:$D$62,3,FALSE)),"")</f>
        <v/>
      </c>
      <c r="C41" s="450" t="str">
        <f>IFERROR(IF(D41="","",VLOOKUP(X41,'Reference records(soft deleted)'!$B$109:$D$181,3,FALSE)),"")</f>
        <v/>
      </c>
      <c r="D41" s="451"/>
      <c r="E41" s="452" t="str">
        <f>IF('Overview - Section A'!$AN$5="Funding Request",IF(F41="Funding Request Place Holder","",F41),"")</f>
        <v/>
      </c>
      <c r="F41" s="453" t="str">
        <f>IFERROR(IF(Z41="","",VLOOKUP(Z41,'Overview - Section A'!$P$30:$Q$31,2,FALSE)),"")</f>
        <v/>
      </c>
      <c r="G41" s="454"/>
      <c r="H41" s="454"/>
      <c r="I41" s="454"/>
      <c r="J41" s="454"/>
      <c r="K41" s="454"/>
      <c r="L41" s="454"/>
      <c r="M41" s="452"/>
      <c r="N41" s="455" t="str">
        <f t="shared" si="0"/>
        <v/>
      </c>
      <c r="O41" s="456"/>
      <c r="P41" s="457"/>
      <c r="Q41" s="458"/>
      <c r="R41" s="433" t="str">
        <f>IFERROR(IF('Overview - Section A'!$AN$5="Funding Request",VLOOKUP(E41,'Overview - Section A'!$M$30:$P$31,4,FALSE),IF(Z41="","",Z41)),"")</f>
        <v/>
      </c>
      <c r="S41" s="433" t="b">
        <f t="shared" si="1"/>
        <v>0</v>
      </c>
      <c r="T41" s="433" t="s">
        <v>954</v>
      </c>
      <c r="U41" s="433" t="str">
        <f t="array" ref="U41">IFERROR(IF(INDEX('Overview - Section A'!$AB$119:$AB$173,MATCH(LEFT(C41,255),LEFT('Overview - Section A'!$W$119:$W$173,255),0))=0,"",INDEX('Overview - Section A'!$AB$119:$AB$173,MATCH(LEFT(C41,255),LEFT('Overview - Section A'!$W$119:$W$173,255),0))),"")</f>
        <v>a1M36000004b8XuEAI</v>
      </c>
      <c r="V41" s="459" t="str">
        <f>IFERROR(IF('Overview - Section A'!$AN$5="Funding Request",IF('Reference Records'!$B$157&lt;&gt;"",VLOOKUP(N41,'Reference Records'!$B$157:$C$158,2,FALSE),VLOOKUP(N41,'Reference Records'!$A$170:$C$171,3,FALSE)),VLOOKUP(N41,'Reference Records'!$A$174:$C$176,3,FALSE)),"")</f>
        <v/>
      </c>
      <c r="W41" s="460" t="s">
        <v>542</v>
      </c>
      <c r="X41" s="460"/>
      <c r="Y41" s="459"/>
      <c r="Z41" s="459"/>
      <c r="AA41" s="216"/>
      <c r="AB41" s="161"/>
      <c r="AC41" s="51"/>
    </row>
    <row r="42" spans="1:29" ht="47.1" customHeight="1" x14ac:dyDescent="0.3">
      <c r="A42" s="367">
        <v>34</v>
      </c>
      <c r="B42" s="450" t="str">
        <f>IFERROR(IF(D42="","",VLOOKUP(W42,'Reference records(soft deleted)'!$B$46:$D$62,3,FALSE)),"")</f>
        <v/>
      </c>
      <c r="C42" s="450" t="str">
        <f>IFERROR(IF(D42="","",VLOOKUP(X42,'Reference records(soft deleted)'!$B$109:$D$181,3,FALSE)),"")</f>
        <v/>
      </c>
      <c r="D42" s="451"/>
      <c r="E42" s="452" t="str">
        <f>IF('Overview - Section A'!$AN$5="Funding Request",IF(F42="Funding Request Place Holder","",F42),"")</f>
        <v/>
      </c>
      <c r="F42" s="453" t="str">
        <f>IFERROR(IF(Z42="","",VLOOKUP(Z42,'Overview - Section A'!$P$30:$Q$31,2,FALSE)),"")</f>
        <v/>
      </c>
      <c r="G42" s="454"/>
      <c r="H42" s="454"/>
      <c r="I42" s="454"/>
      <c r="J42" s="454"/>
      <c r="K42" s="454"/>
      <c r="L42" s="454"/>
      <c r="M42" s="452"/>
      <c r="N42" s="455" t="str">
        <f t="shared" si="0"/>
        <v/>
      </c>
      <c r="O42" s="456"/>
      <c r="P42" s="457"/>
      <c r="Q42" s="458"/>
      <c r="R42" s="433" t="str">
        <f>IFERROR(IF('Overview - Section A'!$AN$5="Funding Request",VLOOKUP(E42,'Overview - Section A'!$M$30:$P$31,4,FALSE),IF(Z42="","",Z42)),"")</f>
        <v/>
      </c>
      <c r="S42" s="433" t="b">
        <f t="shared" si="1"/>
        <v>0</v>
      </c>
      <c r="T42" s="433" t="s">
        <v>955</v>
      </c>
      <c r="U42" s="433" t="str">
        <f t="array" ref="U42">IFERROR(IF(INDEX('Overview - Section A'!$AB$119:$AB$173,MATCH(LEFT(C42,255),LEFT('Overview - Section A'!$W$119:$W$173,255),0))=0,"",INDEX('Overview - Section A'!$AB$119:$AB$173,MATCH(LEFT(C42,255),LEFT('Overview - Section A'!$W$119:$W$173,255),0))),"")</f>
        <v>a1M36000004b8XuEAI</v>
      </c>
      <c r="V42" s="459" t="str">
        <f>IFERROR(IF('Overview - Section A'!$AN$5="Funding Request",IF('Reference Records'!$B$157&lt;&gt;"",VLOOKUP(N42,'Reference Records'!$B$157:$C$158,2,FALSE),VLOOKUP(N42,'Reference Records'!$A$170:$C$171,3,FALSE)),VLOOKUP(N42,'Reference Records'!$A$174:$C$176,3,FALSE)),"")</f>
        <v/>
      </c>
      <c r="W42" s="460" t="s">
        <v>542</v>
      </c>
      <c r="X42" s="460"/>
      <c r="Y42" s="459"/>
      <c r="Z42" s="459"/>
      <c r="AA42" s="216"/>
      <c r="AB42" s="161"/>
      <c r="AC42" s="51"/>
    </row>
    <row r="43" spans="1:29" ht="47.1" customHeight="1" x14ac:dyDescent="0.3">
      <c r="A43" s="367">
        <v>35</v>
      </c>
      <c r="B43" s="450" t="str">
        <f>IFERROR(IF(D43="","",VLOOKUP(W43,'Reference records(soft deleted)'!$B$46:$D$62,3,FALSE)),"")</f>
        <v/>
      </c>
      <c r="C43" s="450" t="str">
        <f>IFERROR(IF(D43="","",VLOOKUP(X43,'Reference records(soft deleted)'!$B$109:$D$181,3,FALSE)),"")</f>
        <v/>
      </c>
      <c r="D43" s="451"/>
      <c r="E43" s="452" t="str">
        <f>IF('Overview - Section A'!$AN$5="Funding Request",IF(F43="Funding Request Place Holder","",F43),"")</f>
        <v/>
      </c>
      <c r="F43" s="453" t="str">
        <f>IFERROR(IF(Z43="","",VLOOKUP(Z43,'Overview - Section A'!$P$30:$Q$31,2,FALSE)),"")</f>
        <v/>
      </c>
      <c r="G43" s="454"/>
      <c r="H43" s="454"/>
      <c r="I43" s="454"/>
      <c r="J43" s="454"/>
      <c r="K43" s="454"/>
      <c r="L43" s="454"/>
      <c r="M43" s="452"/>
      <c r="N43" s="455" t="str">
        <f t="shared" si="0"/>
        <v/>
      </c>
      <c r="O43" s="456"/>
      <c r="P43" s="457"/>
      <c r="Q43" s="458"/>
      <c r="R43" s="433" t="str">
        <f>IFERROR(IF('Overview - Section A'!$AN$5="Funding Request",VLOOKUP(E43,'Overview - Section A'!$M$30:$P$31,4,FALSE),IF(Z43="","",Z43)),"")</f>
        <v/>
      </c>
      <c r="S43" s="433" t="b">
        <f t="shared" si="1"/>
        <v>0</v>
      </c>
      <c r="T43" s="433" t="s">
        <v>956</v>
      </c>
      <c r="U43" s="433" t="str">
        <f t="array" ref="U43">IFERROR(IF(INDEX('Overview - Section A'!$AB$119:$AB$173,MATCH(LEFT(C43,255),LEFT('Overview - Section A'!$W$119:$W$173,255),0))=0,"",INDEX('Overview - Section A'!$AB$119:$AB$173,MATCH(LEFT(C43,255),LEFT('Overview - Section A'!$W$119:$W$173,255),0))),"")</f>
        <v>a1M36000004b8XuEAI</v>
      </c>
      <c r="V43" s="459" t="str">
        <f>IFERROR(IF('Overview - Section A'!$AN$5="Funding Request",IF('Reference Records'!$B$157&lt;&gt;"",VLOOKUP(N43,'Reference Records'!$B$157:$C$158,2,FALSE),VLOOKUP(N43,'Reference Records'!$A$170:$C$171,3,FALSE)),VLOOKUP(N43,'Reference Records'!$A$174:$C$176,3,FALSE)),"")</f>
        <v/>
      </c>
      <c r="W43" s="460" t="s">
        <v>542</v>
      </c>
      <c r="X43" s="460"/>
      <c r="Y43" s="459"/>
      <c r="Z43" s="459"/>
      <c r="AA43" s="216"/>
      <c r="AB43" s="161"/>
      <c r="AC43" s="51"/>
    </row>
    <row r="44" spans="1:29" ht="47.1" customHeight="1" x14ac:dyDescent="0.3">
      <c r="A44" s="367">
        <v>36</v>
      </c>
      <c r="B44" s="450" t="str">
        <f>IFERROR(IF(D44="","",VLOOKUP(W44,'Reference records(soft deleted)'!$B$46:$D$62,3,FALSE)),"")</f>
        <v/>
      </c>
      <c r="C44" s="450" t="str">
        <f>IFERROR(IF(D44="","",VLOOKUP(X44,'Reference records(soft deleted)'!$B$109:$D$181,3,FALSE)),"")</f>
        <v/>
      </c>
      <c r="D44" s="451"/>
      <c r="E44" s="452" t="str">
        <f>IF('Overview - Section A'!$AN$5="Funding Request",IF(F44="Funding Request Place Holder","",F44),"")</f>
        <v/>
      </c>
      <c r="F44" s="453" t="str">
        <f>IFERROR(IF(Z44="","",VLOOKUP(Z44,'Overview - Section A'!$P$30:$Q$31,2,FALSE)),"")</f>
        <v/>
      </c>
      <c r="G44" s="454"/>
      <c r="H44" s="454"/>
      <c r="I44" s="454"/>
      <c r="J44" s="454"/>
      <c r="K44" s="454"/>
      <c r="L44" s="454"/>
      <c r="M44" s="452"/>
      <c r="N44" s="455" t="str">
        <f t="shared" si="0"/>
        <v/>
      </c>
      <c r="O44" s="456"/>
      <c r="P44" s="457"/>
      <c r="Q44" s="458"/>
      <c r="R44" s="433" t="str">
        <f>IFERROR(IF('Overview - Section A'!$AN$5="Funding Request",VLOOKUP(E44,'Overview - Section A'!$M$30:$P$31,4,FALSE),IF(Z44="","",Z44)),"")</f>
        <v/>
      </c>
      <c r="S44" s="433" t="b">
        <f t="shared" si="1"/>
        <v>0</v>
      </c>
      <c r="T44" s="433" t="s">
        <v>957</v>
      </c>
      <c r="U44" s="433" t="str">
        <f t="array" ref="U44">IFERROR(IF(INDEX('Overview - Section A'!$AB$119:$AB$173,MATCH(LEFT(C44,255),LEFT('Overview - Section A'!$W$119:$W$173,255),0))=0,"",INDEX('Overview - Section A'!$AB$119:$AB$173,MATCH(LEFT(C44,255),LEFT('Overview - Section A'!$W$119:$W$173,255),0))),"")</f>
        <v>a1M36000004b8XuEAI</v>
      </c>
      <c r="V44" s="459" t="str">
        <f>IFERROR(IF('Overview - Section A'!$AN$5="Funding Request",IF('Reference Records'!$B$157&lt;&gt;"",VLOOKUP(N44,'Reference Records'!$B$157:$C$158,2,FALSE),VLOOKUP(N44,'Reference Records'!$A$170:$C$171,3,FALSE)),VLOOKUP(N44,'Reference Records'!$A$174:$C$176,3,FALSE)),"")</f>
        <v/>
      </c>
      <c r="W44" s="460" t="s">
        <v>542</v>
      </c>
      <c r="X44" s="460"/>
      <c r="Y44" s="459"/>
      <c r="Z44" s="459"/>
      <c r="AA44" s="216"/>
      <c r="AB44" s="161"/>
      <c r="AC44" s="51"/>
    </row>
    <row r="45" spans="1:29" ht="47.1" customHeight="1" x14ac:dyDescent="0.3">
      <c r="A45" s="367">
        <v>37</v>
      </c>
      <c r="B45" s="450" t="str">
        <f>IFERROR(IF(D45="","",VLOOKUP(W45,'Reference records(soft deleted)'!$B$46:$D$62,3,FALSE)),"")</f>
        <v/>
      </c>
      <c r="C45" s="450" t="str">
        <f>IFERROR(IF(D45="","",VLOOKUP(X45,'Reference records(soft deleted)'!$B$109:$D$181,3,FALSE)),"")</f>
        <v/>
      </c>
      <c r="D45" s="451"/>
      <c r="E45" s="452" t="str">
        <f>IF('Overview - Section A'!$AN$5="Funding Request",IF(F45="Funding Request Place Holder","",F45),"")</f>
        <v/>
      </c>
      <c r="F45" s="453" t="str">
        <f>IFERROR(IF(Z45="","",VLOOKUP(Z45,'Overview - Section A'!$P$30:$Q$31,2,FALSE)),"")</f>
        <v/>
      </c>
      <c r="G45" s="454"/>
      <c r="H45" s="454"/>
      <c r="I45" s="454"/>
      <c r="J45" s="454"/>
      <c r="K45" s="454"/>
      <c r="L45" s="454"/>
      <c r="M45" s="452"/>
      <c r="N45" s="455" t="str">
        <f t="shared" si="0"/>
        <v/>
      </c>
      <c r="O45" s="456"/>
      <c r="P45" s="457"/>
      <c r="Q45" s="458"/>
      <c r="R45" s="433" t="str">
        <f>IFERROR(IF('Overview - Section A'!$AN$5="Funding Request",VLOOKUP(E45,'Overview - Section A'!$M$30:$P$31,4,FALSE),IF(Z45="","",Z45)),"")</f>
        <v/>
      </c>
      <c r="S45" s="433" t="b">
        <f t="shared" si="1"/>
        <v>0</v>
      </c>
      <c r="T45" s="433" t="s">
        <v>958</v>
      </c>
      <c r="U45" s="433" t="str">
        <f t="array" ref="U45">IFERROR(IF(INDEX('Overview - Section A'!$AB$119:$AB$173,MATCH(LEFT(C45,255),LEFT('Overview - Section A'!$W$119:$W$173,255),0))=0,"",INDEX('Overview - Section A'!$AB$119:$AB$173,MATCH(LEFT(C45,255),LEFT('Overview - Section A'!$W$119:$W$173,255),0))),"")</f>
        <v>a1M36000004b8XuEAI</v>
      </c>
      <c r="V45" s="459" t="str">
        <f>IFERROR(IF('Overview - Section A'!$AN$5="Funding Request",IF('Reference Records'!$B$157&lt;&gt;"",VLOOKUP(N45,'Reference Records'!$B$157:$C$158,2,FALSE),VLOOKUP(N45,'Reference Records'!$A$170:$C$171,3,FALSE)),VLOOKUP(N45,'Reference Records'!$A$174:$C$176,3,FALSE)),"")</f>
        <v/>
      </c>
      <c r="W45" s="460" t="s">
        <v>542</v>
      </c>
      <c r="X45" s="460"/>
      <c r="Y45" s="459"/>
      <c r="Z45" s="459"/>
      <c r="AA45" s="216"/>
      <c r="AB45" s="161"/>
      <c r="AC45" s="51"/>
    </row>
    <row r="46" spans="1:29" ht="47.1" customHeight="1" x14ac:dyDescent="0.3">
      <c r="A46" s="367">
        <v>38</v>
      </c>
      <c r="B46" s="450" t="str">
        <f>IFERROR(IF(D46="","",VLOOKUP(W46,'Reference records(soft deleted)'!$B$46:$D$62,3,FALSE)),"")</f>
        <v/>
      </c>
      <c r="C46" s="450" t="str">
        <f>IFERROR(IF(D46="","",VLOOKUP(X46,'Reference records(soft deleted)'!$B$109:$D$181,3,FALSE)),"")</f>
        <v/>
      </c>
      <c r="D46" s="451"/>
      <c r="E46" s="452" t="str">
        <f>IF('Overview - Section A'!$AN$5="Funding Request",IF(F46="Funding Request Place Holder","",F46),"")</f>
        <v/>
      </c>
      <c r="F46" s="453" t="str">
        <f>IFERROR(IF(Z46="","",VLOOKUP(Z46,'Overview - Section A'!$P$30:$Q$31,2,FALSE)),"")</f>
        <v/>
      </c>
      <c r="G46" s="454"/>
      <c r="H46" s="454"/>
      <c r="I46" s="454"/>
      <c r="J46" s="454"/>
      <c r="K46" s="454"/>
      <c r="L46" s="454"/>
      <c r="M46" s="452"/>
      <c r="N46" s="455" t="str">
        <f t="shared" si="0"/>
        <v/>
      </c>
      <c r="O46" s="456"/>
      <c r="P46" s="457"/>
      <c r="Q46" s="458"/>
      <c r="R46" s="433" t="str">
        <f>IFERROR(IF('Overview - Section A'!$AN$5="Funding Request",VLOOKUP(E46,'Overview - Section A'!$M$30:$P$31,4,FALSE),IF(Z46="","",Z46)),"")</f>
        <v/>
      </c>
      <c r="S46" s="433" t="b">
        <f t="shared" si="1"/>
        <v>0</v>
      </c>
      <c r="T46" s="433" t="s">
        <v>959</v>
      </c>
      <c r="U46" s="433" t="str">
        <f t="array" ref="U46">IFERROR(IF(INDEX('Overview - Section A'!$AB$119:$AB$173,MATCH(LEFT(C46,255),LEFT('Overview - Section A'!$W$119:$W$173,255),0))=0,"",INDEX('Overview - Section A'!$AB$119:$AB$173,MATCH(LEFT(C46,255),LEFT('Overview - Section A'!$W$119:$W$173,255),0))),"")</f>
        <v>a1M36000004b8XuEAI</v>
      </c>
      <c r="V46" s="459" t="str">
        <f>IFERROR(IF('Overview - Section A'!$AN$5="Funding Request",IF('Reference Records'!$B$157&lt;&gt;"",VLOOKUP(N46,'Reference Records'!$B$157:$C$158,2,FALSE),VLOOKUP(N46,'Reference Records'!$A$170:$C$171,3,FALSE)),VLOOKUP(N46,'Reference Records'!$A$174:$C$176,3,FALSE)),"")</f>
        <v/>
      </c>
      <c r="W46" s="460" t="s">
        <v>542</v>
      </c>
      <c r="X46" s="460"/>
      <c r="Y46" s="459"/>
      <c r="Z46" s="459"/>
      <c r="AA46" s="216"/>
      <c r="AB46" s="161"/>
      <c r="AC46" s="51"/>
    </row>
    <row r="47" spans="1:29" ht="47.1" customHeight="1" x14ac:dyDescent="0.3">
      <c r="A47" s="367">
        <v>39</v>
      </c>
      <c r="B47" s="450" t="str">
        <f>IFERROR(IF(D47="","",VLOOKUP(W47,'Reference records(soft deleted)'!$B$46:$D$62,3,FALSE)),"")</f>
        <v/>
      </c>
      <c r="C47" s="450" t="str">
        <f>IFERROR(IF(D47="","",VLOOKUP(X47,'Reference records(soft deleted)'!$B$109:$D$181,3,FALSE)),"")</f>
        <v/>
      </c>
      <c r="D47" s="451"/>
      <c r="E47" s="452" t="str">
        <f>IF('Overview - Section A'!$AN$5="Funding Request",IF(F47="Funding Request Place Holder","",F47),"")</f>
        <v/>
      </c>
      <c r="F47" s="453" t="str">
        <f>IFERROR(IF(Z47="","",VLOOKUP(Z47,'Overview - Section A'!$P$30:$Q$31,2,FALSE)),"")</f>
        <v/>
      </c>
      <c r="G47" s="454"/>
      <c r="H47" s="454"/>
      <c r="I47" s="454"/>
      <c r="J47" s="454"/>
      <c r="K47" s="454"/>
      <c r="L47" s="454"/>
      <c r="M47" s="452"/>
      <c r="N47" s="455" t="str">
        <f t="shared" si="0"/>
        <v/>
      </c>
      <c r="O47" s="456"/>
      <c r="P47" s="457"/>
      <c r="Q47" s="458"/>
      <c r="R47" s="433" t="str">
        <f>IFERROR(IF('Overview - Section A'!$AN$5="Funding Request",VLOOKUP(E47,'Overview - Section A'!$M$30:$P$31,4,FALSE),IF(Z47="","",Z47)),"")</f>
        <v/>
      </c>
      <c r="S47" s="433" t="b">
        <f t="shared" si="1"/>
        <v>0</v>
      </c>
      <c r="T47" s="433" t="s">
        <v>960</v>
      </c>
      <c r="U47" s="433" t="str">
        <f t="array" ref="U47">IFERROR(IF(INDEX('Overview - Section A'!$AB$119:$AB$173,MATCH(LEFT(C47,255),LEFT('Overview - Section A'!$W$119:$W$173,255),0))=0,"",INDEX('Overview - Section A'!$AB$119:$AB$173,MATCH(LEFT(C47,255),LEFT('Overview - Section A'!$W$119:$W$173,255),0))),"")</f>
        <v>a1M36000004b8XuEAI</v>
      </c>
      <c r="V47" s="459" t="str">
        <f>IFERROR(IF('Overview - Section A'!$AN$5="Funding Request",IF('Reference Records'!$B$157&lt;&gt;"",VLOOKUP(N47,'Reference Records'!$B$157:$C$158,2,FALSE),VLOOKUP(N47,'Reference Records'!$A$170:$C$171,3,FALSE)),VLOOKUP(N47,'Reference Records'!$A$174:$C$176,3,FALSE)),"")</f>
        <v/>
      </c>
      <c r="W47" s="460" t="s">
        <v>542</v>
      </c>
      <c r="X47" s="460"/>
      <c r="Y47" s="459"/>
      <c r="Z47" s="459"/>
      <c r="AA47" s="216"/>
      <c r="AB47" s="161"/>
      <c r="AC47" s="51"/>
    </row>
    <row r="48" spans="1:29" ht="47.1" customHeight="1" x14ac:dyDescent="0.3">
      <c r="A48" s="367">
        <v>40</v>
      </c>
      <c r="B48" s="450" t="str">
        <f>IFERROR(IF(D48="","",VLOOKUP(W48,'Reference records(soft deleted)'!$B$46:$D$62,3,FALSE)),"")</f>
        <v/>
      </c>
      <c r="C48" s="450" t="str">
        <f>IFERROR(IF(D48="","",VLOOKUP(X48,'Reference records(soft deleted)'!$B$109:$D$181,3,FALSE)),"")</f>
        <v/>
      </c>
      <c r="D48" s="451"/>
      <c r="E48" s="452" t="str">
        <f>IF('Overview - Section A'!$AN$5="Funding Request",IF(F48="Funding Request Place Holder","",F48),"")</f>
        <v/>
      </c>
      <c r="F48" s="453" t="str">
        <f>IFERROR(IF(Z48="","",VLOOKUP(Z48,'Overview - Section A'!$P$30:$Q$31,2,FALSE)),"")</f>
        <v/>
      </c>
      <c r="G48" s="454"/>
      <c r="H48" s="454"/>
      <c r="I48" s="454"/>
      <c r="J48" s="454"/>
      <c r="K48" s="454"/>
      <c r="L48" s="454"/>
      <c r="M48" s="452"/>
      <c r="N48" s="455" t="str">
        <f t="shared" si="0"/>
        <v/>
      </c>
      <c r="O48" s="456"/>
      <c r="P48" s="457"/>
      <c r="Q48" s="458"/>
      <c r="R48" s="433" t="str">
        <f>IFERROR(IF('Overview - Section A'!$AN$5="Funding Request",VLOOKUP(E48,'Overview - Section A'!$M$30:$P$31,4,FALSE),IF(Z48="","",Z48)),"")</f>
        <v/>
      </c>
      <c r="S48" s="433" t="b">
        <f t="shared" si="1"/>
        <v>0</v>
      </c>
      <c r="T48" s="433" t="s">
        <v>961</v>
      </c>
      <c r="U48" s="433" t="str">
        <f t="array" ref="U48">IFERROR(IF(INDEX('Overview - Section A'!$AB$119:$AB$173,MATCH(LEFT(C48,255),LEFT('Overview - Section A'!$W$119:$W$173,255),0))=0,"",INDEX('Overview - Section A'!$AB$119:$AB$173,MATCH(LEFT(C48,255),LEFT('Overview - Section A'!$W$119:$W$173,255),0))),"")</f>
        <v>a1M36000004b8XuEAI</v>
      </c>
      <c r="V48" s="459" t="str">
        <f>IFERROR(IF('Overview - Section A'!$AN$5="Funding Request",IF('Reference Records'!$B$157&lt;&gt;"",VLOOKUP(N48,'Reference Records'!$B$157:$C$158,2,FALSE),VLOOKUP(N48,'Reference Records'!$A$170:$C$171,3,FALSE)),VLOOKUP(N48,'Reference Records'!$A$174:$C$176,3,FALSE)),"")</f>
        <v/>
      </c>
      <c r="W48" s="460" t="s">
        <v>542</v>
      </c>
      <c r="X48" s="460"/>
      <c r="Y48" s="459"/>
      <c r="Z48" s="459"/>
      <c r="AA48" s="216"/>
      <c r="AB48" s="161"/>
      <c r="AC48" s="51"/>
    </row>
    <row r="49" spans="1:29" ht="47.1" customHeight="1" x14ac:dyDescent="0.3">
      <c r="A49" s="367">
        <v>41</v>
      </c>
      <c r="B49" s="450" t="str">
        <f>IFERROR(IF(D49="","",VLOOKUP(W49,'Reference records(soft deleted)'!$B$46:$D$62,3,FALSE)),"")</f>
        <v/>
      </c>
      <c r="C49" s="450" t="str">
        <f>IFERROR(IF(D49="","",VLOOKUP(X49,'Reference records(soft deleted)'!$B$109:$D$181,3,FALSE)),"")</f>
        <v/>
      </c>
      <c r="D49" s="451"/>
      <c r="E49" s="452" t="str">
        <f>IF('Overview - Section A'!$AN$5="Funding Request",IF(F49="Funding Request Place Holder","",F49),"")</f>
        <v/>
      </c>
      <c r="F49" s="453" t="str">
        <f>IFERROR(IF(Z49="","",VLOOKUP(Z49,'Overview - Section A'!$P$30:$Q$31,2,FALSE)),"")</f>
        <v/>
      </c>
      <c r="G49" s="454"/>
      <c r="H49" s="454"/>
      <c r="I49" s="454"/>
      <c r="J49" s="454"/>
      <c r="K49" s="454"/>
      <c r="L49" s="454"/>
      <c r="M49" s="452"/>
      <c r="N49" s="455" t="str">
        <f t="shared" si="0"/>
        <v/>
      </c>
      <c r="O49" s="456"/>
      <c r="P49" s="457"/>
      <c r="Q49" s="458"/>
      <c r="R49" s="433" t="str">
        <f>IFERROR(IF('Overview - Section A'!$AN$5="Funding Request",VLOOKUP(E49,'Overview - Section A'!$M$30:$P$31,4,FALSE),IF(Z49="","",Z49)),"")</f>
        <v/>
      </c>
      <c r="S49" s="433" t="b">
        <f t="shared" si="1"/>
        <v>0</v>
      </c>
      <c r="T49" s="433" t="s">
        <v>962</v>
      </c>
      <c r="U49" s="433" t="str">
        <f t="array" ref="U49">IFERROR(IF(INDEX('Overview - Section A'!$AB$119:$AB$173,MATCH(LEFT(C49,255),LEFT('Overview - Section A'!$W$119:$W$173,255),0))=0,"",INDEX('Overview - Section A'!$AB$119:$AB$173,MATCH(LEFT(C49,255),LEFT('Overview - Section A'!$W$119:$W$173,255),0))),"")</f>
        <v>a1M36000004b8XuEAI</v>
      </c>
      <c r="V49" s="459" t="str">
        <f>IFERROR(IF('Overview - Section A'!$AN$5="Funding Request",IF('Reference Records'!$B$157&lt;&gt;"",VLOOKUP(N49,'Reference Records'!$B$157:$C$158,2,FALSE),VLOOKUP(N49,'Reference Records'!$A$170:$C$171,3,FALSE)),VLOOKUP(N49,'Reference Records'!$A$174:$C$176,3,FALSE)),"")</f>
        <v/>
      </c>
      <c r="W49" s="460" t="s">
        <v>542</v>
      </c>
      <c r="X49" s="460"/>
      <c r="Y49" s="459"/>
      <c r="Z49" s="459"/>
      <c r="AA49" s="216"/>
      <c r="AB49" s="161"/>
      <c r="AC49" s="51"/>
    </row>
    <row r="50" spans="1:29" ht="47.1" customHeight="1" x14ac:dyDescent="0.3">
      <c r="A50" s="367">
        <v>42</v>
      </c>
      <c r="B50" s="450" t="str">
        <f>IFERROR(IF(D50="","",VLOOKUP(W50,'Reference records(soft deleted)'!$B$46:$D$62,3,FALSE)),"")</f>
        <v/>
      </c>
      <c r="C50" s="450" t="str">
        <f>IFERROR(IF(D50="","",VLOOKUP(X50,'Reference records(soft deleted)'!$B$109:$D$181,3,FALSE)),"")</f>
        <v/>
      </c>
      <c r="D50" s="451"/>
      <c r="E50" s="452" t="str">
        <f>IF('Overview - Section A'!$AN$5="Funding Request",IF(F50="Funding Request Place Holder","",F50),"")</f>
        <v/>
      </c>
      <c r="F50" s="453" t="str">
        <f>IFERROR(IF(Z50="","",VLOOKUP(Z50,'Overview - Section A'!$P$30:$Q$31,2,FALSE)),"")</f>
        <v/>
      </c>
      <c r="G50" s="454"/>
      <c r="H50" s="454"/>
      <c r="I50" s="454"/>
      <c r="J50" s="454"/>
      <c r="K50" s="454"/>
      <c r="L50" s="454"/>
      <c r="M50" s="452"/>
      <c r="N50" s="455" t="str">
        <f t="shared" si="0"/>
        <v/>
      </c>
      <c r="O50" s="456"/>
      <c r="P50" s="457"/>
      <c r="Q50" s="458"/>
      <c r="R50" s="433" t="str">
        <f>IFERROR(IF('Overview - Section A'!$AN$5="Funding Request",VLOOKUP(E50,'Overview - Section A'!$M$30:$P$31,4,FALSE),IF(Z50="","",Z50)),"")</f>
        <v/>
      </c>
      <c r="S50" s="433" t="b">
        <f t="shared" si="1"/>
        <v>0</v>
      </c>
      <c r="T50" s="433" t="s">
        <v>963</v>
      </c>
      <c r="U50" s="433" t="str">
        <f t="array" ref="U50">IFERROR(IF(INDEX('Overview - Section A'!$AB$119:$AB$173,MATCH(LEFT(C50,255),LEFT('Overview - Section A'!$W$119:$W$173,255),0))=0,"",INDEX('Overview - Section A'!$AB$119:$AB$173,MATCH(LEFT(C50,255),LEFT('Overview - Section A'!$W$119:$W$173,255),0))),"")</f>
        <v>a1M36000004b8XuEAI</v>
      </c>
      <c r="V50" s="459" t="str">
        <f>IFERROR(IF('Overview - Section A'!$AN$5="Funding Request",IF('Reference Records'!$B$157&lt;&gt;"",VLOOKUP(N50,'Reference Records'!$B$157:$C$158,2,FALSE),VLOOKUP(N50,'Reference Records'!$A$170:$C$171,3,FALSE)),VLOOKUP(N50,'Reference Records'!$A$174:$C$176,3,FALSE)),"")</f>
        <v/>
      </c>
      <c r="W50" s="460" t="s">
        <v>542</v>
      </c>
      <c r="X50" s="460"/>
      <c r="Y50" s="459"/>
      <c r="Z50" s="459"/>
      <c r="AA50" s="216"/>
      <c r="AB50" s="161"/>
      <c r="AC50" s="51"/>
    </row>
    <row r="51" spans="1:29" ht="47.1" customHeight="1" x14ac:dyDescent="0.3">
      <c r="A51" s="367">
        <v>43</v>
      </c>
      <c r="B51" s="450" t="str">
        <f>IFERROR(IF(D51="","",VLOOKUP(W51,'Reference records(soft deleted)'!$B$46:$D$62,3,FALSE)),"")</f>
        <v/>
      </c>
      <c r="C51" s="450" t="str">
        <f>IFERROR(IF(D51="","",VLOOKUP(X51,'Reference records(soft deleted)'!$B$109:$D$181,3,FALSE)),"")</f>
        <v/>
      </c>
      <c r="D51" s="451"/>
      <c r="E51" s="452" t="str">
        <f>IF('Overview - Section A'!$AN$5="Funding Request",IF(F51="Funding Request Place Holder","",F51),"")</f>
        <v/>
      </c>
      <c r="F51" s="453" t="str">
        <f>IFERROR(IF(Z51="","",VLOOKUP(Z51,'Overview - Section A'!$P$30:$Q$31,2,FALSE)),"")</f>
        <v/>
      </c>
      <c r="G51" s="454"/>
      <c r="H51" s="454"/>
      <c r="I51" s="454"/>
      <c r="J51" s="454"/>
      <c r="K51" s="454"/>
      <c r="L51" s="454"/>
      <c r="M51" s="452"/>
      <c r="N51" s="455" t="str">
        <f t="shared" si="0"/>
        <v/>
      </c>
      <c r="O51" s="456"/>
      <c r="P51" s="457"/>
      <c r="Q51" s="458"/>
      <c r="R51" s="433" t="str">
        <f>IFERROR(IF('Overview - Section A'!$AN$5="Funding Request",VLOOKUP(E51,'Overview - Section A'!$M$30:$P$31,4,FALSE),IF(Z51="","",Z51)),"")</f>
        <v/>
      </c>
      <c r="S51" s="433" t="b">
        <f t="shared" si="1"/>
        <v>0</v>
      </c>
      <c r="T51" s="433" t="s">
        <v>964</v>
      </c>
      <c r="U51" s="433" t="str">
        <f t="array" ref="U51">IFERROR(IF(INDEX('Overview - Section A'!$AB$119:$AB$173,MATCH(LEFT(C51,255),LEFT('Overview - Section A'!$W$119:$W$173,255),0))=0,"",INDEX('Overview - Section A'!$AB$119:$AB$173,MATCH(LEFT(C51,255),LEFT('Overview - Section A'!$W$119:$W$173,255),0))),"")</f>
        <v>a1M36000004b8XuEAI</v>
      </c>
      <c r="V51" s="459" t="str">
        <f>IFERROR(IF('Overview - Section A'!$AN$5="Funding Request",IF('Reference Records'!$B$157&lt;&gt;"",VLOOKUP(N51,'Reference Records'!$B$157:$C$158,2,FALSE),VLOOKUP(N51,'Reference Records'!$A$170:$C$171,3,FALSE)),VLOOKUP(N51,'Reference Records'!$A$174:$C$176,3,FALSE)),"")</f>
        <v/>
      </c>
      <c r="W51" s="460" t="s">
        <v>542</v>
      </c>
      <c r="X51" s="460"/>
      <c r="Y51" s="459"/>
      <c r="Z51" s="459"/>
      <c r="AA51" s="216"/>
      <c r="AB51" s="161"/>
      <c r="AC51" s="51"/>
    </row>
    <row r="52" spans="1:29" ht="47.1" customHeight="1" x14ac:dyDescent="0.3">
      <c r="A52" s="367">
        <v>44</v>
      </c>
      <c r="B52" s="450" t="str">
        <f>IFERROR(IF(D52="","",VLOOKUP(W52,'Reference records(soft deleted)'!$B$46:$D$62,3,FALSE)),"")</f>
        <v/>
      </c>
      <c r="C52" s="450" t="str">
        <f>IFERROR(IF(D52="","",VLOOKUP(X52,'Reference records(soft deleted)'!$B$109:$D$181,3,FALSE)),"")</f>
        <v/>
      </c>
      <c r="D52" s="451"/>
      <c r="E52" s="452" t="str">
        <f>IF('Overview - Section A'!$AN$5="Funding Request",IF(F52="Funding Request Place Holder","",F52),"")</f>
        <v/>
      </c>
      <c r="F52" s="453" t="str">
        <f>IFERROR(IF(Z52="","",VLOOKUP(Z52,'Overview - Section A'!$P$30:$Q$31,2,FALSE)),"")</f>
        <v/>
      </c>
      <c r="G52" s="454"/>
      <c r="H52" s="454"/>
      <c r="I52" s="454"/>
      <c r="J52" s="454"/>
      <c r="K52" s="454"/>
      <c r="L52" s="454"/>
      <c r="M52" s="452"/>
      <c r="N52" s="455" t="str">
        <f t="shared" si="0"/>
        <v/>
      </c>
      <c r="O52" s="456"/>
      <c r="P52" s="457"/>
      <c r="Q52" s="458"/>
      <c r="R52" s="433" t="str">
        <f>IFERROR(IF('Overview - Section A'!$AN$5="Funding Request",VLOOKUP(E52,'Overview - Section A'!$M$30:$P$31,4,FALSE),IF(Z52="","",Z52)),"")</f>
        <v/>
      </c>
      <c r="S52" s="433" t="b">
        <f t="shared" si="1"/>
        <v>0</v>
      </c>
      <c r="T52" s="433" t="s">
        <v>965</v>
      </c>
      <c r="U52" s="433" t="str">
        <f t="array" ref="U52">IFERROR(IF(INDEX('Overview - Section A'!$AB$119:$AB$173,MATCH(LEFT(C52,255),LEFT('Overview - Section A'!$W$119:$W$173,255),0))=0,"",INDEX('Overview - Section A'!$AB$119:$AB$173,MATCH(LEFT(C52,255),LEFT('Overview - Section A'!$W$119:$W$173,255),0))),"")</f>
        <v>a1M36000004b8XuEAI</v>
      </c>
      <c r="V52" s="459" t="str">
        <f>IFERROR(IF('Overview - Section A'!$AN$5="Funding Request",IF('Reference Records'!$B$157&lt;&gt;"",VLOOKUP(N52,'Reference Records'!$B$157:$C$158,2,FALSE),VLOOKUP(N52,'Reference Records'!$A$170:$C$171,3,FALSE)),VLOOKUP(N52,'Reference Records'!$A$174:$C$176,3,FALSE)),"")</f>
        <v/>
      </c>
      <c r="W52" s="460" t="s">
        <v>542</v>
      </c>
      <c r="X52" s="460"/>
      <c r="Y52" s="459"/>
      <c r="Z52" s="459"/>
      <c r="AA52" s="216"/>
      <c r="AB52" s="161"/>
      <c r="AC52" s="51"/>
    </row>
    <row r="53" spans="1:29" ht="47.1" customHeight="1" x14ac:dyDescent="0.3">
      <c r="A53" s="367">
        <v>45</v>
      </c>
      <c r="B53" s="450" t="str">
        <f>IFERROR(IF(D53="","",VLOOKUP(W53,'Reference records(soft deleted)'!$B$46:$D$62,3,FALSE)),"")</f>
        <v/>
      </c>
      <c r="C53" s="450" t="str">
        <f>IFERROR(IF(D53="","",VLOOKUP(X53,'Reference records(soft deleted)'!$B$109:$D$181,3,FALSE)),"")</f>
        <v/>
      </c>
      <c r="D53" s="451"/>
      <c r="E53" s="452" t="str">
        <f>IF('Overview - Section A'!$AN$5="Funding Request",IF(F53="Funding Request Place Holder","",F53),"")</f>
        <v/>
      </c>
      <c r="F53" s="453" t="str">
        <f>IFERROR(IF(Z53="","",VLOOKUP(Z53,'Overview - Section A'!$P$30:$Q$31,2,FALSE)),"")</f>
        <v/>
      </c>
      <c r="G53" s="454"/>
      <c r="H53" s="454"/>
      <c r="I53" s="454"/>
      <c r="J53" s="454"/>
      <c r="K53" s="454"/>
      <c r="L53" s="454"/>
      <c r="M53" s="452"/>
      <c r="N53" s="455" t="str">
        <f t="shared" si="0"/>
        <v/>
      </c>
      <c r="O53" s="456"/>
      <c r="P53" s="457"/>
      <c r="Q53" s="458"/>
      <c r="R53" s="433" t="str">
        <f>IFERROR(IF('Overview - Section A'!$AN$5="Funding Request",VLOOKUP(E53,'Overview - Section A'!$M$30:$P$31,4,FALSE),IF(Z53="","",Z53)),"")</f>
        <v/>
      </c>
      <c r="S53" s="433" t="b">
        <f t="shared" si="1"/>
        <v>0</v>
      </c>
      <c r="T53" s="433" t="s">
        <v>966</v>
      </c>
      <c r="U53" s="433" t="str">
        <f t="array" ref="U53">IFERROR(IF(INDEX('Overview - Section A'!$AB$119:$AB$173,MATCH(LEFT(C53,255),LEFT('Overview - Section A'!$W$119:$W$173,255),0))=0,"",INDEX('Overview - Section A'!$AB$119:$AB$173,MATCH(LEFT(C53,255),LEFT('Overview - Section A'!$W$119:$W$173,255),0))),"")</f>
        <v>a1M36000004b8XuEAI</v>
      </c>
      <c r="V53" s="459" t="str">
        <f>IFERROR(IF('Overview - Section A'!$AN$5="Funding Request",IF('Reference Records'!$B$157&lt;&gt;"",VLOOKUP(N53,'Reference Records'!$B$157:$C$158,2,FALSE),VLOOKUP(N53,'Reference Records'!$A$170:$C$171,3,FALSE)),VLOOKUP(N53,'Reference Records'!$A$174:$C$176,3,FALSE)),"")</f>
        <v/>
      </c>
      <c r="W53" s="460" t="s">
        <v>542</v>
      </c>
      <c r="X53" s="460"/>
      <c r="Y53" s="459"/>
      <c r="Z53" s="459"/>
      <c r="AA53" s="216"/>
      <c r="AB53" s="161"/>
      <c r="AC53" s="51"/>
    </row>
    <row r="54" spans="1:29" ht="47.1" customHeight="1" x14ac:dyDescent="0.3">
      <c r="A54" s="367">
        <v>46</v>
      </c>
      <c r="B54" s="450" t="str">
        <f>IFERROR(IF(D54="","",VLOOKUP(W54,'Reference records(soft deleted)'!$B$46:$D$62,3,FALSE)),"")</f>
        <v/>
      </c>
      <c r="C54" s="450" t="str">
        <f>IFERROR(IF(D54="","",VLOOKUP(X54,'Reference records(soft deleted)'!$B$109:$D$181,3,FALSE)),"")</f>
        <v/>
      </c>
      <c r="D54" s="451"/>
      <c r="E54" s="452" t="str">
        <f>IF('Overview - Section A'!$AN$5="Funding Request",IF(F54="Funding Request Place Holder","",F54),"")</f>
        <v/>
      </c>
      <c r="F54" s="453" t="str">
        <f>IFERROR(IF(Z54="","",VLOOKUP(Z54,'Overview - Section A'!$P$30:$Q$31,2,FALSE)),"")</f>
        <v/>
      </c>
      <c r="G54" s="454"/>
      <c r="H54" s="454"/>
      <c r="I54" s="454"/>
      <c r="J54" s="454"/>
      <c r="K54" s="454"/>
      <c r="L54" s="454"/>
      <c r="M54" s="452"/>
      <c r="N54" s="455" t="str">
        <f t="shared" si="0"/>
        <v/>
      </c>
      <c r="O54" s="456"/>
      <c r="P54" s="457"/>
      <c r="Q54" s="458"/>
      <c r="R54" s="433" t="str">
        <f>IFERROR(IF('Overview - Section A'!$AN$5="Funding Request",VLOOKUP(E54,'Overview - Section A'!$M$30:$P$31,4,FALSE),IF(Z54="","",Z54)),"")</f>
        <v/>
      </c>
      <c r="S54" s="433" t="b">
        <f t="shared" si="1"/>
        <v>0</v>
      </c>
      <c r="T54" s="433" t="s">
        <v>967</v>
      </c>
      <c r="U54" s="433" t="str">
        <f t="array" ref="U54">IFERROR(IF(INDEX('Overview - Section A'!$AB$119:$AB$173,MATCH(LEFT(C54,255),LEFT('Overview - Section A'!$W$119:$W$173,255),0))=0,"",INDEX('Overview - Section A'!$AB$119:$AB$173,MATCH(LEFT(C54,255),LEFT('Overview - Section A'!$W$119:$W$173,255),0))),"")</f>
        <v>a1M36000004b8XuEAI</v>
      </c>
      <c r="V54" s="459" t="str">
        <f>IFERROR(IF('Overview - Section A'!$AN$5="Funding Request",IF('Reference Records'!$B$157&lt;&gt;"",VLOOKUP(N54,'Reference Records'!$B$157:$C$158,2,FALSE),VLOOKUP(N54,'Reference Records'!$A$170:$C$171,3,FALSE)),VLOOKUP(N54,'Reference Records'!$A$174:$C$176,3,FALSE)),"")</f>
        <v/>
      </c>
      <c r="W54" s="460" t="s">
        <v>542</v>
      </c>
      <c r="X54" s="460"/>
      <c r="Y54" s="459"/>
      <c r="Z54" s="459"/>
      <c r="AA54" s="216"/>
      <c r="AB54" s="161"/>
      <c r="AC54" s="51"/>
    </row>
    <row r="55" spans="1:29" ht="47.1" customHeight="1" x14ac:dyDescent="0.3">
      <c r="A55" s="367">
        <v>47</v>
      </c>
      <c r="B55" s="450" t="str">
        <f>IFERROR(IF(D55="","",VLOOKUP(W55,'Reference records(soft deleted)'!$B$46:$D$62,3,FALSE)),"")</f>
        <v/>
      </c>
      <c r="C55" s="450" t="str">
        <f>IFERROR(IF(D55="","",VLOOKUP(X55,'Reference records(soft deleted)'!$B$109:$D$181,3,FALSE)),"")</f>
        <v/>
      </c>
      <c r="D55" s="451"/>
      <c r="E55" s="452" t="str">
        <f>IF('Overview - Section A'!$AN$5="Funding Request",IF(F55="Funding Request Place Holder","",F55),"")</f>
        <v/>
      </c>
      <c r="F55" s="453" t="str">
        <f>IFERROR(IF(Z55="","",VLOOKUP(Z55,'Overview - Section A'!$P$30:$Q$31,2,FALSE)),"")</f>
        <v/>
      </c>
      <c r="G55" s="454"/>
      <c r="H55" s="454"/>
      <c r="I55" s="454"/>
      <c r="J55" s="454"/>
      <c r="K55" s="454"/>
      <c r="L55" s="454"/>
      <c r="M55" s="452"/>
      <c r="N55" s="455" t="str">
        <f t="shared" si="0"/>
        <v/>
      </c>
      <c r="O55" s="456"/>
      <c r="P55" s="457"/>
      <c r="Q55" s="458"/>
      <c r="R55" s="433" t="str">
        <f>IFERROR(IF('Overview - Section A'!$AN$5="Funding Request",VLOOKUP(E55,'Overview - Section A'!$M$30:$P$31,4,FALSE),IF(Z55="","",Z55)),"")</f>
        <v/>
      </c>
      <c r="S55" s="433" t="b">
        <f t="shared" si="1"/>
        <v>0</v>
      </c>
      <c r="T55" s="433" t="s">
        <v>968</v>
      </c>
      <c r="U55" s="433" t="str">
        <f t="array" ref="U55">IFERROR(IF(INDEX('Overview - Section A'!$AB$119:$AB$173,MATCH(LEFT(C55,255),LEFT('Overview - Section A'!$W$119:$W$173,255),0))=0,"",INDEX('Overview - Section A'!$AB$119:$AB$173,MATCH(LEFT(C55,255),LEFT('Overview - Section A'!$W$119:$W$173,255),0))),"")</f>
        <v>a1M36000004b8XuEAI</v>
      </c>
      <c r="V55" s="459" t="str">
        <f>IFERROR(IF('Overview - Section A'!$AN$5="Funding Request",IF('Reference Records'!$B$157&lt;&gt;"",VLOOKUP(N55,'Reference Records'!$B$157:$C$158,2,FALSE),VLOOKUP(N55,'Reference Records'!$A$170:$C$171,3,FALSE)),VLOOKUP(N55,'Reference Records'!$A$174:$C$176,3,FALSE)),"")</f>
        <v/>
      </c>
      <c r="W55" s="460" t="s">
        <v>542</v>
      </c>
      <c r="X55" s="460"/>
      <c r="Y55" s="459"/>
      <c r="Z55" s="459"/>
      <c r="AA55" s="216"/>
      <c r="AB55" s="161"/>
      <c r="AC55" s="51"/>
    </row>
    <row r="56" spans="1:29" ht="47.1" customHeight="1" x14ac:dyDescent="0.3">
      <c r="A56" s="367">
        <v>48</v>
      </c>
      <c r="B56" s="450" t="str">
        <f>IFERROR(IF(D56="","",VLOOKUP(W56,'Reference records(soft deleted)'!$B$46:$D$62,3,FALSE)),"")</f>
        <v/>
      </c>
      <c r="C56" s="450" t="str">
        <f>IFERROR(IF(D56="","",VLOOKUP(X56,'Reference records(soft deleted)'!$B$109:$D$181,3,FALSE)),"")</f>
        <v/>
      </c>
      <c r="D56" s="451"/>
      <c r="E56" s="452" t="str">
        <f>IF('Overview - Section A'!$AN$5="Funding Request",IF(F56="Funding Request Place Holder","",F56),"")</f>
        <v/>
      </c>
      <c r="F56" s="453" t="str">
        <f>IFERROR(IF(Z56="","",VLOOKUP(Z56,'Overview - Section A'!$P$30:$Q$31,2,FALSE)),"")</f>
        <v/>
      </c>
      <c r="G56" s="454"/>
      <c r="H56" s="454"/>
      <c r="I56" s="454"/>
      <c r="J56" s="454"/>
      <c r="K56" s="454"/>
      <c r="L56" s="454"/>
      <c r="M56" s="452"/>
      <c r="N56" s="455" t="str">
        <f t="shared" si="0"/>
        <v/>
      </c>
      <c r="O56" s="456"/>
      <c r="P56" s="457"/>
      <c r="Q56" s="458"/>
      <c r="R56" s="433" t="str">
        <f>IFERROR(IF('Overview - Section A'!$AN$5="Funding Request",VLOOKUP(E56,'Overview - Section A'!$M$30:$P$31,4,FALSE),IF(Z56="","",Z56)),"")</f>
        <v/>
      </c>
      <c r="S56" s="433" t="b">
        <f t="shared" si="1"/>
        <v>0</v>
      </c>
      <c r="T56" s="433" t="s">
        <v>969</v>
      </c>
      <c r="U56" s="433" t="str">
        <f t="array" ref="U56">IFERROR(IF(INDEX('Overview - Section A'!$AB$119:$AB$173,MATCH(LEFT(C56,255),LEFT('Overview - Section A'!$W$119:$W$173,255),0))=0,"",INDEX('Overview - Section A'!$AB$119:$AB$173,MATCH(LEFT(C56,255),LEFT('Overview - Section A'!$W$119:$W$173,255),0))),"")</f>
        <v>a1M36000004b8XuEAI</v>
      </c>
      <c r="V56" s="459" t="str">
        <f>IFERROR(IF('Overview - Section A'!$AN$5="Funding Request",IF('Reference Records'!$B$157&lt;&gt;"",VLOOKUP(N56,'Reference Records'!$B$157:$C$158,2,FALSE),VLOOKUP(N56,'Reference Records'!$A$170:$C$171,3,FALSE)),VLOOKUP(N56,'Reference Records'!$A$174:$C$176,3,FALSE)),"")</f>
        <v/>
      </c>
      <c r="W56" s="460" t="s">
        <v>542</v>
      </c>
      <c r="X56" s="460"/>
      <c r="Y56" s="459"/>
      <c r="Z56" s="459"/>
      <c r="AA56" s="216"/>
      <c r="AB56" s="161"/>
      <c r="AC56" s="51"/>
    </row>
    <row r="57" spans="1:29" ht="47.1" customHeight="1" x14ac:dyDescent="0.3">
      <c r="A57" s="367">
        <v>49</v>
      </c>
      <c r="B57" s="450" t="str">
        <f>IFERROR(IF(D57="","",VLOOKUP(W57,'Reference records(soft deleted)'!$B$46:$D$62,3,FALSE)),"")</f>
        <v/>
      </c>
      <c r="C57" s="450" t="str">
        <f>IFERROR(IF(D57="","",VLOOKUP(X57,'Reference records(soft deleted)'!$B$109:$D$181,3,FALSE)),"")</f>
        <v/>
      </c>
      <c r="D57" s="451"/>
      <c r="E57" s="452" t="str">
        <f>IF('Overview - Section A'!$AN$5="Funding Request",IF(F57="Funding Request Place Holder","",F57),"")</f>
        <v/>
      </c>
      <c r="F57" s="453" t="str">
        <f>IFERROR(IF(Z57="","",VLOOKUP(Z57,'Overview - Section A'!$P$30:$Q$31,2,FALSE)),"")</f>
        <v/>
      </c>
      <c r="G57" s="454"/>
      <c r="H57" s="454"/>
      <c r="I57" s="454"/>
      <c r="J57" s="454"/>
      <c r="K57" s="454"/>
      <c r="L57" s="454"/>
      <c r="M57" s="452"/>
      <c r="N57" s="455" t="str">
        <f t="shared" si="0"/>
        <v/>
      </c>
      <c r="O57" s="456"/>
      <c r="P57" s="457"/>
      <c r="Q57" s="458"/>
      <c r="R57" s="433" t="str">
        <f>IFERROR(IF('Overview - Section A'!$AN$5="Funding Request",VLOOKUP(E57,'Overview - Section A'!$M$30:$P$31,4,FALSE),IF(Z57="","",Z57)),"")</f>
        <v/>
      </c>
      <c r="S57" s="433" t="b">
        <f t="shared" si="1"/>
        <v>0</v>
      </c>
      <c r="T57" s="433" t="s">
        <v>970</v>
      </c>
      <c r="U57" s="433" t="str">
        <f t="array" ref="U57">IFERROR(IF(INDEX('Overview - Section A'!$AB$119:$AB$173,MATCH(LEFT(C57,255),LEFT('Overview - Section A'!$W$119:$W$173,255),0))=0,"",INDEX('Overview - Section A'!$AB$119:$AB$173,MATCH(LEFT(C57,255),LEFT('Overview - Section A'!$W$119:$W$173,255),0))),"")</f>
        <v>a1M36000004b8XuEAI</v>
      </c>
      <c r="V57" s="459" t="str">
        <f>IFERROR(IF('Overview - Section A'!$AN$5="Funding Request",IF('Reference Records'!$B$157&lt;&gt;"",VLOOKUP(N57,'Reference Records'!$B$157:$C$158,2,FALSE),VLOOKUP(N57,'Reference Records'!$A$170:$C$171,3,FALSE)),VLOOKUP(N57,'Reference Records'!$A$174:$C$176,3,FALSE)),"")</f>
        <v/>
      </c>
      <c r="W57" s="460" t="s">
        <v>542</v>
      </c>
      <c r="X57" s="460"/>
      <c r="Y57" s="459"/>
      <c r="Z57" s="459"/>
      <c r="AA57" s="216"/>
      <c r="AB57" s="161"/>
      <c r="AC57" s="51"/>
    </row>
    <row r="58" spans="1:29" ht="47.1" customHeight="1" x14ac:dyDescent="0.3">
      <c r="A58" s="367">
        <v>50</v>
      </c>
      <c r="B58" s="450" t="str">
        <f>IFERROR(IF(D58="","",VLOOKUP(W58,'Reference records(soft deleted)'!$B$46:$D$62,3,FALSE)),"")</f>
        <v/>
      </c>
      <c r="C58" s="450" t="str">
        <f>IFERROR(IF(D58="","",VLOOKUP(X58,'Reference records(soft deleted)'!$B$109:$D$181,3,FALSE)),"")</f>
        <v/>
      </c>
      <c r="D58" s="451"/>
      <c r="E58" s="452" t="str">
        <f>IF('Overview - Section A'!$AN$5="Funding Request",IF(F58="Funding Request Place Holder","",F58),"")</f>
        <v/>
      </c>
      <c r="F58" s="453" t="str">
        <f>IFERROR(IF(Z58="","",VLOOKUP(Z58,'Overview - Section A'!$P$30:$Q$31,2,FALSE)),"")</f>
        <v/>
      </c>
      <c r="G58" s="454"/>
      <c r="H58" s="454"/>
      <c r="I58" s="454"/>
      <c r="J58" s="454"/>
      <c r="K58" s="454"/>
      <c r="L58" s="454"/>
      <c r="M58" s="452"/>
      <c r="N58" s="455" t="str">
        <f t="shared" si="0"/>
        <v/>
      </c>
      <c r="O58" s="456"/>
      <c r="P58" s="457"/>
      <c r="Q58" s="458"/>
      <c r="R58" s="433" t="str">
        <f>IFERROR(IF('Overview - Section A'!$AN$5="Funding Request",VLOOKUP(E58,'Overview - Section A'!$M$30:$P$31,4,FALSE),IF(Z58="","",Z58)),"")</f>
        <v/>
      </c>
      <c r="S58" s="433" t="b">
        <f t="shared" si="1"/>
        <v>0</v>
      </c>
      <c r="T58" s="433" t="s">
        <v>971</v>
      </c>
      <c r="U58" s="433" t="str">
        <f t="array" ref="U58">IFERROR(IF(INDEX('Overview - Section A'!$AB$119:$AB$173,MATCH(LEFT(C58,255),LEFT('Overview - Section A'!$W$119:$W$173,255),0))=0,"",INDEX('Overview - Section A'!$AB$119:$AB$173,MATCH(LEFT(C58,255),LEFT('Overview - Section A'!$W$119:$W$173,255),0))),"")</f>
        <v>a1M36000004b8XuEAI</v>
      </c>
      <c r="V58" s="459" t="str">
        <f>IFERROR(IF('Overview - Section A'!$AN$5="Funding Request",IF('Reference Records'!$B$157&lt;&gt;"",VLOOKUP(N58,'Reference Records'!$B$157:$C$158,2,FALSE),VLOOKUP(N58,'Reference Records'!$A$170:$C$171,3,FALSE)),VLOOKUP(N58,'Reference Records'!$A$174:$C$176,3,FALSE)),"")</f>
        <v/>
      </c>
      <c r="W58" s="460" t="s">
        <v>542</v>
      </c>
      <c r="X58" s="460"/>
      <c r="Y58" s="459"/>
      <c r="Z58" s="459"/>
      <c r="AA58" s="216"/>
      <c r="AB58" s="161"/>
      <c r="AC58" s="51"/>
    </row>
    <row r="59" spans="1:29" ht="47.1" customHeight="1" x14ac:dyDescent="0.3">
      <c r="A59" s="367">
        <v>51</v>
      </c>
      <c r="B59" s="450" t="str">
        <f>IFERROR(IF(D59="","",VLOOKUP(W59,'Reference records(soft deleted)'!$B$46:$D$62,3,FALSE)),"")</f>
        <v/>
      </c>
      <c r="C59" s="450" t="str">
        <f>IFERROR(IF(D59="","",VLOOKUP(X59,'Reference records(soft deleted)'!$B$109:$D$181,3,FALSE)),"")</f>
        <v/>
      </c>
      <c r="D59" s="451"/>
      <c r="E59" s="452" t="str">
        <f>IF('Overview - Section A'!$AN$5="Funding Request",IF(F59="Funding Request Place Holder","",F59),"")</f>
        <v/>
      </c>
      <c r="F59" s="453" t="str">
        <f>IFERROR(IF(Z59="","",VLOOKUP(Z59,'Overview - Section A'!$P$30:$Q$31,2,FALSE)),"")</f>
        <v/>
      </c>
      <c r="G59" s="454"/>
      <c r="H59" s="454"/>
      <c r="I59" s="454"/>
      <c r="J59" s="454"/>
      <c r="K59" s="454"/>
      <c r="L59" s="454"/>
      <c r="M59" s="452"/>
      <c r="N59" s="455" t="str">
        <f t="shared" si="0"/>
        <v/>
      </c>
      <c r="O59" s="456"/>
      <c r="P59" s="457"/>
      <c r="Q59" s="458"/>
      <c r="R59" s="433" t="str">
        <f>IFERROR(IF('Overview - Section A'!$AN$5="Funding Request",VLOOKUP(E59,'Overview - Section A'!$M$30:$P$31,4,FALSE),IF(Z59="","",Z59)),"")</f>
        <v/>
      </c>
      <c r="S59" s="433" t="b">
        <f t="shared" si="1"/>
        <v>0</v>
      </c>
      <c r="T59" s="433" t="s">
        <v>972</v>
      </c>
      <c r="U59" s="433" t="str">
        <f t="array" ref="U59">IFERROR(IF(INDEX('Overview - Section A'!$AB$119:$AB$173,MATCH(LEFT(C59,255),LEFT('Overview - Section A'!$W$119:$W$173,255),0))=0,"",INDEX('Overview - Section A'!$AB$119:$AB$173,MATCH(LEFT(C59,255),LEFT('Overview - Section A'!$W$119:$W$173,255),0))),"")</f>
        <v>a1M36000004b8XuEAI</v>
      </c>
      <c r="V59" s="459" t="str">
        <f>IFERROR(IF('Overview - Section A'!$AN$5="Funding Request",IF('Reference Records'!$B$157&lt;&gt;"",VLOOKUP(N59,'Reference Records'!$B$157:$C$158,2,FALSE),VLOOKUP(N59,'Reference Records'!$A$170:$C$171,3,FALSE)),VLOOKUP(N59,'Reference Records'!$A$174:$C$176,3,FALSE)),"")</f>
        <v/>
      </c>
      <c r="W59" s="460" t="s">
        <v>542</v>
      </c>
      <c r="X59" s="460"/>
      <c r="Y59" s="459"/>
      <c r="Z59" s="459"/>
      <c r="AA59" s="216"/>
      <c r="AB59" s="161"/>
      <c r="AC59" s="51"/>
    </row>
    <row r="60" spans="1:29" ht="47.1" customHeight="1" x14ac:dyDescent="0.3">
      <c r="A60" s="367">
        <v>52</v>
      </c>
      <c r="B60" s="450" t="str">
        <f>IFERROR(IF(D60="","",VLOOKUP(W60,'Reference records(soft deleted)'!$B$46:$D$62,3,FALSE)),"")</f>
        <v/>
      </c>
      <c r="C60" s="450" t="str">
        <f>IFERROR(IF(D60="","",VLOOKUP(X60,'Reference records(soft deleted)'!$B$109:$D$181,3,FALSE)),"")</f>
        <v/>
      </c>
      <c r="D60" s="451"/>
      <c r="E60" s="452" t="str">
        <f>IF('Overview - Section A'!$AN$5="Funding Request",IF(F60="Funding Request Place Holder","",F60),"")</f>
        <v/>
      </c>
      <c r="F60" s="453" t="str">
        <f>IFERROR(IF(Z60="","",VLOOKUP(Z60,'Overview - Section A'!$P$30:$Q$31,2,FALSE)),"")</f>
        <v/>
      </c>
      <c r="G60" s="454"/>
      <c r="H60" s="454"/>
      <c r="I60" s="454"/>
      <c r="J60" s="454"/>
      <c r="K60" s="454"/>
      <c r="L60" s="454"/>
      <c r="M60" s="452"/>
      <c r="N60" s="455" t="str">
        <f t="shared" si="0"/>
        <v/>
      </c>
      <c r="O60" s="456"/>
      <c r="P60" s="457"/>
      <c r="Q60" s="458"/>
      <c r="R60" s="433" t="str">
        <f>IFERROR(IF('Overview - Section A'!$AN$5="Funding Request",VLOOKUP(E60,'Overview - Section A'!$M$30:$P$31,4,FALSE),IF(Z60="","",Z60)),"")</f>
        <v/>
      </c>
      <c r="S60" s="433" t="b">
        <f t="shared" si="1"/>
        <v>0</v>
      </c>
      <c r="T60" s="433" t="s">
        <v>973</v>
      </c>
      <c r="U60" s="433" t="str">
        <f t="array" ref="U60">IFERROR(IF(INDEX('Overview - Section A'!$AB$119:$AB$173,MATCH(LEFT(C60,255),LEFT('Overview - Section A'!$W$119:$W$173,255),0))=0,"",INDEX('Overview - Section A'!$AB$119:$AB$173,MATCH(LEFT(C60,255),LEFT('Overview - Section A'!$W$119:$W$173,255),0))),"")</f>
        <v>a1M36000004b8XuEAI</v>
      </c>
      <c r="V60" s="459" t="str">
        <f>IFERROR(IF('Overview - Section A'!$AN$5="Funding Request",IF('Reference Records'!$B$157&lt;&gt;"",VLOOKUP(N60,'Reference Records'!$B$157:$C$158,2,FALSE),VLOOKUP(N60,'Reference Records'!$A$170:$C$171,3,FALSE)),VLOOKUP(N60,'Reference Records'!$A$174:$C$176,3,FALSE)),"")</f>
        <v/>
      </c>
      <c r="W60" s="460" t="s">
        <v>542</v>
      </c>
      <c r="X60" s="460"/>
      <c r="Y60" s="459"/>
      <c r="Z60" s="459"/>
      <c r="AA60" s="216"/>
      <c r="AB60" s="161"/>
      <c r="AC60" s="51"/>
    </row>
    <row r="61" spans="1:29" ht="47.1" customHeight="1" x14ac:dyDescent="0.3">
      <c r="A61" s="367">
        <v>53</v>
      </c>
      <c r="B61" s="450" t="str">
        <f>IFERROR(IF(D61="","",VLOOKUP(W61,'Reference records(soft deleted)'!$B$46:$D$62,3,FALSE)),"")</f>
        <v/>
      </c>
      <c r="C61" s="450" t="str">
        <f>IFERROR(IF(D61="","",VLOOKUP(X61,'Reference records(soft deleted)'!$B$109:$D$181,3,FALSE)),"")</f>
        <v/>
      </c>
      <c r="D61" s="451"/>
      <c r="E61" s="452" t="str">
        <f>IF('Overview - Section A'!$AN$5="Funding Request",IF(F61="Funding Request Place Holder","",F61),"")</f>
        <v/>
      </c>
      <c r="F61" s="453" t="str">
        <f>IFERROR(IF(Z61="","",VLOOKUP(Z61,'Overview - Section A'!$P$30:$Q$31,2,FALSE)),"")</f>
        <v/>
      </c>
      <c r="G61" s="454"/>
      <c r="H61" s="454"/>
      <c r="I61" s="454"/>
      <c r="J61" s="454"/>
      <c r="K61" s="454"/>
      <c r="L61" s="454"/>
      <c r="M61" s="452"/>
      <c r="N61" s="455" t="str">
        <f t="shared" si="0"/>
        <v/>
      </c>
      <c r="O61" s="456"/>
      <c r="P61" s="457"/>
      <c r="Q61" s="458"/>
      <c r="R61" s="433" t="str">
        <f>IFERROR(IF('Overview - Section A'!$AN$5="Funding Request",VLOOKUP(E61,'Overview - Section A'!$M$30:$P$31,4,FALSE),IF(Z61="","",Z61)),"")</f>
        <v/>
      </c>
      <c r="S61" s="433" t="b">
        <f t="shared" si="1"/>
        <v>0</v>
      </c>
      <c r="T61" s="433" t="s">
        <v>974</v>
      </c>
      <c r="U61" s="433" t="str">
        <f t="array" ref="U61">IFERROR(IF(INDEX('Overview - Section A'!$AB$119:$AB$173,MATCH(LEFT(C61,255),LEFT('Overview - Section A'!$W$119:$W$173,255),0))=0,"",INDEX('Overview - Section A'!$AB$119:$AB$173,MATCH(LEFT(C61,255),LEFT('Overview - Section A'!$W$119:$W$173,255),0))),"")</f>
        <v>a1M36000004b8XuEAI</v>
      </c>
      <c r="V61" s="459" t="str">
        <f>IFERROR(IF('Overview - Section A'!$AN$5="Funding Request",IF('Reference Records'!$B$157&lt;&gt;"",VLOOKUP(N61,'Reference Records'!$B$157:$C$158,2,FALSE),VLOOKUP(N61,'Reference Records'!$A$170:$C$171,3,FALSE)),VLOOKUP(N61,'Reference Records'!$A$174:$C$176,3,FALSE)),"")</f>
        <v/>
      </c>
      <c r="W61" s="460" t="s">
        <v>542</v>
      </c>
      <c r="X61" s="460"/>
      <c r="Y61" s="459"/>
      <c r="Z61" s="459"/>
      <c r="AA61" s="216"/>
      <c r="AB61" s="161"/>
      <c r="AC61" s="51"/>
    </row>
    <row r="62" spans="1:29" ht="47.1" customHeight="1" x14ac:dyDescent="0.3">
      <c r="A62" s="367">
        <v>54</v>
      </c>
      <c r="B62" s="450" t="str">
        <f>IFERROR(IF(D62="","",VLOOKUP(W62,'Reference records(soft deleted)'!$B$46:$D$62,3,FALSE)),"")</f>
        <v/>
      </c>
      <c r="C62" s="450" t="str">
        <f>IFERROR(IF(D62="","",VLOOKUP(X62,'Reference records(soft deleted)'!$B$109:$D$181,3,FALSE)),"")</f>
        <v/>
      </c>
      <c r="D62" s="451"/>
      <c r="E62" s="452" t="str">
        <f>IF('Overview - Section A'!$AN$5="Funding Request",IF(F62="Funding Request Place Holder","",F62),"")</f>
        <v/>
      </c>
      <c r="F62" s="453" t="str">
        <f>IFERROR(IF(Z62="","",VLOOKUP(Z62,'Overview - Section A'!$P$30:$Q$31,2,FALSE)),"")</f>
        <v/>
      </c>
      <c r="G62" s="454"/>
      <c r="H62" s="454"/>
      <c r="I62" s="454"/>
      <c r="J62" s="454"/>
      <c r="K62" s="454"/>
      <c r="L62" s="454"/>
      <c r="M62" s="452"/>
      <c r="N62" s="455" t="str">
        <f t="shared" si="0"/>
        <v/>
      </c>
      <c r="O62" s="456"/>
      <c r="P62" s="457"/>
      <c r="Q62" s="458"/>
      <c r="R62" s="433" t="str">
        <f>IFERROR(IF('Overview - Section A'!$AN$5="Funding Request",VLOOKUP(E62,'Overview - Section A'!$M$30:$P$31,4,FALSE),IF(Z62="","",Z62)),"")</f>
        <v/>
      </c>
      <c r="S62" s="433" t="b">
        <f t="shared" si="1"/>
        <v>0</v>
      </c>
      <c r="T62" s="433" t="s">
        <v>975</v>
      </c>
      <c r="U62" s="433" t="str">
        <f t="array" ref="U62">IFERROR(IF(INDEX('Overview - Section A'!$AB$119:$AB$173,MATCH(LEFT(C62,255),LEFT('Overview - Section A'!$W$119:$W$173,255),0))=0,"",INDEX('Overview - Section A'!$AB$119:$AB$173,MATCH(LEFT(C62,255),LEFT('Overview - Section A'!$W$119:$W$173,255),0))),"")</f>
        <v>a1M36000004b8XuEAI</v>
      </c>
      <c r="V62" s="459" t="str">
        <f>IFERROR(IF('Overview - Section A'!$AN$5="Funding Request",IF('Reference Records'!$B$157&lt;&gt;"",VLOOKUP(N62,'Reference Records'!$B$157:$C$158,2,FALSE),VLOOKUP(N62,'Reference Records'!$A$170:$C$171,3,FALSE)),VLOOKUP(N62,'Reference Records'!$A$174:$C$176,3,FALSE)),"")</f>
        <v/>
      </c>
      <c r="W62" s="460" t="s">
        <v>542</v>
      </c>
      <c r="X62" s="460"/>
      <c r="Y62" s="459"/>
      <c r="Z62" s="459"/>
      <c r="AA62" s="216"/>
      <c r="AB62" s="161"/>
      <c r="AC62" s="51"/>
    </row>
    <row r="63" spans="1:29" ht="47.1" customHeight="1" x14ac:dyDescent="0.3">
      <c r="A63" s="367">
        <v>55</v>
      </c>
      <c r="B63" s="450" t="str">
        <f>IFERROR(IF(D63="","",VLOOKUP(W63,'Reference records(soft deleted)'!$B$46:$D$62,3,FALSE)),"")</f>
        <v/>
      </c>
      <c r="C63" s="450" t="str">
        <f>IFERROR(IF(D63="","",VLOOKUP(X63,'Reference records(soft deleted)'!$B$109:$D$181,3,FALSE)),"")</f>
        <v/>
      </c>
      <c r="D63" s="451"/>
      <c r="E63" s="452" t="str">
        <f>IF('Overview - Section A'!$AN$5="Funding Request",IF(F63="Funding Request Place Holder","",F63),"")</f>
        <v/>
      </c>
      <c r="F63" s="453" t="str">
        <f>IFERROR(IF(Z63="","",VLOOKUP(Z63,'Overview - Section A'!$P$30:$Q$31,2,FALSE)),"")</f>
        <v/>
      </c>
      <c r="G63" s="454"/>
      <c r="H63" s="454"/>
      <c r="I63" s="454"/>
      <c r="J63" s="454"/>
      <c r="K63" s="454"/>
      <c r="L63" s="454"/>
      <c r="M63" s="452"/>
      <c r="N63" s="455" t="str">
        <f t="shared" si="0"/>
        <v/>
      </c>
      <c r="O63" s="456"/>
      <c r="P63" s="457"/>
      <c r="Q63" s="458"/>
      <c r="R63" s="433" t="str">
        <f>IFERROR(IF('Overview - Section A'!$AN$5="Funding Request",VLOOKUP(E63,'Overview - Section A'!$M$30:$P$31,4,FALSE),IF(Z63="","",Z63)),"")</f>
        <v/>
      </c>
      <c r="S63" s="433" t="b">
        <f t="shared" si="1"/>
        <v>0</v>
      </c>
      <c r="T63" s="433" t="s">
        <v>976</v>
      </c>
      <c r="U63" s="433" t="str">
        <f t="array" ref="U63">IFERROR(IF(INDEX('Overview - Section A'!$AB$119:$AB$173,MATCH(LEFT(C63,255),LEFT('Overview - Section A'!$W$119:$W$173,255),0))=0,"",INDEX('Overview - Section A'!$AB$119:$AB$173,MATCH(LEFT(C63,255),LEFT('Overview - Section A'!$W$119:$W$173,255),0))),"")</f>
        <v>a1M36000004b8XuEAI</v>
      </c>
      <c r="V63" s="459" t="str">
        <f>IFERROR(IF('Overview - Section A'!$AN$5="Funding Request",IF('Reference Records'!$B$157&lt;&gt;"",VLOOKUP(N63,'Reference Records'!$B$157:$C$158,2,FALSE),VLOOKUP(N63,'Reference Records'!$A$170:$C$171,3,FALSE)),VLOOKUP(N63,'Reference Records'!$A$174:$C$176,3,FALSE)),"")</f>
        <v/>
      </c>
      <c r="W63" s="460" t="s">
        <v>542</v>
      </c>
      <c r="X63" s="460"/>
      <c r="Y63" s="459"/>
      <c r="Z63" s="459"/>
      <c r="AA63" s="216"/>
      <c r="AB63" s="161"/>
      <c r="AC63" s="51"/>
    </row>
    <row r="64" spans="1:29" ht="47.1" customHeight="1" x14ac:dyDescent="0.3">
      <c r="A64" s="367">
        <v>56</v>
      </c>
      <c r="B64" s="450" t="str">
        <f>IFERROR(IF(D64="","",VLOOKUP(W64,'Reference records(soft deleted)'!$B$46:$D$62,3,FALSE)),"")</f>
        <v/>
      </c>
      <c r="C64" s="450" t="str">
        <f>IFERROR(IF(D64="","",VLOOKUP(X64,'Reference records(soft deleted)'!$B$109:$D$181,3,FALSE)),"")</f>
        <v/>
      </c>
      <c r="D64" s="451"/>
      <c r="E64" s="452" t="str">
        <f>IF('Overview - Section A'!$AN$5="Funding Request",IF(F64="Funding Request Place Holder","",F64),"")</f>
        <v/>
      </c>
      <c r="F64" s="453" t="str">
        <f>IFERROR(IF(Z64="","",VLOOKUP(Z64,'Overview - Section A'!$P$30:$Q$31,2,FALSE)),"")</f>
        <v/>
      </c>
      <c r="G64" s="454"/>
      <c r="H64" s="454"/>
      <c r="I64" s="454"/>
      <c r="J64" s="454"/>
      <c r="K64" s="454"/>
      <c r="L64" s="454"/>
      <c r="M64" s="452"/>
      <c r="N64" s="455" t="str">
        <f t="shared" si="0"/>
        <v/>
      </c>
      <c r="O64" s="456"/>
      <c r="P64" s="457"/>
      <c r="Q64" s="458"/>
      <c r="R64" s="433" t="str">
        <f>IFERROR(IF('Overview - Section A'!$AN$5="Funding Request",VLOOKUP(E64,'Overview - Section A'!$M$30:$P$31,4,FALSE),IF(Z64="","",Z64)),"")</f>
        <v/>
      </c>
      <c r="S64" s="433" t="b">
        <f t="shared" si="1"/>
        <v>0</v>
      </c>
      <c r="T64" s="433" t="s">
        <v>977</v>
      </c>
      <c r="U64" s="433" t="str">
        <f t="array" ref="U64">IFERROR(IF(INDEX('Overview - Section A'!$AB$119:$AB$173,MATCH(LEFT(C64,255),LEFT('Overview - Section A'!$W$119:$W$173,255),0))=0,"",INDEX('Overview - Section A'!$AB$119:$AB$173,MATCH(LEFT(C64,255),LEFT('Overview - Section A'!$W$119:$W$173,255),0))),"")</f>
        <v>a1M36000004b8XuEAI</v>
      </c>
      <c r="V64" s="459" t="str">
        <f>IFERROR(IF('Overview - Section A'!$AN$5="Funding Request",IF('Reference Records'!$B$157&lt;&gt;"",VLOOKUP(N64,'Reference Records'!$B$157:$C$158,2,FALSE),VLOOKUP(N64,'Reference Records'!$A$170:$C$171,3,FALSE)),VLOOKUP(N64,'Reference Records'!$A$174:$C$176,3,FALSE)),"")</f>
        <v/>
      </c>
      <c r="W64" s="460" t="s">
        <v>542</v>
      </c>
      <c r="X64" s="460"/>
      <c r="Y64" s="459"/>
      <c r="Z64" s="459"/>
      <c r="AA64" s="216"/>
      <c r="AB64" s="161"/>
      <c r="AC64" s="51"/>
    </row>
    <row r="65" spans="1:29" ht="47.1" customHeight="1" x14ac:dyDescent="0.3">
      <c r="A65" s="367">
        <v>57</v>
      </c>
      <c r="B65" s="450" t="str">
        <f>IFERROR(IF(D65="","",VLOOKUP(W65,'Reference records(soft deleted)'!$B$46:$D$62,3,FALSE)),"")</f>
        <v/>
      </c>
      <c r="C65" s="450" t="str">
        <f>IFERROR(IF(D65="","",VLOOKUP(X65,'Reference records(soft deleted)'!$B$109:$D$181,3,FALSE)),"")</f>
        <v/>
      </c>
      <c r="D65" s="451"/>
      <c r="E65" s="452" t="str">
        <f>IF('Overview - Section A'!$AN$5="Funding Request",IF(F65="Funding Request Place Holder","",F65),"")</f>
        <v/>
      </c>
      <c r="F65" s="453" t="str">
        <f>IFERROR(IF(Z65="","",VLOOKUP(Z65,'Overview - Section A'!$P$30:$Q$31,2,FALSE)),"")</f>
        <v/>
      </c>
      <c r="G65" s="454"/>
      <c r="H65" s="454"/>
      <c r="I65" s="454"/>
      <c r="J65" s="454"/>
      <c r="K65" s="454"/>
      <c r="L65" s="454"/>
      <c r="M65" s="452"/>
      <c r="N65" s="455" t="str">
        <f t="shared" si="0"/>
        <v/>
      </c>
      <c r="O65" s="456"/>
      <c r="P65" s="457"/>
      <c r="Q65" s="458"/>
      <c r="R65" s="433" t="str">
        <f>IFERROR(IF('Overview - Section A'!$AN$5="Funding Request",VLOOKUP(E65,'Overview - Section A'!$M$30:$P$31,4,FALSE),IF(Z65="","",Z65)),"")</f>
        <v/>
      </c>
      <c r="S65" s="433" t="b">
        <f t="shared" si="1"/>
        <v>0</v>
      </c>
      <c r="T65" s="433" t="s">
        <v>978</v>
      </c>
      <c r="U65" s="433" t="str">
        <f t="array" ref="U65">IFERROR(IF(INDEX('Overview - Section A'!$AB$119:$AB$173,MATCH(LEFT(C65,255),LEFT('Overview - Section A'!$W$119:$W$173,255),0))=0,"",INDEX('Overview - Section A'!$AB$119:$AB$173,MATCH(LEFT(C65,255),LEFT('Overview - Section A'!$W$119:$W$173,255),0))),"")</f>
        <v>a1M36000004b8XuEAI</v>
      </c>
      <c r="V65" s="459" t="str">
        <f>IFERROR(IF('Overview - Section A'!$AN$5="Funding Request",IF('Reference Records'!$B$157&lt;&gt;"",VLOOKUP(N65,'Reference Records'!$B$157:$C$158,2,FALSE),VLOOKUP(N65,'Reference Records'!$A$170:$C$171,3,FALSE)),VLOOKUP(N65,'Reference Records'!$A$174:$C$176,3,FALSE)),"")</f>
        <v/>
      </c>
      <c r="W65" s="460" t="s">
        <v>542</v>
      </c>
      <c r="X65" s="460"/>
      <c r="Y65" s="459"/>
      <c r="Z65" s="459"/>
      <c r="AA65" s="216"/>
      <c r="AB65" s="161"/>
      <c r="AC65" s="51"/>
    </row>
    <row r="66" spans="1:29" ht="47.1" customHeight="1" x14ac:dyDescent="0.3">
      <c r="A66" s="367">
        <v>58</v>
      </c>
      <c r="B66" s="450" t="str">
        <f>IFERROR(IF(D66="","",VLOOKUP(W66,'Reference records(soft deleted)'!$B$46:$D$62,3,FALSE)),"")</f>
        <v/>
      </c>
      <c r="C66" s="450" t="str">
        <f>IFERROR(IF(D66="","",VLOOKUP(X66,'Reference records(soft deleted)'!$B$109:$D$181,3,FALSE)),"")</f>
        <v/>
      </c>
      <c r="D66" s="451"/>
      <c r="E66" s="452" t="str">
        <f>IF('Overview - Section A'!$AN$5="Funding Request",IF(F66="Funding Request Place Holder","",F66),"")</f>
        <v/>
      </c>
      <c r="F66" s="453" t="str">
        <f>IFERROR(IF(Z66="","",VLOOKUP(Z66,'Overview - Section A'!$P$30:$Q$31,2,FALSE)),"")</f>
        <v/>
      </c>
      <c r="G66" s="454"/>
      <c r="H66" s="454"/>
      <c r="I66" s="454"/>
      <c r="J66" s="454"/>
      <c r="K66" s="454"/>
      <c r="L66" s="454"/>
      <c r="M66" s="452"/>
      <c r="N66" s="455" t="str">
        <f t="shared" si="0"/>
        <v/>
      </c>
      <c r="O66" s="456"/>
      <c r="P66" s="457"/>
      <c r="Q66" s="458"/>
      <c r="R66" s="433" t="str">
        <f>IFERROR(IF('Overview - Section A'!$AN$5="Funding Request",VLOOKUP(E66,'Overview - Section A'!$M$30:$P$31,4,FALSE),IF(Z66="","",Z66)),"")</f>
        <v/>
      </c>
      <c r="S66" s="433" t="b">
        <f t="shared" si="1"/>
        <v>0</v>
      </c>
      <c r="T66" s="433" t="s">
        <v>979</v>
      </c>
      <c r="U66" s="433" t="str">
        <f t="array" ref="U66">IFERROR(IF(INDEX('Overview - Section A'!$AB$119:$AB$173,MATCH(LEFT(C66,255),LEFT('Overview - Section A'!$W$119:$W$173,255),0))=0,"",INDEX('Overview - Section A'!$AB$119:$AB$173,MATCH(LEFT(C66,255),LEFT('Overview - Section A'!$W$119:$W$173,255),0))),"")</f>
        <v>a1M36000004b8XuEAI</v>
      </c>
      <c r="V66" s="459" t="str">
        <f>IFERROR(IF('Overview - Section A'!$AN$5="Funding Request",IF('Reference Records'!$B$157&lt;&gt;"",VLOOKUP(N66,'Reference Records'!$B$157:$C$158,2,FALSE),VLOOKUP(N66,'Reference Records'!$A$170:$C$171,3,FALSE)),VLOOKUP(N66,'Reference Records'!$A$174:$C$176,3,FALSE)),"")</f>
        <v/>
      </c>
      <c r="W66" s="460" t="s">
        <v>542</v>
      </c>
      <c r="X66" s="460"/>
      <c r="Y66" s="459"/>
      <c r="Z66" s="459"/>
      <c r="AA66" s="216"/>
      <c r="AB66" s="161"/>
      <c r="AC66" s="51"/>
    </row>
    <row r="67" spans="1:29" ht="47.1" customHeight="1" x14ac:dyDescent="0.3">
      <c r="A67" s="367">
        <v>59</v>
      </c>
      <c r="B67" s="450" t="str">
        <f>IFERROR(IF(D67="","",VLOOKUP(W67,'Reference records(soft deleted)'!$B$46:$D$62,3,FALSE)),"")</f>
        <v/>
      </c>
      <c r="C67" s="450" t="str">
        <f>IFERROR(IF(D67="","",VLOOKUP(X67,'Reference records(soft deleted)'!$B$109:$D$181,3,FALSE)),"")</f>
        <v/>
      </c>
      <c r="D67" s="451"/>
      <c r="E67" s="452" t="str">
        <f>IF('Overview - Section A'!$AN$5="Funding Request",IF(F67="Funding Request Place Holder","",F67),"")</f>
        <v/>
      </c>
      <c r="F67" s="453" t="str">
        <f>IFERROR(IF(Z67="","",VLOOKUP(Z67,'Overview - Section A'!$P$30:$Q$31,2,FALSE)),"")</f>
        <v/>
      </c>
      <c r="G67" s="454"/>
      <c r="H67" s="454"/>
      <c r="I67" s="454"/>
      <c r="J67" s="454"/>
      <c r="K67" s="454"/>
      <c r="L67" s="454"/>
      <c r="M67" s="452"/>
      <c r="N67" s="455" t="str">
        <f t="shared" si="0"/>
        <v/>
      </c>
      <c r="O67" s="456"/>
      <c r="P67" s="457"/>
      <c r="Q67" s="458"/>
      <c r="R67" s="433" t="str">
        <f>IFERROR(IF('Overview - Section A'!$AN$5="Funding Request",VLOOKUP(E67,'Overview - Section A'!$M$30:$P$31,4,FALSE),IF(Z67="","",Z67)),"")</f>
        <v/>
      </c>
      <c r="S67" s="433" t="b">
        <f t="shared" si="1"/>
        <v>0</v>
      </c>
      <c r="T67" s="433" t="s">
        <v>980</v>
      </c>
      <c r="U67" s="433" t="str">
        <f t="array" ref="U67">IFERROR(IF(INDEX('Overview - Section A'!$AB$119:$AB$173,MATCH(LEFT(C67,255),LEFT('Overview - Section A'!$W$119:$W$173,255),0))=0,"",INDEX('Overview - Section A'!$AB$119:$AB$173,MATCH(LEFT(C67,255),LEFT('Overview - Section A'!$W$119:$W$173,255),0))),"")</f>
        <v>a1M36000004b8XuEAI</v>
      </c>
      <c r="V67" s="459" t="str">
        <f>IFERROR(IF('Overview - Section A'!$AN$5="Funding Request",IF('Reference Records'!$B$157&lt;&gt;"",VLOOKUP(N67,'Reference Records'!$B$157:$C$158,2,FALSE),VLOOKUP(N67,'Reference Records'!$A$170:$C$171,3,FALSE)),VLOOKUP(N67,'Reference Records'!$A$174:$C$176,3,FALSE)),"")</f>
        <v/>
      </c>
      <c r="W67" s="460" t="s">
        <v>542</v>
      </c>
      <c r="X67" s="460"/>
      <c r="Y67" s="459"/>
      <c r="Z67" s="459"/>
      <c r="AA67" s="216"/>
      <c r="AB67" s="161"/>
      <c r="AC67" s="51"/>
    </row>
    <row r="68" spans="1:29" ht="47.1" customHeight="1" x14ac:dyDescent="0.3">
      <c r="A68" s="367">
        <v>60</v>
      </c>
      <c r="B68" s="450" t="str">
        <f>IFERROR(IF(D68="","",VLOOKUP(W68,'Reference records(soft deleted)'!$B$46:$D$62,3,FALSE)),"")</f>
        <v/>
      </c>
      <c r="C68" s="450" t="str">
        <f>IFERROR(IF(D68="","",VLOOKUP(X68,'Reference records(soft deleted)'!$B$109:$D$181,3,FALSE)),"")</f>
        <v/>
      </c>
      <c r="D68" s="451"/>
      <c r="E68" s="452" t="str">
        <f>IF('Overview - Section A'!$AN$5="Funding Request",IF(F68="Funding Request Place Holder","",F68),"")</f>
        <v/>
      </c>
      <c r="F68" s="453" t="str">
        <f>IFERROR(IF(Z68="","",VLOOKUP(Z68,'Overview - Section A'!$P$30:$Q$31,2,FALSE)),"")</f>
        <v/>
      </c>
      <c r="G68" s="454"/>
      <c r="H68" s="454"/>
      <c r="I68" s="454"/>
      <c r="J68" s="454"/>
      <c r="K68" s="454"/>
      <c r="L68" s="454"/>
      <c r="M68" s="452"/>
      <c r="N68" s="455" t="str">
        <f t="shared" si="0"/>
        <v/>
      </c>
      <c r="O68" s="456"/>
      <c r="P68" s="457"/>
      <c r="Q68" s="458"/>
      <c r="R68" s="433" t="str">
        <f>IFERROR(IF('Overview - Section A'!$AN$5="Funding Request",VLOOKUP(E68,'Overview - Section A'!$M$30:$P$31,4,FALSE),IF(Z68="","",Z68)),"")</f>
        <v/>
      </c>
      <c r="S68" s="433" t="b">
        <f t="shared" si="1"/>
        <v>0</v>
      </c>
      <c r="T68" s="433" t="s">
        <v>981</v>
      </c>
      <c r="U68" s="433" t="str">
        <f t="array" ref="U68">IFERROR(IF(INDEX('Overview - Section A'!$AB$119:$AB$173,MATCH(LEFT(C68,255),LEFT('Overview - Section A'!$W$119:$W$173,255),0))=0,"",INDEX('Overview - Section A'!$AB$119:$AB$173,MATCH(LEFT(C68,255),LEFT('Overview - Section A'!$W$119:$W$173,255),0))),"")</f>
        <v>a1M36000004b8XuEAI</v>
      </c>
      <c r="V68" s="459" t="str">
        <f>IFERROR(IF('Overview - Section A'!$AN$5="Funding Request",IF('Reference Records'!$B$157&lt;&gt;"",VLOOKUP(N68,'Reference Records'!$B$157:$C$158,2,FALSE),VLOOKUP(N68,'Reference Records'!$A$170:$C$171,3,FALSE)),VLOOKUP(N68,'Reference Records'!$A$174:$C$176,3,FALSE)),"")</f>
        <v/>
      </c>
      <c r="W68" s="460" t="s">
        <v>542</v>
      </c>
      <c r="X68" s="460"/>
      <c r="Y68" s="459"/>
      <c r="Z68" s="459"/>
      <c r="AA68" s="216"/>
      <c r="AB68" s="161"/>
      <c r="AC68" s="51"/>
    </row>
    <row r="69" spans="1:29" ht="47.1" customHeight="1" x14ac:dyDescent="0.3">
      <c r="A69" s="367">
        <v>61</v>
      </c>
      <c r="B69" s="450" t="str">
        <f>IFERROR(IF(D69="","",VLOOKUP(W69,'Reference records(soft deleted)'!$B$46:$D$62,3,FALSE)),"")</f>
        <v/>
      </c>
      <c r="C69" s="450" t="str">
        <f>IFERROR(IF(D69="","",VLOOKUP(X69,'Reference records(soft deleted)'!$B$109:$D$181,3,FALSE)),"")</f>
        <v/>
      </c>
      <c r="D69" s="451"/>
      <c r="E69" s="452" t="str">
        <f>IF('Overview - Section A'!$AN$5="Funding Request",IF(F69="Funding Request Place Holder","",F69),"")</f>
        <v/>
      </c>
      <c r="F69" s="453" t="str">
        <f>IFERROR(IF(Z69="","",VLOOKUP(Z69,'Overview - Section A'!$P$30:$Q$31,2,FALSE)),"")</f>
        <v/>
      </c>
      <c r="G69" s="454"/>
      <c r="H69" s="454"/>
      <c r="I69" s="454"/>
      <c r="J69" s="454"/>
      <c r="K69" s="454"/>
      <c r="L69" s="454"/>
      <c r="M69" s="452"/>
      <c r="N69" s="455" t="str">
        <f t="shared" si="0"/>
        <v/>
      </c>
      <c r="O69" s="456"/>
      <c r="P69" s="457"/>
      <c r="Q69" s="458"/>
      <c r="R69" s="433" t="str">
        <f>IFERROR(IF('Overview - Section A'!$AN$5="Funding Request",VLOOKUP(E69,'Overview - Section A'!$M$30:$P$31,4,FALSE),IF(Z69="","",Z69)),"")</f>
        <v/>
      </c>
      <c r="S69" s="433" t="b">
        <f t="shared" si="1"/>
        <v>0</v>
      </c>
      <c r="T69" s="433" t="s">
        <v>982</v>
      </c>
      <c r="U69" s="433" t="str">
        <f t="array" ref="U69">IFERROR(IF(INDEX('Overview - Section A'!$AB$119:$AB$173,MATCH(LEFT(C69,255),LEFT('Overview - Section A'!$W$119:$W$173,255),0))=0,"",INDEX('Overview - Section A'!$AB$119:$AB$173,MATCH(LEFT(C69,255),LEFT('Overview - Section A'!$W$119:$W$173,255),0))),"")</f>
        <v>a1M36000004b8XuEAI</v>
      </c>
      <c r="V69" s="459" t="str">
        <f>IFERROR(IF('Overview - Section A'!$AN$5="Funding Request",IF('Reference Records'!$B$157&lt;&gt;"",VLOOKUP(N69,'Reference Records'!$B$157:$C$158,2,FALSE),VLOOKUP(N69,'Reference Records'!$A$170:$C$171,3,FALSE)),VLOOKUP(N69,'Reference Records'!$A$174:$C$176,3,FALSE)),"")</f>
        <v/>
      </c>
      <c r="W69" s="460" t="s">
        <v>542</v>
      </c>
      <c r="X69" s="460"/>
      <c r="Y69" s="459"/>
      <c r="Z69" s="459"/>
      <c r="AA69" s="216"/>
      <c r="AB69" s="161"/>
      <c r="AC69" s="51"/>
    </row>
    <row r="70" spans="1:29" ht="47.1" customHeight="1" x14ac:dyDescent="0.3">
      <c r="A70" s="367">
        <v>62</v>
      </c>
      <c r="B70" s="450" t="str">
        <f>IFERROR(IF(D70="","",VLOOKUP(W70,'Reference records(soft deleted)'!$B$46:$D$62,3,FALSE)),"")</f>
        <v/>
      </c>
      <c r="C70" s="450" t="str">
        <f>IFERROR(IF(D70="","",VLOOKUP(X70,'Reference records(soft deleted)'!$B$109:$D$181,3,FALSE)),"")</f>
        <v/>
      </c>
      <c r="D70" s="451"/>
      <c r="E70" s="452" t="str">
        <f>IF('Overview - Section A'!$AN$5="Funding Request",IF(F70="Funding Request Place Holder","",F70),"")</f>
        <v/>
      </c>
      <c r="F70" s="453" t="str">
        <f>IFERROR(IF(Z70="","",VLOOKUP(Z70,'Overview - Section A'!$P$30:$Q$31,2,FALSE)),"")</f>
        <v/>
      </c>
      <c r="G70" s="454"/>
      <c r="H70" s="454"/>
      <c r="I70" s="454"/>
      <c r="J70" s="454"/>
      <c r="K70" s="454"/>
      <c r="L70" s="454"/>
      <c r="M70" s="452"/>
      <c r="N70" s="455" t="str">
        <f t="shared" si="0"/>
        <v/>
      </c>
      <c r="O70" s="456"/>
      <c r="P70" s="457"/>
      <c r="Q70" s="458"/>
      <c r="R70" s="433" t="str">
        <f>IFERROR(IF('Overview - Section A'!$AN$5="Funding Request",VLOOKUP(E70,'Overview - Section A'!$M$30:$P$31,4,FALSE),IF(Z70="","",Z70)),"")</f>
        <v/>
      </c>
      <c r="S70" s="433" t="b">
        <f t="shared" si="1"/>
        <v>0</v>
      </c>
      <c r="T70" s="433" t="s">
        <v>983</v>
      </c>
      <c r="U70" s="433" t="str">
        <f t="array" ref="U70">IFERROR(IF(INDEX('Overview - Section A'!$AB$119:$AB$173,MATCH(LEFT(C70,255),LEFT('Overview - Section A'!$W$119:$W$173,255),0))=0,"",INDEX('Overview - Section A'!$AB$119:$AB$173,MATCH(LEFT(C70,255),LEFT('Overview - Section A'!$W$119:$W$173,255),0))),"")</f>
        <v>a1M36000004b8XuEAI</v>
      </c>
      <c r="V70" s="459" t="str">
        <f>IFERROR(IF('Overview - Section A'!$AN$5="Funding Request",IF('Reference Records'!$B$157&lt;&gt;"",VLOOKUP(N70,'Reference Records'!$B$157:$C$158,2,FALSE),VLOOKUP(N70,'Reference Records'!$A$170:$C$171,3,FALSE)),VLOOKUP(N70,'Reference Records'!$A$174:$C$176,3,FALSE)),"")</f>
        <v/>
      </c>
      <c r="W70" s="460" t="s">
        <v>542</v>
      </c>
      <c r="X70" s="460"/>
      <c r="Y70" s="459"/>
      <c r="Z70" s="459"/>
      <c r="AA70" s="216"/>
      <c r="AB70" s="161"/>
      <c r="AC70" s="51"/>
    </row>
    <row r="71" spans="1:29" ht="47.1" customHeight="1" x14ac:dyDescent="0.3">
      <c r="A71" s="367">
        <v>63</v>
      </c>
      <c r="B71" s="450" t="str">
        <f>IFERROR(IF(D71="","",VLOOKUP(W71,'Reference records(soft deleted)'!$B$46:$D$62,3,FALSE)),"")</f>
        <v/>
      </c>
      <c r="C71" s="450" t="str">
        <f>IFERROR(IF(D71="","",VLOOKUP(X71,'Reference records(soft deleted)'!$B$109:$D$181,3,FALSE)),"")</f>
        <v/>
      </c>
      <c r="D71" s="451"/>
      <c r="E71" s="452" t="str">
        <f>IF('Overview - Section A'!$AN$5="Funding Request",IF(F71="Funding Request Place Holder","",F71),"")</f>
        <v/>
      </c>
      <c r="F71" s="453" t="str">
        <f>IFERROR(IF(Z71="","",VLOOKUP(Z71,'Overview - Section A'!$P$30:$Q$31,2,FALSE)),"")</f>
        <v/>
      </c>
      <c r="G71" s="454"/>
      <c r="H71" s="454"/>
      <c r="I71" s="454"/>
      <c r="J71" s="454"/>
      <c r="K71" s="454"/>
      <c r="L71" s="454"/>
      <c r="M71" s="452"/>
      <c r="N71" s="455" t="str">
        <f t="shared" si="0"/>
        <v/>
      </c>
      <c r="O71" s="456"/>
      <c r="P71" s="457"/>
      <c r="Q71" s="458"/>
      <c r="R71" s="433" t="str">
        <f>IFERROR(IF('Overview - Section A'!$AN$5="Funding Request",VLOOKUP(E71,'Overview - Section A'!$M$30:$P$31,4,FALSE),IF(Z71="","",Z71)),"")</f>
        <v/>
      </c>
      <c r="S71" s="433" t="b">
        <f t="shared" si="1"/>
        <v>0</v>
      </c>
      <c r="T71" s="433" t="s">
        <v>984</v>
      </c>
      <c r="U71" s="433" t="str">
        <f t="array" ref="U71">IFERROR(IF(INDEX('Overview - Section A'!$AB$119:$AB$173,MATCH(LEFT(C71,255),LEFT('Overview - Section A'!$W$119:$W$173,255),0))=0,"",INDEX('Overview - Section A'!$AB$119:$AB$173,MATCH(LEFT(C71,255),LEFT('Overview - Section A'!$W$119:$W$173,255),0))),"")</f>
        <v>a1M36000004b8XuEAI</v>
      </c>
      <c r="V71" s="459" t="str">
        <f>IFERROR(IF('Overview - Section A'!$AN$5="Funding Request",IF('Reference Records'!$B$157&lt;&gt;"",VLOOKUP(N71,'Reference Records'!$B$157:$C$158,2,FALSE),VLOOKUP(N71,'Reference Records'!$A$170:$C$171,3,FALSE)),VLOOKUP(N71,'Reference Records'!$A$174:$C$176,3,FALSE)),"")</f>
        <v/>
      </c>
      <c r="W71" s="460" t="s">
        <v>542</v>
      </c>
      <c r="X71" s="460"/>
      <c r="Y71" s="459"/>
      <c r="Z71" s="459"/>
      <c r="AA71" s="216"/>
      <c r="AB71" s="161"/>
      <c r="AC71" s="51"/>
    </row>
    <row r="72" spans="1:29" ht="47.1" customHeight="1" x14ac:dyDescent="0.3">
      <c r="A72" s="367">
        <v>64</v>
      </c>
      <c r="B72" s="450" t="str">
        <f>IFERROR(IF(D72="","",VLOOKUP(W72,'Reference records(soft deleted)'!$B$46:$D$62,3,FALSE)),"")</f>
        <v/>
      </c>
      <c r="C72" s="450" t="str">
        <f>IFERROR(IF(D72="","",VLOOKUP(X72,'Reference records(soft deleted)'!$B$109:$D$181,3,FALSE)),"")</f>
        <v/>
      </c>
      <c r="D72" s="451"/>
      <c r="E72" s="452" t="str">
        <f>IF('Overview - Section A'!$AN$5="Funding Request",IF(F72="Funding Request Place Holder","",F72),"")</f>
        <v/>
      </c>
      <c r="F72" s="453" t="str">
        <f>IFERROR(IF(Z72="","",VLOOKUP(Z72,'Overview - Section A'!$P$30:$Q$31,2,FALSE)),"")</f>
        <v/>
      </c>
      <c r="G72" s="454"/>
      <c r="H72" s="454"/>
      <c r="I72" s="454"/>
      <c r="J72" s="454"/>
      <c r="K72" s="454"/>
      <c r="L72" s="454"/>
      <c r="M72" s="452"/>
      <c r="N72" s="455" t="str">
        <f t="shared" si="0"/>
        <v/>
      </c>
      <c r="O72" s="456"/>
      <c r="P72" s="457"/>
      <c r="Q72" s="458"/>
      <c r="R72" s="433" t="str">
        <f>IFERROR(IF('Overview - Section A'!$AN$5="Funding Request",VLOOKUP(E72,'Overview - Section A'!$M$30:$P$31,4,FALSE),IF(Z72="","",Z72)),"")</f>
        <v/>
      </c>
      <c r="S72" s="433" t="b">
        <f t="shared" si="1"/>
        <v>0</v>
      </c>
      <c r="T72" s="433" t="s">
        <v>985</v>
      </c>
      <c r="U72" s="433" t="str">
        <f t="array" ref="U72">IFERROR(IF(INDEX('Overview - Section A'!$AB$119:$AB$173,MATCH(LEFT(C72,255),LEFT('Overview - Section A'!$W$119:$W$173,255),0))=0,"",INDEX('Overview - Section A'!$AB$119:$AB$173,MATCH(LEFT(C72,255),LEFT('Overview - Section A'!$W$119:$W$173,255),0))),"")</f>
        <v>a1M36000004b8XuEAI</v>
      </c>
      <c r="V72" s="459" t="str">
        <f>IFERROR(IF('Overview - Section A'!$AN$5="Funding Request",IF('Reference Records'!$B$157&lt;&gt;"",VLOOKUP(N72,'Reference Records'!$B$157:$C$158,2,FALSE),VLOOKUP(N72,'Reference Records'!$A$170:$C$171,3,FALSE)),VLOOKUP(N72,'Reference Records'!$A$174:$C$176,3,FALSE)),"")</f>
        <v/>
      </c>
      <c r="W72" s="460" t="s">
        <v>542</v>
      </c>
      <c r="X72" s="460"/>
      <c r="Y72" s="459"/>
      <c r="Z72" s="459"/>
      <c r="AA72" s="216"/>
      <c r="AB72" s="161"/>
      <c r="AC72" s="51"/>
    </row>
    <row r="73" spans="1:29" ht="47.1" customHeight="1" x14ac:dyDescent="0.3">
      <c r="A73" s="367">
        <v>65</v>
      </c>
      <c r="B73" s="450" t="str">
        <f>IFERROR(IF(D73="","",VLOOKUP(W73,'Reference records(soft deleted)'!$B$46:$D$62,3,FALSE)),"")</f>
        <v/>
      </c>
      <c r="C73" s="450" t="str">
        <f>IFERROR(IF(D73="","",VLOOKUP(X73,'Reference records(soft deleted)'!$B$109:$D$181,3,FALSE)),"")</f>
        <v/>
      </c>
      <c r="D73" s="451"/>
      <c r="E73" s="452" t="str">
        <f>IF('Overview - Section A'!$AN$5="Funding Request",IF(F73="Funding Request Place Holder","",F73),"")</f>
        <v/>
      </c>
      <c r="F73" s="453" t="str">
        <f>IFERROR(IF(Z73="","",VLOOKUP(Z73,'Overview - Section A'!$P$30:$Q$31,2,FALSE)),"")</f>
        <v/>
      </c>
      <c r="G73" s="454"/>
      <c r="H73" s="454"/>
      <c r="I73" s="454"/>
      <c r="J73" s="454"/>
      <c r="K73" s="454"/>
      <c r="L73" s="454"/>
      <c r="M73" s="452"/>
      <c r="N73" s="455" t="str">
        <f t="shared" ref="N73:N88" si="2">IFERROR(IF(Y73="","",Y73),"")</f>
        <v/>
      </c>
      <c r="O73" s="456"/>
      <c r="P73" s="457"/>
      <c r="Q73" s="458"/>
      <c r="R73" s="433" t="str">
        <f>IFERROR(IF('Overview - Section A'!$AN$5="Funding Request",VLOOKUP(E73,'Overview - Section A'!$M$30:$P$31,4,FALSE),IF(Z73="","",Z73)),"")</f>
        <v/>
      </c>
      <c r="S73" s="433" t="b">
        <f t="shared" ref="S73:S88" si="3">IFERROR(IF(N73&lt;&gt;"",TRUE,FALSE),FALSE)</f>
        <v>0</v>
      </c>
      <c r="T73" s="433" t="s">
        <v>986</v>
      </c>
      <c r="U73" s="433" t="str">
        <f t="array" ref="U73">IFERROR(IF(INDEX('Overview - Section A'!$AB$119:$AB$173,MATCH(LEFT(C73,255),LEFT('Overview - Section A'!$W$119:$W$173,255),0))=0,"",INDEX('Overview - Section A'!$AB$119:$AB$173,MATCH(LEFT(C73,255),LEFT('Overview - Section A'!$W$119:$W$173,255),0))),"")</f>
        <v>a1M36000004b8XuEAI</v>
      </c>
      <c r="V73" s="459" t="str">
        <f>IFERROR(IF('Overview - Section A'!$AN$5="Funding Request",IF('Reference Records'!$B$157&lt;&gt;"",VLOOKUP(N73,'Reference Records'!$B$157:$C$158,2,FALSE),VLOOKUP(N73,'Reference Records'!$A$170:$C$171,3,FALSE)),VLOOKUP(N73,'Reference Records'!$A$174:$C$176,3,FALSE)),"")</f>
        <v/>
      </c>
      <c r="W73" s="460" t="s">
        <v>542</v>
      </c>
      <c r="X73" s="460"/>
      <c r="Y73" s="459"/>
      <c r="Z73" s="459"/>
      <c r="AA73" s="216"/>
      <c r="AB73" s="161"/>
      <c r="AC73" s="51"/>
    </row>
    <row r="74" spans="1:29" ht="47.1" customHeight="1" x14ac:dyDescent="0.3">
      <c r="A74" s="367">
        <v>66</v>
      </c>
      <c r="B74" s="450" t="str">
        <f>IFERROR(IF(D74="","",VLOOKUP(W74,'Reference records(soft deleted)'!$B$46:$D$62,3,FALSE)),"")</f>
        <v/>
      </c>
      <c r="C74" s="450" t="str">
        <f>IFERROR(IF(D74="","",VLOOKUP(X74,'Reference records(soft deleted)'!$B$109:$D$181,3,FALSE)),"")</f>
        <v/>
      </c>
      <c r="D74" s="451"/>
      <c r="E74" s="452" t="str">
        <f>IF('Overview - Section A'!$AN$5="Funding Request",IF(F74="Funding Request Place Holder","",F74),"")</f>
        <v/>
      </c>
      <c r="F74" s="453" t="str">
        <f>IFERROR(IF(Z74="","",VLOOKUP(Z74,'Overview - Section A'!$P$30:$Q$31,2,FALSE)),"")</f>
        <v/>
      </c>
      <c r="G74" s="454"/>
      <c r="H74" s="454"/>
      <c r="I74" s="454"/>
      <c r="J74" s="454"/>
      <c r="K74" s="454"/>
      <c r="L74" s="454"/>
      <c r="M74" s="452"/>
      <c r="N74" s="455" t="str">
        <f t="shared" si="2"/>
        <v/>
      </c>
      <c r="O74" s="456"/>
      <c r="P74" s="457"/>
      <c r="Q74" s="458"/>
      <c r="R74" s="433" t="str">
        <f>IFERROR(IF('Overview - Section A'!$AN$5="Funding Request",VLOOKUP(E74,'Overview - Section A'!$M$30:$P$31,4,FALSE),IF(Z74="","",Z74)),"")</f>
        <v/>
      </c>
      <c r="S74" s="433" t="b">
        <f t="shared" si="3"/>
        <v>0</v>
      </c>
      <c r="T74" s="433" t="s">
        <v>987</v>
      </c>
      <c r="U74" s="433" t="str">
        <f t="array" ref="U74">IFERROR(IF(INDEX('Overview - Section A'!$AB$119:$AB$173,MATCH(LEFT(C74,255),LEFT('Overview - Section A'!$W$119:$W$173,255),0))=0,"",INDEX('Overview - Section A'!$AB$119:$AB$173,MATCH(LEFT(C74,255),LEFT('Overview - Section A'!$W$119:$W$173,255),0))),"")</f>
        <v>a1M36000004b8XuEAI</v>
      </c>
      <c r="V74" s="459" t="str">
        <f>IFERROR(IF('Overview - Section A'!$AN$5="Funding Request",IF('Reference Records'!$B$157&lt;&gt;"",VLOOKUP(N74,'Reference Records'!$B$157:$C$158,2,FALSE),VLOOKUP(N74,'Reference Records'!$A$170:$C$171,3,FALSE)),VLOOKUP(N74,'Reference Records'!$A$174:$C$176,3,FALSE)),"")</f>
        <v/>
      </c>
      <c r="W74" s="460" t="s">
        <v>542</v>
      </c>
      <c r="X74" s="460"/>
      <c r="Y74" s="459"/>
      <c r="Z74" s="459"/>
      <c r="AA74" s="216"/>
      <c r="AB74" s="161"/>
      <c r="AC74" s="51"/>
    </row>
    <row r="75" spans="1:29" ht="47.1" customHeight="1" x14ac:dyDescent="0.3">
      <c r="A75" s="367">
        <v>67</v>
      </c>
      <c r="B75" s="450" t="str">
        <f>IFERROR(IF(D75="","",VLOOKUP(W75,'Reference records(soft deleted)'!$B$46:$D$62,3,FALSE)),"")</f>
        <v/>
      </c>
      <c r="C75" s="450" t="str">
        <f>IFERROR(IF(D75="","",VLOOKUP(X75,'Reference records(soft deleted)'!$B$109:$D$181,3,FALSE)),"")</f>
        <v/>
      </c>
      <c r="D75" s="451"/>
      <c r="E75" s="452" t="str">
        <f>IF('Overview - Section A'!$AN$5="Funding Request",IF(F75="Funding Request Place Holder","",F75),"")</f>
        <v/>
      </c>
      <c r="F75" s="453" t="str">
        <f>IFERROR(IF(Z75="","",VLOOKUP(Z75,'Overview - Section A'!$P$30:$Q$31,2,FALSE)),"")</f>
        <v/>
      </c>
      <c r="G75" s="454"/>
      <c r="H75" s="454"/>
      <c r="I75" s="454"/>
      <c r="J75" s="454"/>
      <c r="K75" s="454"/>
      <c r="L75" s="454"/>
      <c r="M75" s="452"/>
      <c r="N75" s="455" t="str">
        <f t="shared" si="2"/>
        <v/>
      </c>
      <c r="O75" s="456"/>
      <c r="P75" s="457"/>
      <c r="Q75" s="458"/>
      <c r="R75" s="433" t="str">
        <f>IFERROR(IF('Overview - Section A'!$AN$5="Funding Request",VLOOKUP(E75,'Overview - Section A'!$M$30:$P$31,4,FALSE),IF(Z75="","",Z75)),"")</f>
        <v/>
      </c>
      <c r="S75" s="433" t="b">
        <f t="shared" si="3"/>
        <v>0</v>
      </c>
      <c r="T75" s="433" t="s">
        <v>988</v>
      </c>
      <c r="U75" s="433" t="str">
        <f t="array" ref="U75">IFERROR(IF(INDEX('Overview - Section A'!$AB$119:$AB$173,MATCH(LEFT(C75,255),LEFT('Overview - Section A'!$W$119:$W$173,255),0))=0,"",INDEX('Overview - Section A'!$AB$119:$AB$173,MATCH(LEFT(C75,255),LEFT('Overview - Section A'!$W$119:$W$173,255),0))),"")</f>
        <v>a1M36000004b8XuEAI</v>
      </c>
      <c r="V75" s="459" t="str">
        <f>IFERROR(IF('Overview - Section A'!$AN$5="Funding Request",IF('Reference Records'!$B$157&lt;&gt;"",VLOOKUP(N75,'Reference Records'!$B$157:$C$158,2,FALSE),VLOOKUP(N75,'Reference Records'!$A$170:$C$171,3,FALSE)),VLOOKUP(N75,'Reference Records'!$A$174:$C$176,3,FALSE)),"")</f>
        <v/>
      </c>
      <c r="W75" s="460" t="s">
        <v>542</v>
      </c>
      <c r="X75" s="460"/>
      <c r="Y75" s="459"/>
      <c r="Z75" s="459"/>
      <c r="AA75" s="216"/>
      <c r="AB75" s="161"/>
      <c r="AC75" s="51"/>
    </row>
    <row r="76" spans="1:29" ht="47.1" customHeight="1" x14ac:dyDescent="0.3">
      <c r="A76" s="367">
        <v>68</v>
      </c>
      <c r="B76" s="450" t="str">
        <f>IFERROR(IF(D76="","",VLOOKUP(W76,'Reference records(soft deleted)'!$B$46:$D$62,3,FALSE)),"")</f>
        <v/>
      </c>
      <c r="C76" s="450" t="str">
        <f>IFERROR(IF(D76="","",VLOOKUP(X76,'Reference records(soft deleted)'!$B$109:$D$181,3,FALSE)),"")</f>
        <v/>
      </c>
      <c r="D76" s="451"/>
      <c r="E76" s="452" t="str">
        <f>IF('Overview - Section A'!$AN$5="Funding Request",IF(F76="Funding Request Place Holder","",F76),"")</f>
        <v/>
      </c>
      <c r="F76" s="453" t="str">
        <f>IFERROR(IF(Z76="","",VLOOKUP(Z76,'Overview - Section A'!$P$30:$Q$31,2,FALSE)),"")</f>
        <v/>
      </c>
      <c r="G76" s="454"/>
      <c r="H76" s="454"/>
      <c r="I76" s="454"/>
      <c r="J76" s="454"/>
      <c r="K76" s="454"/>
      <c r="L76" s="454"/>
      <c r="M76" s="452"/>
      <c r="N76" s="455" t="str">
        <f t="shared" si="2"/>
        <v/>
      </c>
      <c r="O76" s="456"/>
      <c r="P76" s="457"/>
      <c r="Q76" s="458"/>
      <c r="R76" s="433" t="str">
        <f>IFERROR(IF('Overview - Section A'!$AN$5="Funding Request",VLOOKUP(E76,'Overview - Section A'!$M$30:$P$31,4,FALSE),IF(Z76="","",Z76)),"")</f>
        <v/>
      </c>
      <c r="S76" s="433" t="b">
        <f t="shared" si="3"/>
        <v>0</v>
      </c>
      <c r="T76" s="433" t="s">
        <v>989</v>
      </c>
      <c r="U76" s="433" t="str">
        <f t="array" ref="U76">IFERROR(IF(INDEX('Overview - Section A'!$AB$119:$AB$173,MATCH(LEFT(C76,255),LEFT('Overview - Section A'!$W$119:$W$173,255),0))=0,"",INDEX('Overview - Section A'!$AB$119:$AB$173,MATCH(LEFT(C76,255),LEFT('Overview - Section A'!$W$119:$W$173,255),0))),"")</f>
        <v>a1M36000004b8XuEAI</v>
      </c>
      <c r="V76" s="459" t="str">
        <f>IFERROR(IF('Overview - Section A'!$AN$5="Funding Request",IF('Reference Records'!$B$157&lt;&gt;"",VLOOKUP(N76,'Reference Records'!$B$157:$C$158,2,FALSE),VLOOKUP(N76,'Reference Records'!$A$170:$C$171,3,FALSE)),VLOOKUP(N76,'Reference Records'!$A$174:$C$176,3,FALSE)),"")</f>
        <v/>
      </c>
      <c r="W76" s="460" t="s">
        <v>542</v>
      </c>
      <c r="X76" s="460"/>
      <c r="Y76" s="459"/>
      <c r="Z76" s="459"/>
      <c r="AA76" s="216"/>
      <c r="AB76" s="161"/>
      <c r="AC76" s="51"/>
    </row>
    <row r="77" spans="1:29" ht="47.1" customHeight="1" x14ac:dyDescent="0.3">
      <c r="A77" s="367">
        <v>69</v>
      </c>
      <c r="B77" s="450" t="str">
        <f>IFERROR(IF(D77="","",VLOOKUP(W77,'Reference records(soft deleted)'!$B$46:$D$62,3,FALSE)),"")</f>
        <v/>
      </c>
      <c r="C77" s="450" t="str">
        <f>IFERROR(IF(D77="","",VLOOKUP(X77,'Reference records(soft deleted)'!$B$109:$D$181,3,FALSE)),"")</f>
        <v/>
      </c>
      <c r="D77" s="451"/>
      <c r="E77" s="452" t="str">
        <f>IF('Overview - Section A'!$AN$5="Funding Request",IF(F77="Funding Request Place Holder","",F77),"")</f>
        <v/>
      </c>
      <c r="F77" s="453" t="str">
        <f>IFERROR(IF(Z77="","",VLOOKUP(Z77,'Overview - Section A'!$P$30:$Q$31,2,FALSE)),"")</f>
        <v/>
      </c>
      <c r="G77" s="454"/>
      <c r="H77" s="454"/>
      <c r="I77" s="454"/>
      <c r="J77" s="454"/>
      <c r="K77" s="454"/>
      <c r="L77" s="454"/>
      <c r="M77" s="452"/>
      <c r="N77" s="455" t="str">
        <f t="shared" si="2"/>
        <v/>
      </c>
      <c r="O77" s="456"/>
      <c r="P77" s="457"/>
      <c r="Q77" s="458"/>
      <c r="R77" s="433" t="str">
        <f>IFERROR(IF('Overview - Section A'!$AN$5="Funding Request",VLOOKUP(E77,'Overview - Section A'!$M$30:$P$31,4,FALSE),IF(Z77="","",Z77)),"")</f>
        <v/>
      </c>
      <c r="S77" s="433" t="b">
        <f t="shared" si="3"/>
        <v>0</v>
      </c>
      <c r="T77" s="433" t="s">
        <v>990</v>
      </c>
      <c r="U77" s="433" t="str">
        <f t="array" ref="U77">IFERROR(IF(INDEX('Overview - Section A'!$AB$119:$AB$173,MATCH(LEFT(C77,255),LEFT('Overview - Section A'!$W$119:$W$173,255),0))=0,"",INDEX('Overview - Section A'!$AB$119:$AB$173,MATCH(LEFT(C77,255),LEFT('Overview - Section A'!$W$119:$W$173,255),0))),"")</f>
        <v>a1M36000004b8XuEAI</v>
      </c>
      <c r="V77" s="459" t="str">
        <f>IFERROR(IF('Overview - Section A'!$AN$5="Funding Request",IF('Reference Records'!$B$157&lt;&gt;"",VLOOKUP(N77,'Reference Records'!$B$157:$C$158,2,FALSE),VLOOKUP(N77,'Reference Records'!$A$170:$C$171,3,FALSE)),VLOOKUP(N77,'Reference Records'!$A$174:$C$176,3,FALSE)),"")</f>
        <v/>
      </c>
      <c r="W77" s="460" t="s">
        <v>542</v>
      </c>
      <c r="X77" s="460"/>
      <c r="Y77" s="459"/>
      <c r="Z77" s="459"/>
      <c r="AA77" s="216"/>
      <c r="AB77" s="161"/>
      <c r="AC77" s="51"/>
    </row>
    <row r="78" spans="1:29" ht="47.1" customHeight="1" x14ac:dyDescent="0.3">
      <c r="A78" s="367">
        <v>70</v>
      </c>
      <c r="B78" s="450" t="str">
        <f>IFERROR(IF(D78="","",VLOOKUP(W78,'Reference records(soft deleted)'!$B$46:$D$62,3,FALSE)),"")</f>
        <v/>
      </c>
      <c r="C78" s="450" t="str">
        <f>IFERROR(IF(D78="","",VLOOKUP(X78,'Reference records(soft deleted)'!$B$109:$D$181,3,FALSE)),"")</f>
        <v/>
      </c>
      <c r="D78" s="451"/>
      <c r="E78" s="452" t="str">
        <f>IF('Overview - Section A'!$AN$5="Funding Request",IF(F78="Funding Request Place Holder","",F78),"")</f>
        <v/>
      </c>
      <c r="F78" s="453" t="str">
        <f>IFERROR(IF(Z78="","",VLOOKUP(Z78,'Overview - Section A'!$P$30:$Q$31,2,FALSE)),"")</f>
        <v/>
      </c>
      <c r="G78" s="454"/>
      <c r="H78" s="454"/>
      <c r="I78" s="454"/>
      <c r="J78" s="454"/>
      <c r="K78" s="454"/>
      <c r="L78" s="454"/>
      <c r="M78" s="452"/>
      <c r="N78" s="455" t="str">
        <f t="shared" si="2"/>
        <v/>
      </c>
      <c r="O78" s="456"/>
      <c r="P78" s="457"/>
      <c r="Q78" s="458"/>
      <c r="R78" s="433" t="str">
        <f>IFERROR(IF('Overview - Section A'!$AN$5="Funding Request",VLOOKUP(E78,'Overview - Section A'!$M$30:$P$31,4,FALSE),IF(Z78="","",Z78)),"")</f>
        <v/>
      </c>
      <c r="S78" s="433" t="b">
        <f t="shared" si="3"/>
        <v>0</v>
      </c>
      <c r="T78" s="433" t="s">
        <v>991</v>
      </c>
      <c r="U78" s="433" t="str">
        <f t="array" ref="U78">IFERROR(IF(INDEX('Overview - Section A'!$AB$119:$AB$173,MATCH(LEFT(C78,255),LEFT('Overview - Section A'!$W$119:$W$173,255),0))=0,"",INDEX('Overview - Section A'!$AB$119:$AB$173,MATCH(LEFT(C78,255),LEFT('Overview - Section A'!$W$119:$W$173,255),0))),"")</f>
        <v>a1M36000004b8XuEAI</v>
      </c>
      <c r="V78" s="459" t="str">
        <f>IFERROR(IF('Overview - Section A'!$AN$5="Funding Request",IF('Reference Records'!$B$157&lt;&gt;"",VLOOKUP(N78,'Reference Records'!$B$157:$C$158,2,FALSE),VLOOKUP(N78,'Reference Records'!$A$170:$C$171,3,FALSE)),VLOOKUP(N78,'Reference Records'!$A$174:$C$176,3,FALSE)),"")</f>
        <v/>
      </c>
      <c r="W78" s="460" t="s">
        <v>542</v>
      </c>
      <c r="X78" s="460"/>
      <c r="Y78" s="459"/>
      <c r="Z78" s="459"/>
      <c r="AA78" s="216"/>
      <c r="AB78" s="161"/>
      <c r="AC78" s="51"/>
    </row>
    <row r="79" spans="1:29" ht="47.1" customHeight="1" x14ac:dyDescent="0.3">
      <c r="A79" s="367">
        <v>71</v>
      </c>
      <c r="B79" s="450" t="str">
        <f>IFERROR(IF(D79="","",VLOOKUP(W79,'Reference records(soft deleted)'!$B$46:$D$62,3,FALSE)),"")</f>
        <v/>
      </c>
      <c r="C79" s="450" t="str">
        <f>IFERROR(IF(D79="","",VLOOKUP(X79,'Reference records(soft deleted)'!$B$109:$D$181,3,FALSE)),"")</f>
        <v/>
      </c>
      <c r="D79" s="451"/>
      <c r="E79" s="452" t="str">
        <f>IF('Overview - Section A'!$AN$5="Funding Request",IF(F79="Funding Request Place Holder","",F79),"")</f>
        <v/>
      </c>
      <c r="F79" s="453" t="str">
        <f>IFERROR(IF(Z79="","",VLOOKUP(Z79,'Overview - Section A'!$P$30:$Q$31,2,FALSE)),"")</f>
        <v/>
      </c>
      <c r="G79" s="454"/>
      <c r="H79" s="454"/>
      <c r="I79" s="454"/>
      <c r="J79" s="454"/>
      <c r="K79" s="454"/>
      <c r="L79" s="454"/>
      <c r="M79" s="452"/>
      <c r="N79" s="455" t="str">
        <f t="shared" si="2"/>
        <v/>
      </c>
      <c r="O79" s="456"/>
      <c r="P79" s="457"/>
      <c r="Q79" s="458"/>
      <c r="R79" s="433" t="str">
        <f>IFERROR(IF('Overview - Section A'!$AN$5="Funding Request",VLOOKUP(E79,'Overview - Section A'!$M$30:$P$31,4,FALSE),IF(Z79="","",Z79)),"")</f>
        <v/>
      </c>
      <c r="S79" s="433" t="b">
        <f t="shared" si="3"/>
        <v>0</v>
      </c>
      <c r="T79" s="433" t="s">
        <v>992</v>
      </c>
      <c r="U79" s="433" t="str">
        <f t="array" ref="U79">IFERROR(IF(INDEX('Overview - Section A'!$AB$119:$AB$173,MATCH(LEFT(C79,255),LEFT('Overview - Section A'!$W$119:$W$173,255),0))=0,"",INDEX('Overview - Section A'!$AB$119:$AB$173,MATCH(LEFT(C79,255),LEFT('Overview - Section A'!$W$119:$W$173,255),0))),"")</f>
        <v>a1M36000004b8XuEAI</v>
      </c>
      <c r="V79" s="459" t="str">
        <f>IFERROR(IF('Overview - Section A'!$AN$5="Funding Request",IF('Reference Records'!$B$157&lt;&gt;"",VLOOKUP(N79,'Reference Records'!$B$157:$C$158,2,FALSE),VLOOKUP(N79,'Reference Records'!$A$170:$C$171,3,FALSE)),VLOOKUP(N79,'Reference Records'!$A$174:$C$176,3,FALSE)),"")</f>
        <v/>
      </c>
      <c r="W79" s="460" t="s">
        <v>542</v>
      </c>
      <c r="X79" s="460"/>
      <c r="Y79" s="459"/>
      <c r="Z79" s="459"/>
      <c r="AA79" s="216"/>
      <c r="AB79" s="161"/>
      <c r="AC79" s="51"/>
    </row>
    <row r="80" spans="1:29" ht="47.1" customHeight="1" x14ac:dyDescent="0.3">
      <c r="A80" s="367">
        <v>72</v>
      </c>
      <c r="B80" s="450" t="str">
        <f>IFERROR(IF(D80="","",VLOOKUP(W80,'Reference records(soft deleted)'!$B$46:$D$62,3,FALSE)),"")</f>
        <v/>
      </c>
      <c r="C80" s="450" t="str">
        <f>IFERROR(IF(D80="","",VLOOKUP(X80,'Reference records(soft deleted)'!$B$109:$D$181,3,FALSE)),"")</f>
        <v/>
      </c>
      <c r="D80" s="451"/>
      <c r="E80" s="452" t="str">
        <f>IF('Overview - Section A'!$AN$5="Funding Request",IF(F80="Funding Request Place Holder","",F80),"")</f>
        <v/>
      </c>
      <c r="F80" s="453" t="str">
        <f>IFERROR(IF(Z80="","",VLOOKUP(Z80,'Overview - Section A'!$P$30:$Q$31,2,FALSE)),"")</f>
        <v/>
      </c>
      <c r="G80" s="454"/>
      <c r="H80" s="454"/>
      <c r="I80" s="454"/>
      <c r="J80" s="454"/>
      <c r="K80" s="454"/>
      <c r="L80" s="454"/>
      <c r="M80" s="452"/>
      <c r="N80" s="455" t="str">
        <f t="shared" si="2"/>
        <v/>
      </c>
      <c r="O80" s="456"/>
      <c r="P80" s="457"/>
      <c r="Q80" s="458"/>
      <c r="R80" s="433" t="str">
        <f>IFERROR(IF('Overview - Section A'!$AN$5="Funding Request",VLOOKUP(E80,'Overview - Section A'!$M$30:$P$31,4,FALSE),IF(Z80="","",Z80)),"")</f>
        <v/>
      </c>
      <c r="S80" s="433" t="b">
        <f t="shared" si="3"/>
        <v>0</v>
      </c>
      <c r="T80" s="433" t="s">
        <v>993</v>
      </c>
      <c r="U80" s="433" t="str">
        <f t="array" ref="U80">IFERROR(IF(INDEX('Overview - Section A'!$AB$119:$AB$173,MATCH(LEFT(C80,255),LEFT('Overview - Section A'!$W$119:$W$173,255),0))=0,"",INDEX('Overview - Section A'!$AB$119:$AB$173,MATCH(LEFT(C80,255),LEFT('Overview - Section A'!$W$119:$W$173,255),0))),"")</f>
        <v>a1M36000004b8XuEAI</v>
      </c>
      <c r="V80" s="459" t="str">
        <f>IFERROR(IF('Overview - Section A'!$AN$5="Funding Request",IF('Reference Records'!$B$157&lt;&gt;"",VLOOKUP(N80,'Reference Records'!$B$157:$C$158,2,FALSE),VLOOKUP(N80,'Reference Records'!$A$170:$C$171,3,FALSE)),VLOOKUP(N80,'Reference Records'!$A$174:$C$176,3,FALSE)),"")</f>
        <v/>
      </c>
      <c r="W80" s="460" t="s">
        <v>542</v>
      </c>
      <c r="X80" s="460"/>
      <c r="Y80" s="459"/>
      <c r="Z80" s="459"/>
      <c r="AA80" s="216"/>
      <c r="AB80" s="161"/>
      <c r="AC80" s="51"/>
    </row>
    <row r="81" spans="1:40" ht="47.1" customHeight="1" x14ac:dyDescent="0.3">
      <c r="A81" s="367">
        <v>73</v>
      </c>
      <c r="B81" s="450" t="str">
        <f>IFERROR(IF(D81="","",VLOOKUP(W81,'Reference records(soft deleted)'!$B$46:$D$62,3,FALSE)),"")</f>
        <v/>
      </c>
      <c r="C81" s="450" t="str">
        <f>IFERROR(IF(D81="","",VLOOKUP(X81,'Reference records(soft deleted)'!$B$109:$D$181,3,FALSE)),"")</f>
        <v/>
      </c>
      <c r="D81" s="451"/>
      <c r="E81" s="452" t="str">
        <f>IF('Overview - Section A'!$AN$5="Funding Request",IF(F81="Funding Request Place Holder","",F81),"")</f>
        <v/>
      </c>
      <c r="F81" s="453" t="str">
        <f>IFERROR(IF(Z81="","",VLOOKUP(Z81,'Overview - Section A'!$P$30:$Q$31,2,FALSE)),"")</f>
        <v/>
      </c>
      <c r="G81" s="454"/>
      <c r="H81" s="454"/>
      <c r="I81" s="454"/>
      <c r="J81" s="454"/>
      <c r="K81" s="454"/>
      <c r="L81" s="454"/>
      <c r="M81" s="452"/>
      <c r="N81" s="455" t="str">
        <f t="shared" si="2"/>
        <v/>
      </c>
      <c r="O81" s="456"/>
      <c r="P81" s="457"/>
      <c r="Q81" s="458"/>
      <c r="R81" s="433" t="str">
        <f>IFERROR(IF('Overview - Section A'!$AN$5="Funding Request",VLOOKUP(E81,'Overview - Section A'!$M$30:$P$31,4,FALSE),IF(Z81="","",Z81)),"")</f>
        <v/>
      </c>
      <c r="S81" s="433" t="b">
        <f t="shared" si="3"/>
        <v>0</v>
      </c>
      <c r="T81" s="433" t="s">
        <v>994</v>
      </c>
      <c r="U81" s="433" t="str">
        <f t="array" ref="U81">IFERROR(IF(INDEX('Overview - Section A'!$AB$119:$AB$173,MATCH(LEFT(C81,255),LEFT('Overview - Section A'!$W$119:$W$173,255),0))=0,"",INDEX('Overview - Section A'!$AB$119:$AB$173,MATCH(LEFT(C81,255),LEFT('Overview - Section A'!$W$119:$W$173,255),0))),"")</f>
        <v>a1M36000004b8XuEAI</v>
      </c>
      <c r="V81" s="459" t="str">
        <f>IFERROR(IF('Overview - Section A'!$AN$5="Funding Request",IF('Reference Records'!$B$157&lt;&gt;"",VLOOKUP(N81,'Reference Records'!$B$157:$C$158,2,FALSE),VLOOKUP(N81,'Reference Records'!$A$170:$C$171,3,FALSE)),VLOOKUP(N81,'Reference Records'!$A$174:$C$176,3,FALSE)),"")</f>
        <v/>
      </c>
      <c r="W81" s="460" t="s">
        <v>542</v>
      </c>
      <c r="X81" s="460"/>
      <c r="Y81" s="459"/>
      <c r="Z81" s="459"/>
      <c r="AA81" s="216"/>
      <c r="AB81" s="161"/>
      <c r="AC81" s="51"/>
    </row>
    <row r="82" spans="1:40" ht="47.1" customHeight="1" x14ac:dyDescent="0.3">
      <c r="A82" s="367">
        <v>74</v>
      </c>
      <c r="B82" s="450" t="str">
        <f>IFERROR(IF(D82="","",VLOOKUP(W82,'Reference records(soft deleted)'!$B$46:$D$62,3,FALSE)),"")</f>
        <v/>
      </c>
      <c r="C82" s="450" t="str">
        <f>IFERROR(IF(D82="","",VLOOKUP(X82,'Reference records(soft deleted)'!$B$109:$D$181,3,FALSE)),"")</f>
        <v/>
      </c>
      <c r="D82" s="451"/>
      <c r="E82" s="452" t="str">
        <f>IF('Overview - Section A'!$AN$5="Funding Request",IF(F82="Funding Request Place Holder","",F82),"")</f>
        <v/>
      </c>
      <c r="F82" s="453" t="str">
        <f>IFERROR(IF(Z82="","",VLOOKUP(Z82,'Overview - Section A'!$P$30:$Q$31,2,FALSE)),"")</f>
        <v/>
      </c>
      <c r="G82" s="454"/>
      <c r="H82" s="454"/>
      <c r="I82" s="454"/>
      <c r="J82" s="454"/>
      <c r="K82" s="454"/>
      <c r="L82" s="454"/>
      <c r="M82" s="452"/>
      <c r="N82" s="455" t="str">
        <f t="shared" si="2"/>
        <v/>
      </c>
      <c r="O82" s="456"/>
      <c r="P82" s="457"/>
      <c r="Q82" s="458"/>
      <c r="R82" s="433" t="str">
        <f>IFERROR(IF('Overview - Section A'!$AN$5="Funding Request",VLOOKUP(E82,'Overview - Section A'!$M$30:$P$31,4,FALSE),IF(Z82="","",Z82)),"")</f>
        <v/>
      </c>
      <c r="S82" s="433" t="b">
        <f t="shared" si="3"/>
        <v>0</v>
      </c>
      <c r="T82" s="433" t="s">
        <v>995</v>
      </c>
      <c r="U82" s="433" t="str">
        <f t="array" ref="U82">IFERROR(IF(INDEX('Overview - Section A'!$AB$119:$AB$173,MATCH(LEFT(C82,255),LEFT('Overview - Section A'!$W$119:$W$173,255),0))=0,"",INDEX('Overview - Section A'!$AB$119:$AB$173,MATCH(LEFT(C82,255),LEFT('Overview - Section A'!$W$119:$W$173,255),0))),"")</f>
        <v>a1M36000004b8XuEAI</v>
      </c>
      <c r="V82" s="459" t="str">
        <f>IFERROR(IF('Overview - Section A'!$AN$5="Funding Request",IF('Reference Records'!$B$157&lt;&gt;"",VLOOKUP(N82,'Reference Records'!$B$157:$C$158,2,FALSE),VLOOKUP(N82,'Reference Records'!$A$170:$C$171,3,FALSE)),VLOOKUP(N82,'Reference Records'!$A$174:$C$176,3,FALSE)),"")</f>
        <v/>
      </c>
      <c r="W82" s="460" t="s">
        <v>542</v>
      </c>
      <c r="X82" s="460"/>
      <c r="Y82" s="459"/>
      <c r="Z82" s="459"/>
      <c r="AA82" s="216"/>
      <c r="AB82" s="161"/>
      <c r="AC82" s="51"/>
    </row>
    <row r="83" spans="1:40" ht="47.1" customHeight="1" x14ac:dyDescent="0.3">
      <c r="A83" s="367">
        <v>75</v>
      </c>
      <c r="B83" s="450" t="str">
        <f>IFERROR(IF(D83="","",VLOOKUP(W83,'Reference records(soft deleted)'!$B$46:$D$62,3,FALSE)),"")</f>
        <v/>
      </c>
      <c r="C83" s="450" t="str">
        <f>IFERROR(IF(D83="","",VLOOKUP(X83,'Reference records(soft deleted)'!$B$109:$D$181,3,FALSE)),"")</f>
        <v/>
      </c>
      <c r="D83" s="451"/>
      <c r="E83" s="452" t="str">
        <f>IF('Overview - Section A'!$AN$5="Funding Request",IF(F83="Funding Request Place Holder","",F83),"")</f>
        <v/>
      </c>
      <c r="F83" s="453" t="str">
        <f>IFERROR(IF(Z83="","",VLOOKUP(Z83,'Overview - Section A'!$P$30:$Q$31,2,FALSE)),"")</f>
        <v/>
      </c>
      <c r="G83" s="454"/>
      <c r="H83" s="454"/>
      <c r="I83" s="454"/>
      <c r="J83" s="454"/>
      <c r="K83" s="454"/>
      <c r="L83" s="454"/>
      <c r="M83" s="452"/>
      <c r="N83" s="455" t="str">
        <f t="shared" si="2"/>
        <v/>
      </c>
      <c r="O83" s="456"/>
      <c r="P83" s="457"/>
      <c r="Q83" s="458"/>
      <c r="R83" s="433" t="str">
        <f>IFERROR(IF('Overview - Section A'!$AN$5="Funding Request",VLOOKUP(E83,'Overview - Section A'!$M$30:$P$31,4,FALSE),IF(Z83="","",Z83)),"")</f>
        <v/>
      </c>
      <c r="S83" s="433" t="b">
        <f t="shared" si="3"/>
        <v>0</v>
      </c>
      <c r="T83" s="433" t="s">
        <v>996</v>
      </c>
      <c r="U83" s="433" t="str">
        <f t="array" ref="U83">IFERROR(IF(INDEX('Overview - Section A'!$AB$119:$AB$173,MATCH(LEFT(C83,255),LEFT('Overview - Section A'!$W$119:$W$173,255),0))=0,"",INDEX('Overview - Section A'!$AB$119:$AB$173,MATCH(LEFT(C83,255),LEFT('Overview - Section A'!$W$119:$W$173,255),0))),"")</f>
        <v>a1M36000004b8XuEAI</v>
      </c>
      <c r="V83" s="459" t="str">
        <f>IFERROR(IF('Overview - Section A'!$AN$5="Funding Request",IF('Reference Records'!$B$157&lt;&gt;"",VLOOKUP(N83,'Reference Records'!$B$157:$C$158,2,FALSE),VLOOKUP(N83,'Reference Records'!$A$170:$C$171,3,FALSE)),VLOOKUP(N83,'Reference Records'!$A$174:$C$176,3,FALSE)),"")</f>
        <v/>
      </c>
      <c r="W83" s="460" t="s">
        <v>542</v>
      </c>
      <c r="X83" s="460"/>
      <c r="Y83" s="459"/>
      <c r="Z83" s="459"/>
      <c r="AA83" s="216"/>
      <c r="AB83" s="161"/>
      <c r="AC83" s="51"/>
    </row>
    <row r="84" spans="1:40" ht="47.1" customHeight="1" x14ac:dyDescent="0.3">
      <c r="A84" s="367">
        <v>76</v>
      </c>
      <c r="B84" s="450" t="str">
        <f>IFERROR(IF(D84="","",VLOOKUP(W84,'Reference records(soft deleted)'!$B$46:$D$62,3,FALSE)),"")</f>
        <v/>
      </c>
      <c r="C84" s="450" t="str">
        <f>IFERROR(IF(D84="","",VLOOKUP(X84,'Reference records(soft deleted)'!$B$109:$D$181,3,FALSE)),"")</f>
        <v/>
      </c>
      <c r="D84" s="451"/>
      <c r="E84" s="452" t="str">
        <f>IF('Overview - Section A'!$AN$5="Funding Request",IF(F84="Funding Request Place Holder","",F84),"")</f>
        <v/>
      </c>
      <c r="F84" s="453" t="str">
        <f>IFERROR(IF(Z84="","",VLOOKUP(Z84,'Overview - Section A'!$P$30:$Q$31,2,FALSE)),"")</f>
        <v/>
      </c>
      <c r="G84" s="454"/>
      <c r="H84" s="454"/>
      <c r="I84" s="454"/>
      <c r="J84" s="454"/>
      <c r="K84" s="454"/>
      <c r="L84" s="454"/>
      <c r="M84" s="452"/>
      <c r="N84" s="455" t="str">
        <f t="shared" si="2"/>
        <v/>
      </c>
      <c r="O84" s="456"/>
      <c r="P84" s="457"/>
      <c r="Q84" s="458"/>
      <c r="R84" s="433" t="str">
        <f>IFERROR(IF('Overview - Section A'!$AN$5="Funding Request",VLOOKUP(E84,'Overview - Section A'!$M$30:$P$31,4,FALSE),IF(Z84="","",Z84)),"")</f>
        <v/>
      </c>
      <c r="S84" s="433" t="b">
        <f t="shared" si="3"/>
        <v>0</v>
      </c>
      <c r="T84" s="433" t="s">
        <v>997</v>
      </c>
      <c r="U84" s="433" t="str">
        <f t="array" ref="U84">IFERROR(IF(INDEX('Overview - Section A'!$AB$119:$AB$173,MATCH(LEFT(C84,255),LEFT('Overview - Section A'!$W$119:$W$173,255),0))=0,"",INDEX('Overview - Section A'!$AB$119:$AB$173,MATCH(LEFT(C84,255),LEFT('Overview - Section A'!$W$119:$W$173,255),0))),"")</f>
        <v>a1M36000004b8XuEAI</v>
      </c>
      <c r="V84" s="459" t="str">
        <f>IFERROR(IF('Overview - Section A'!$AN$5="Funding Request",IF('Reference Records'!$B$157&lt;&gt;"",VLOOKUP(N84,'Reference Records'!$B$157:$C$158,2,FALSE),VLOOKUP(N84,'Reference Records'!$A$170:$C$171,3,FALSE)),VLOOKUP(N84,'Reference Records'!$A$174:$C$176,3,FALSE)),"")</f>
        <v/>
      </c>
      <c r="W84" s="460" t="s">
        <v>542</v>
      </c>
      <c r="X84" s="460"/>
      <c r="Y84" s="459"/>
      <c r="Z84" s="459"/>
      <c r="AA84" s="216"/>
      <c r="AB84" s="161"/>
      <c r="AC84" s="51"/>
    </row>
    <row r="85" spans="1:40" ht="47.1" customHeight="1" x14ac:dyDescent="0.3">
      <c r="A85" s="367">
        <v>77</v>
      </c>
      <c r="B85" s="450" t="str">
        <f>IFERROR(IF(D85="","",VLOOKUP(W85,'Reference records(soft deleted)'!$B$46:$D$62,3,FALSE)),"")</f>
        <v/>
      </c>
      <c r="C85" s="450" t="str">
        <f>IFERROR(IF(D85="","",VLOOKUP(X85,'Reference records(soft deleted)'!$B$109:$D$181,3,FALSE)),"")</f>
        <v/>
      </c>
      <c r="D85" s="451"/>
      <c r="E85" s="452" t="str">
        <f>IF('Overview - Section A'!$AN$5="Funding Request",IF(F85="Funding Request Place Holder","",F85),"")</f>
        <v/>
      </c>
      <c r="F85" s="453" t="str">
        <f>IFERROR(IF(Z85="","",VLOOKUP(Z85,'Overview - Section A'!$P$30:$Q$31,2,FALSE)),"")</f>
        <v/>
      </c>
      <c r="G85" s="454"/>
      <c r="H85" s="454"/>
      <c r="I85" s="454"/>
      <c r="J85" s="454"/>
      <c r="K85" s="454"/>
      <c r="L85" s="454"/>
      <c r="M85" s="452"/>
      <c r="N85" s="455" t="str">
        <f t="shared" si="2"/>
        <v/>
      </c>
      <c r="O85" s="456"/>
      <c r="P85" s="457"/>
      <c r="Q85" s="458"/>
      <c r="R85" s="433" t="str">
        <f>IFERROR(IF('Overview - Section A'!$AN$5="Funding Request",VLOOKUP(E85,'Overview - Section A'!$M$30:$P$31,4,FALSE),IF(Z85="","",Z85)),"")</f>
        <v/>
      </c>
      <c r="S85" s="433" t="b">
        <f t="shared" si="3"/>
        <v>0</v>
      </c>
      <c r="T85" s="433" t="s">
        <v>998</v>
      </c>
      <c r="U85" s="433" t="str">
        <f t="array" ref="U85">IFERROR(IF(INDEX('Overview - Section A'!$AB$119:$AB$173,MATCH(LEFT(C85,255),LEFT('Overview - Section A'!$W$119:$W$173,255),0))=0,"",INDEX('Overview - Section A'!$AB$119:$AB$173,MATCH(LEFT(C85,255),LEFT('Overview - Section A'!$W$119:$W$173,255),0))),"")</f>
        <v>a1M36000004b8XuEAI</v>
      </c>
      <c r="V85" s="459" t="str">
        <f>IFERROR(IF('Overview - Section A'!$AN$5="Funding Request",IF('Reference Records'!$B$157&lt;&gt;"",VLOOKUP(N85,'Reference Records'!$B$157:$C$158,2,FALSE),VLOOKUP(N85,'Reference Records'!$A$170:$C$171,3,FALSE)),VLOOKUP(N85,'Reference Records'!$A$174:$C$176,3,FALSE)),"")</f>
        <v/>
      </c>
      <c r="W85" s="460" t="s">
        <v>542</v>
      </c>
      <c r="X85" s="460"/>
      <c r="Y85" s="459"/>
      <c r="Z85" s="459"/>
      <c r="AA85" s="216"/>
      <c r="AB85" s="161"/>
      <c r="AC85" s="51"/>
    </row>
    <row r="86" spans="1:40" ht="47.1" customHeight="1" x14ac:dyDescent="0.3">
      <c r="A86" s="367">
        <v>78</v>
      </c>
      <c r="B86" s="450" t="str">
        <f>IFERROR(IF(D86="","",VLOOKUP(W86,'Reference records(soft deleted)'!$B$46:$D$62,3,FALSE)),"")</f>
        <v/>
      </c>
      <c r="C86" s="450" t="str">
        <f>IFERROR(IF(D86="","",VLOOKUP(X86,'Reference records(soft deleted)'!$B$109:$D$181,3,FALSE)),"")</f>
        <v/>
      </c>
      <c r="D86" s="451"/>
      <c r="E86" s="452" t="str">
        <f>IF('Overview - Section A'!$AN$5="Funding Request",IF(F86="Funding Request Place Holder","",F86),"")</f>
        <v/>
      </c>
      <c r="F86" s="453" t="str">
        <f>IFERROR(IF(Z86="","",VLOOKUP(Z86,'Overview - Section A'!$P$30:$Q$31,2,FALSE)),"")</f>
        <v/>
      </c>
      <c r="G86" s="454"/>
      <c r="H86" s="454"/>
      <c r="I86" s="454"/>
      <c r="J86" s="454"/>
      <c r="K86" s="454"/>
      <c r="L86" s="454"/>
      <c r="M86" s="452"/>
      <c r="N86" s="455" t="str">
        <f t="shared" si="2"/>
        <v/>
      </c>
      <c r="O86" s="456"/>
      <c r="P86" s="457"/>
      <c r="Q86" s="458"/>
      <c r="R86" s="433" t="str">
        <f>IFERROR(IF('Overview - Section A'!$AN$5="Funding Request",VLOOKUP(E86,'Overview - Section A'!$M$30:$P$31,4,FALSE),IF(Z86="","",Z86)),"")</f>
        <v/>
      </c>
      <c r="S86" s="433" t="b">
        <f t="shared" si="3"/>
        <v>0</v>
      </c>
      <c r="T86" s="433" t="s">
        <v>999</v>
      </c>
      <c r="U86" s="433" t="str">
        <f t="array" ref="U86">IFERROR(IF(INDEX('Overview - Section A'!$AB$119:$AB$173,MATCH(LEFT(C86,255),LEFT('Overview - Section A'!$W$119:$W$173,255),0))=0,"",INDEX('Overview - Section A'!$AB$119:$AB$173,MATCH(LEFT(C86,255),LEFT('Overview - Section A'!$W$119:$W$173,255),0))),"")</f>
        <v>a1M36000004b8XuEAI</v>
      </c>
      <c r="V86" s="459" t="str">
        <f>IFERROR(IF('Overview - Section A'!$AN$5="Funding Request",IF('Reference Records'!$B$157&lt;&gt;"",VLOOKUP(N86,'Reference Records'!$B$157:$C$158,2,FALSE),VLOOKUP(N86,'Reference Records'!$A$170:$C$171,3,FALSE)),VLOOKUP(N86,'Reference Records'!$A$174:$C$176,3,FALSE)),"")</f>
        <v/>
      </c>
      <c r="W86" s="460" t="s">
        <v>542</v>
      </c>
      <c r="X86" s="460"/>
      <c r="Y86" s="459"/>
      <c r="Z86" s="459"/>
      <c r="AA86" s="216"/>
      <c r="AB86" s="161"/>
      <c r="AC86" s="51"/>
    </row>
    <row r="87" spans="1:40" ht="47.1" customHeight="1" x14ac:dyDescent="0.3">
      <c r="A87" s="367">
        <v>79</v>
      </c>
      <c r="B87" s="450" t="str">
        <f>IFERROR(IF(D87="","",VLOOKUP(W87,'Reference records(soft deleted)'!$B$46:$D$62,3,FALSE)),"")</f>
        <v/>
      </c>
      <c r="C87" s="450" t="str">
        <f>IFERROR(IF(D87="","",VLOOKUP(X87,'Reference records(soft deleted)'!$B$109:$D$181,3,FALSE)),"")</f>
        <v/>
      </c>
      <c r="D87" s="451"/>
      <c r="E87" s="452" t="str">
        <f>IF('Overview - Section A'!$AN$5="Funding Request",IF(F87="Funding Request Place Holder","",F87),"")</f>
        <v/>
      </c>
      <c r="F87" s="453" t="str">
        <f>IFERROR(IF(Z87="","",VLOOKUP(Z87,'Overview - Section A'!$P$30:$Q$31,2,FALSE)),"")</f>
        <v/>
      </c>
      <c r="G87" s="454"/>
      <c r="H87" s="454"/>
      <c r="I87" s="454"/>
      <c r="J87" s="454"/>
      <c r="K87" s="454"/>
      <c r="L87" s="454"/>
      <c r="M87" s="452"/>
      <c r="N87" s="455" t="str">
        <f t="shared" si="2"/>
        <v/>
      </c>
      <c r="O87" s="456"/>
      <c r="P87" s="457"/>
      <c r="Q87" s="458"/>
      <c r="R87" s="433" t="str">
        <f>IFERROR(IF('Overview - Section A'!$AN$5="Funding Request",VLOOKUP(E87,'Overview - Section A'!$M$30:$P$31,4,FALSE),IF(Z87="","",Z87)),"")</f>
        <v/>
      </c>
      <c r="S87" s="433" t="b">
        <f t="shared" si="3"/>
        <v>0</v>
      </c>
      <c r="T87" s="433" t="s">
        <v>1000</v>
      </c>
      <c r="U87" s="433" t="str">
        <f t="array" ref="U87">IFERROR(IF(INDEX('Overview - Section A'!$AB$119:$AB$173,MATCH(LEFT(C87,255),LEFT('Overview - Section A'!$W$119:$W$173,255),0))=0,"",INDEX('Overview - Section A'!$AB$119:$AB$173,MATCH(LEFT(C87,255),LEFT('Overview - Section A'!$W$119:$W$173,255),0))),"")</f>
        <v>a1M36000004b8XuEAI</v>
      </c>
      <c r="V87" s="459" t="str">
        <f>IFERROR(IF('Overview - Section A'!$AN$5="Funding Request",IF('Reference Records'!$B$157&lt;&gt;"",VLOOKUP(N87,'Reference Records'!$B$157:$C$158,2,FALSE),VLOOKUP(N87,'Reference Records'!$A$170:$C$171,3,FALSE)),VLOOKUP(N87,'Reference Records'!$A$174:$C$176,3,FALSE)),"")</f>
        <v/>
      </c>
      <c r="W87" s="460" t="s">
        <v>542</v>
      </c>
      <c r="X87" s="460"/>
      <c r="Y87" s="459"/>
      <c r="Z87" s="459"/>
      <c r="AA87" s="216"/>
      <c r="AB87" s="161"/>
      <c r="AC87" s="51"/>
    </row>
    <row r="88" spans="1:40" ht="47.1" customHeight="1" x14ac:dyDescent="0.3">
      <c r="A88" s="367">
        <v>80</v>
      </c>
      <c r="B88" s="450" t="str">
        <f>IFERROR(IF(D88="","",VLOOKUP(W88,'Reference records(soft deleted)'!$B$46:$D$62,3,FALSE)),"")</f>
        <v/>
      </c>
      <c r="C88" s="450" t="str">
        <f>IFERROR(IF(D88="","",VLOOKUP(X88,'Reference records(soft deleted)'!$B$109:$D$181,3,FALSE)),"")</f>
        <v/>
      </c>
      <c r="D88" s="451"/>
      <c r="E88" s="452" t="str">
        <f>IF('Overview - Section A'!$AN$5="Funding Request",IF(F88="Funding Request Place Holder","",F88),"")</f>
        <v/>
      </c>
      <c r="F88" s="453" t="str">
        <f>IFERROR(IF(Z88="","",VLOOKUP(Z88,'Overview - Section A'!$P$30:$Q$31,2,FALSE)),"")</f>
        <v/>
      </c>
      <c r="G88" s="454"/>
      <c r="H88" s="454"/>
      <c r="I88" s="454"/>
      <c r="J88" s="454"/>
      <c r="K88" s="454"/>
      <c r="L88" s="454"/>
      <c r="M88" s="452"/>
      <c r="N88" s="455" t="str">
        <f t="shared" si="2"/>
        <v/>
      </c>
      <c r="O88" s="456"/>
      <c r="P88" s="457"/>
      <c r="Q88" s="458"/>
      <c r="R88" s="433" t="str">
        <f>IFERROR(IF('Overview - Section A'!$AN$5="Funding Request",VLOOKUP(E88,'Overview - Section A'!$M$30:$P$31,4,FALSE),IF(Z88="","",Z88)),"")</f>
        <v/>
      </c>
      <c r="S88" s="433" t="b">
        <f t="shared" si="3"/>
        <v>0</v>
      </c>
      <c r="T88" s="433" t="s">
        <v>1001</v>
      </c>
      <c r="U88" s="433" t="str">
        <f t="array" ref="U88">IFERROR(IF(INDEX('Overview - Section A'!$AB$119:$AB$173,MATCH(LEFT(C88,255),LEFT('Overview - Section A'!$W$119:$W$173,255),0))=0,"",INDEX('Overview - Section A'!$AB$119:$AB$173,MATCH(LEFT(C88,255),LEFT('Overview - Section A'!$W$119:$W$173,255),0))),"")</f>
        <v>a1M36000004b8XuEAI</v>
      </c>
      <c r="V88" s="459" t="str">
        <f>IFERROR(IF('Overview - Section A'!$AN$5="Funding Request",IF('Reference Records'!$B$157&lt;&gt;"",VLOOKUP(N88,'Reference Records'!$B$157:$C$158,2,FALSE),VLOOKUP(N88,'Reference Records'!$A$170:$C$171,3,FALSE)),VLOOKUP(N88,'Reference Records'!$A$174:$C$176,3,FALSE)),"")</f>
        <v/>
      </c>
      <c r="W88" s="460" t="s">
        <v>542</v>
      </c>
      <c r="X88" s="460"/>
      <c r="Y88" s="459"/>
      <c r="Z88" s="459"/>
      <c r="AA88" s="216"/>
      <c r="AB88" s="161"/>
      <c r="AC88" s="51"/>
    </row>
    <row r="89" spans="1:40" ht="1.5" customHeight="1" thickBot="1" x14ac:dyDescent="0.35">
      <c r="A89" s="65"/>
      <c r="B89" s="66"/>
      <c r="C89" s="66"/>
      <c r="D89" s="66"/>
      <c r="E89" s="66"/>
      <c r="F89" s="66"/>
      <c r="G89" s="66"/>
      <c r="H89" s="66"/>
      <c r="I89" s="66"/>
      <c r="J89" s="66"/>
      <c r="K89" s="66"/>
      <c r="L89" s="66"/>
      <c r="M89" s="66"/>
      <c r="N89" s="66"/>
      <c r="O89" s="66"/>
      <c r="P89" s="66"/>
      <c r="Q89" s="66"/>
      <c r="R89" s="66"/>
      <c r="S89" s="66"/>
      <c r="T89" s="66"/>
      <c r="U89" s="66"/>
      <c r="V89" s="61"/>
      <c r="AC89" s="61"/>
    </row>
    <row r="90" spans="1:40" ht="35.85" customHeight="1" thickBot="1" x14ac:dyDescent="0.35">
      <c r="E90" s="68"/>
      <c r="F90" s="68"/>
      <c r="G90" s="68"/>
      <c r="H90" s="68"/>
      <c r="I90" s="68"/>
      <c r="J90" s="68"/>
      <c r="K90" s="68"/>
      <c r="L90" s="68"/>
      <c r="M90" s="68"/>
      <c r="N90" s="68"/>
      <c r="W90" s="49"/>
      <c r="X90" s="49"/>
      <c r="Y90" s="49"/>
      <c r="Z90" s="49"/>
      <c r="AA90" s="49"/>
      <c r="AB90" s="49"/>
      <c r="AC90" s="49"/>
    </row>
    <row r="91" spans="1:40" ht="45.75" customHeight="1" thickBot="1" x14ac:dyDescent="0.35">
      <c r="A91" s="509" t="s">
        <v>171</v>
      </c>
      <c r="B91" s="510"/>
      <c r="C91" s="510"/>
      <c r="D91" s="510"/>
      <c r="E91" s="510"/>
      <c r="F91" s="129"/>
      <c r="G91" s="129"/>
      <c r="H91" s="129"/>
      <c r="I91" s="129"/>
      <c r="J91" s="129"/>
      <c r="K91" s="129"/>
      <c r="L91" s="129"/>
      <c r="M91" s="130"/>
      <c r="N91" s="68"/>
    </row>
    <row r="92" spans="1:40" ht="45.75" customHeight="1" x14ac:dyDescent="0.3">
      <c r="A92" s="379" t="s">
        <v>128</v>
      </c>
      <c r="B92" s="379" t="s">
        <v>89</v>
      </c>
      <c r="C92" s="379" t="s">
        <v>182</v>
      </c>
      <c r="D92" s="379" t="s">
        <v>142</v>
      </c>
      <c r="E92" s="379" t="s">
        <v>133</v>
      </c>
      <c r="F92" s="383" t="s">
        <v>162</v>
      </c>
      <c r="G92" s="383" t="s">
        <v>62</v>
      </c>
      <c r="H92" s="383" t="s">
        <v>0</v>
      </c>
      <c r="I92" s="383" t="s">
        <v>96</v>
      </c>
      <c r="J92" s="383" t="s">
        <v>60</v>
      </c>
      <c r="K92" s="383" t="s">
        <v>97</v>
      </c>
      <c r="L92" s="461" t="s">
        <v>62</v>
      </c>
      <c r="M92" s="127"/>
      <c r="N92" s="68"/>
    </row>
    <row r="93" spans="1:40" ht="171.6" hidden="1" x14ac:dyDescent="0.3">
      <c r="A93" s="367" t="s">
        <v>93</v>
      </c>
      <c r="B93" s="384" t="str">
        <f>IF(A93=A92,"",IF(VLOOKUP(A93,$A$8:$D$90,4,FALSE)=0,"",VLOOKUP(A93,$A$8:$D$90,4,FALSE)))</f>
        <v>[Key Activity]</v>
      </c>
      <c r="C93" s="385" t="str">
        <f ca="1">TEXT(IFERROR(INDEX('Overview - Section A'!$A$37:$A$44,MATCH(G93,'Overview - Section A'!$U$37:$U$44,0)),""),"d-mmm-yy") &amp;" to " &amp; TEXT(IFERROR(INDEX('Overview - Section A'!$E$37:$E$44,MATCH(G93,'Overview - Section A'!$U$37:$U$44,0)),""),"d-mmm-yy")</f>
        <v xml:space="preserve"> to </v>
      </c>
      <c r="D93" s="462" t="s">
        <v>94</v>
      </c>
      <c r="E93" s="462" t="s">
        <v>95</v>
      </c>
      <c r="F93" s="459" t="str">
        <f>IF(VLOOKUP(A93,$A$8:$D$90,4,FALSE)=0,"",VLOOKUP(A93,$A$8:$D$90,4,FALSE))</f>
        <v>[Key Activity]</v>
      </c>
      <c r="G93" s="463" t="s">
        <v>61</v>
      </c>
      <c r="H93" s="463" t="s">
        <v>47</v>
      </c>
      <c r="I93" s="464" t="b">
        <f>IFERROR(TRUE,FALSE)</f>
        <v>1</v>
      </c>
      <c r="J93" s="464" t="b">
        <f>IFERROR(IF(VLOOKUP(A93,$A$8:$D$90,4,FALSE)&lt;&gt;"",TRUE,FALSE),FALSE)</f>
        <v>1</v>
      </c>
      <c r="K93" s="464" t="str">
        <f>IFERROR(VLOOKUP(A93,$A$8:$T$90,20,FALSE),"")</f>
        <v>[Record ID]</v>
      </c>
      <c r="L93" s="465" t="s">
        <v>61</v>
      </c>
      <c r="M93" s="131"/>
      <c r="N93" s="68"/>
      <c r="AM93" s="5"/>
      <c r="AN93" s="5"/>
    </row>
    <row r="94" spans="1:40" ht="280.8" x14ac:dyDescent="0.3">
      <c r="A94" s="367">
        <v>1</v>
      </c>
      <c r="B94" s="384" t="str">
        <f t="shared" ref="B94:B157" si="4">IF(A94=A93,"",IF(VLOOKUP(A94,$A$8:$D$90,4,FALSE)=0,"",VLOOKUP(A94,$A$8:$D$90,4,FALSE)))</f>
        <v/>
      </c>
      <c r="C94" s="385" t="str">
        <f ca="1">TEXT(IFERROR(INDEX('Overview - Section A'!$A$37:$A$44,MATCH(G94,'Overview - Section A'!$U$37:$U$44,0)),""),"d-mmm-yy") &amp;" to " &amp; TEXT(IFERROR(INDEX('Overview - Section A'!$E$37:$E$44,MATCH(G94,'Overview - Section A'!$U$37:$U$44,0)),""),"d-mmm-yy")</f>
        <v>1-Jan-18 to 30-Jun-18</v>
      </c>
      <c r="D94" s="462"/>
      <c r="E94" s="462"/>
      <c r="F94" s="459" t="str">
        <f t="shared" ref="F94:F157" si="5">IF(VLOOKUP(A94,$A$8:$D$90,4,FALSE)=0,"",VLOOKUP(A94,$A$8:$D$90,4,FALSE))</f>
        <v/>
      </c>
      <c r="G94" s="463" t="s">
        <v>414</v>
      </c>
      <c r="H94" s="463"/>
      <c r="I94" s="464" t="b">
        <f t="shared" ref="I94:I157" si="6">IFERROR(TRUE,FALSE)</f>
        <v>1</v>
      </c>
      <c r="J94" s="464" t="b">
        <f t="shared" ref="J94:J157" si="7">IFERROR(IF(VLOOKUP(A94,$A$8:$D$90,4,FALSE)&lt;&gt;"",TRUE,FALSE),FALSE)</f>
        <v>0</v>
      </c>
      <c r="K94" s="464" t="str">
        <f t="shared" ref="K94:K157" si="8">IFERROR(VLOOKUP(A94,$A$8:$T$90,20,FALSE),"")</f>
        <v>a1N36000004vIiMEAU</v>
      </c>
      <c r="L94" s="465" t="s">
        <v>1002</v>
      </c>
      <c r="M94" s="131"/>
      <c r="N94" s="68"/>
      <c r="AM94" s="5"/>
      <c r="AN94" s="5"/>
    </row>
    <row r="95" spans="1:40" ht="280.8" x14ac:dyDescent="0.3">
      <c r="A95" s="367">
        <v>1</v>
      </c>
      <c r="B95" s="384" t="str">
        <f t="shared" si="4"/>
        <v/>
      </c>
      <c r="C95" s="385" t="str">
        <f ca="1">TEXT(IFERROR(INDEX('Overview - Section A'!$A$37:$A$44,MATCH(G95,'Overview - Section A'!$U$37:$U$44,0)),""),"d-mmm-yy") &amp;" to " &amp; TEXT(IFERROR(INDEX('Overview - Section A'!$E$37:$E$44,MATCH(G95,'Overview - Section A'!$U$37:$U$44,0)),""),"d-mmm-yy")</f>
        <v>1-Jul-18 to 31-Dec-18</v>
      </c>
      <c r="D95" s="462"/>
      <c r="E95" s="462"/>
      <c r="F95" s="459" t="str">
        <f t="shared" si="5"/>
        <v/>
      </c>
      <c r="G95" s="463" t="s">
        <v>416</v>
      </c>
      <c r="H95" s="463"/>
      <c r="I95" s="464" t="b">
        <f t="shared" si="6"/>
        <v>1</v>
      </c>
      <c r="J95" s="464" t="b">
        <f t="shared" si="7"/>
        <v>0</v>
      </c>
      <c r="K95" s="464" t="str">
        <f t="shared" si="8"/>
        <v>a1N36000004vIiMEAU</v>
      </c>
      <c r="L95" s="465" t="s">
        <v>1003</v>
      </c>
      <c r="M95" s="131"/>
      <c r="N95" s="68"/>
      <c r="AM95" s="5"/>
      <c r="AN95" s="5"/>
    </row>
    <row r="96" spans="1:40" ht="280.8" x14ac:dyDescent="0.3">
      <c r="A96" s="367">
        <v>1</v>
      </c>
      <c r="B96" s="384" t="str">
        <f t="shared" si="4"/>
        <v/>
      </c>
      <c r="C96" s="385" t="str">
        <f ca="1">TEXT(IFERROR(INDEX('Overview - Section A'!$A$37:$A$44,MATCH(G96,'Overview - Section A'!$U$37:$U$44,0)),""),"d-mmm-yy") &amp;" to " &amp; TEXT(IFERROR(INDEX('Overview - Section A'!$E$37:$E$44,MATCH(G96,'Overview - Section A'!$U$37:$U$44,0)),""),"d-mmm-yy")</f>
        <v>1-Jan-19 to 30-Jun-19</v>
      </c>
      <c r="D96" s="462"/>
      <c r="E96" s="462"/>
      <c r="F96" s="459" t="str">
        <f t="shared" si="5"/>
        <v/>
      </c>
      <c r="G96" s="463" t="s">
        <v>418</v>
      </c>
      <c r="H96" s="463"/>
      <c r="I96" s="464" t="b">
        <f t="shared" si="6"/>
        <v>1</v>
      </c>
      <c r="J96" s="464" t="b">
        <f t="shared" si="7"/>
        <v>0</v>
      </c>
      <c r="K96" s="464" t="str">
        <f t="shared" si="8"/>
        <v>a1N36000004vIiMEAU</v>
      </c>
      <c r="L96" s="465" t="s">
        <v>1004</v>
      </c>
      <c r="M96" s="131"/>
      <c r="N96" s="68"/>
      <c r="AM96" s="5"/>
      <c r="AN96" s="5"/>
    </row>
    <row r="97" spans="1:40" ht="280.8" x14ac:dyDescent="0.3">
      <c r="A97" s="367">
        <v>1</v>
      </c>
      <c r="B97" s="384" t="str">
        <f t="shared" si="4"/>
        <v/>
      </c>
      <c r="C97" s="385" t="str">
        <f ca="1">TEXT(IFERROR(INDEX('Overview - Section A'!$A$37:$A$44,MATCH(G97,'Overview - Section A'!$U$37:$U$44,0)),""),"d-mmm-yy") &amp;" to " &amp; TEXT(IFERROR(INDEX('Overview - Section A'!$E$37:$E$44,MATCH(G97,'Overview - Section A'!$U$37:$U$44,0)),""),"d-mmm-yy")</f>
        <v>1-Jul-19 to 31-Dec-19</v>
      </c>
      <c r="D97" s="462"/>
      <c r="E97" s="462"/>
      <c r="F97" s="459" t="str">
        <f t="shared" si="5"/>
        <v/>
      </c>
      <c r="G97" s="463" t="s">
        <v>420</v>
      </c>
      <c r="H97" s="463"/>
      <c r="I97" s="464" t="b">
        <f t="shared" si="6"/>
        <v>1</v>
      </c>
      <c r="J97" s="464" t="b">
        <f t="shared" si="7"/>
        <v>0</v>
      </c>
      <c r="K97" s="464" t="str">
        <f t="shared" si="8"/>
        <v>a1N36000004vIiMEAU</v>
      </c>
      <c r="L97" s="465" t="s">
        <v>1005</v>
      </c>
      <c r="M97" s="131"/>
      <c r="N97" s="68"/>
      <c r="AM97" s="5"/>
      <c r="AN97" s="5"/>
    </row>
    <row r="98" spans="1:40" ht="280.8" x14ac:dyDescent="0.3">
      <c r="A98" s="367">
        <v>1</v>
      </c>
      <c r="B98" s="384" t="str">
        <f t="shared" si="4"/>
        <v/>
      </c>
      <c r="C98" s="385" t="str">
        <f ca="1">TEXT(IFERROR(INDEX('Overview - Section A'!$A$37:$A$44,MATCH(G98,'Overview - Section A'!$U$37:$U$44,0)),""),"d-mmm-yy") &amp;" to " &amp; TEXT(IFERROR(INDEX('Overview - Section A'!$E$37:$E$44,MATCH(G98,'Overview - Section A'!$U$37:$U$44,0)),""),"d-mmm-yy")</f>
        <v>1-Jan-20 to 30-Jun-20</v>
      </c>
      <c r="D98" s="462"/>
      <c r="E98" s="462"/>
      <c r="F98" s="459" t="str">
        <f t="shared" si="5"/>
        <v/>
      </c>
      <c r="G98" s="463" t="s">
        <v>422</v>
      </c>
      <c r="H98" s="463"/>
      <c r="I98" s="464" t="b">
        <f t="shared" si="6"/>
        <v>1</v>
      </c>
      <c r="J98" s="464" t="b">
        <f t="shared" si="7"/>
        <v>0</v>
      </c>
      <c r="K98" s="464" t="str">
        <f t="shared" si="8"/>
        <v>a1N36000004vIiMEAU</v>
      </c>
      <c r="L98" s="465" t="s">
        <v>1006</v>
      </c>
      <c r="M98" s="131"/>
      <c r="N98" s="68"/>
      <c r="AM98" s="5"/>
      <c r="AN98" s="5"/>
    </row>
    <row r="99" spans="1:40" ht="280.8" x14ac:dyDescent="0.3">
      <c r="A99" s="367">
        <v>1</v>
      </c>
      <c r="B99" s="384" t="str">
        <f t="shared" si="4"/>
        <v/>
      </c>
      <c r="C99" s="385" t="str">
        <f ca="1">TEXT(IFERROR(INDEX('Overview - Section A'!$A$37:$A$44,MATCH(G99,'Overview - Section A'!$U$37:$U$44,0)),""),"d-mmm-yy") &amp;" to " &amp; TEXT(IFERROR(INDEX('Overview - Section A'!$E$37:$E$44,MATCH(G99,'Overview - Section A'!$U$37:$U$44,0)),""),"d-mmm-yy")</f>
        <v>1-Jul-20 to 31-Dec-20</v>
      </c>
      <c r="D99" s="462"/>
      <c r="E99" s="462"/>
      <c r="F99" s="459" t="str">
        <f t="shared" si="5"/>
        <v/>
      </c>
      <c r="G99" s="463" t="s">
        <v>424</v>
      </c>
      <c r="H99" s="463"/>
      <c r="I99" s="464" t="b">
        <f t="shared" si="6"/>
        <v>1</v>
      </c>
      <c r="J99" s="464" t="b">
        <f t="shared" si="7"/>
        <v>0</v>
      </c>
      <c r="K99" s="464" t="str">
        <f t="shared" si="8"/>
        <v>a1N36000004vIiMEAU</v>
      </c>
      <c r="L99" s="465" t="s">
        <v>1007</v>
      </c>
      <c r="M99" s="131"/>
      <c r="N99" s="68"/>
      <c r="AM99" s="5"/>
      <c r="AN99" s="5"/>
    </row>
    <row r="100" spans="1:40" ht="280.8" x14ac:dyDescent="0.3">
      <c r="A100" s="367">
        <v>2</v>
      </c>
      <c r="B100" s="384" t="str">
        <f t="shared" si="4"/>
        <v/>
      </c>
      <c r="C100" s="385" t="str">
        <f ca="1">TEXT(IFERROR(INDEX('Overview - Section A'!$A$37:$A$44,MATCH(G100,'Overview - Section A'!$U$37:$U$44,0)),""),"d-mmm-yy") &amp;" to " &amp; TEXT(IFERROR(INDEX('Overview - Section A'!$E$37:$E$44,MATCH(G100,'Overview - Section A'!$U$37:$U$44,0)),""),"d-mmm-yy")</f>
        <v>1-Jan-18 to 30-Jun-18</v>
      </c>
      <c r="D100" s="462"/>
      <c r="E100" s="462"/>
      <c r="F100" s="459" t="str">
        <f t="shared" si="5"/>
        <v/>
      </c>
      <c r="G100" s="463" t="s">
        <v>414</v>
      </c>
      <c r="H100" s="463"/>
      <c r="I100" s="464" t="b">
        <f t="shared" si="6"/>
        <v>1</v>
      </c>
      <c r="J100" s="464" t="b">
        <f t="shared" si="7"/>
        <v>0</v>
      </c>
      <c r="K100" s="464" t="str">
        <f t="shared" si="8"/>
        <v>a1N36000004vIiNEAU</v>
      </c>
      <c r="L100" s="465" t="s">
        <v>1008</v>
      </c>
      <c r="M100" s="131"/>
      <c r="N100" s="68"/>
      <c r="AM100" s="5"/>
      <c r="AN100" s="5"/>
    </row>
    <row r="101" spans="1:40" ht="280.8" x14ac:dyDescent="0.3">
      <c r="A101" s="367">
        <v>2</v>
      </c>
      <c r="B101" s="384" t="str">
        <f t="shared" si="4"/>
        <v/>
      </c>
      <c r="C101" s="385" t="str">
        <f ca="1">TEXT(IFERROR(INDEX('Overview - Section A'!$A$37:$A$44,MATCH(G101,'Overview - Section A'!$U$37:$U$44,0)),""),"d-mmm-yy") &amp;" to " &amp; TEXT(IFERROR(INDEX('Overview - Section A'!$E$37:$E$44,MATCH(G101,'Overview - Section A'!$U$37:$U$44,0)),""),"d-mmm-yy")</f>
        <v>1-Jul-18 to 31-Dec-18</v>
      </c>
      <c r="D101" s="462"/>
      <c r="E101" s="462"/>
      <c r="F101" s="459" t="str">
        <f t="shared" si="5"/>
        <v/>
      </c>
      <c r="G101" s="463" t="s">
        <v>416</v>
      </c>
      <c r="H101" s="463"/>
      <c r="I101" s="464" t="b">
        <f t="shared" si="6"/>
        <v>1</v>
      </c>
      <c r="J101" s="464" t="b">
        <f t="shared" si="7"/>
        <v>0</v>
      </c>
      <c r="K101" s="464" t="str">
        <f t="shared" si="8"/>
        <v>a1N36000004vIiNEAU</v>
      </c>
      <c r="L101" s="465" t="s">
        <v>1009</v>
      </c>
      <c r="M101" s="131"/>
      <c r="N101" s="68"/>
      <c r="AM101" s="5"/>
      <c r="AN101" s="5"/>
    </row>
    <row r="102" spans="1:40" ht="280.8" x14ac:dyDescent="0.3">
      <c r="A102" s="367">
        <v>2</v>
      </c>
      <c r="B102" s="384" t="str">
        <f t="shared" si="4"/>
        <v/>
      </c>
      <c r="C102" s="385" t="str">
        <f ca="1">TEXT(IFERROR(INDEX('Overview - Section A'!$A$37:$A$44,MATCH(G102,'Overview - Section A'!$U$37:$U$44,0)),""),"d-mmm-yy") &amp;" to " &amp; TEXT(IFERROR(INDEX('Overview - Section A'!$E$37:$E$44,MATCH(G102,'Overview - Section A'!$U$37:$U$44,0)),""),"d-mmm-yy")</f>
        <v>1-Jan-19 to 30-Jun-19</v>
      </c>
      <c r="D102" s="462"/>
      <c r="E102" s="462"/>
      <c r="F102" s="459" t="str">
        <f t="shared" si="5"/>
        <v/>
      </c>
      <c r="G102" s="463" t="s">
        <v>418</v>
      </c>
      <c r="H102" s="463"/>
      <c r="I102" s="464" t="b">
        <f t="shared" si="6"/>
        <v>1</v>
      </c>
      <c r="J102" s="464" t="b">
        <f t="shared" si="7"/>
        <v>0</v>
      </c>
      <c r="K102" s="464" t="str">
        <f t="shared" si="8"/>
        <v>a1N36000004vIiNEAU</v>
      </c>
      <c r="L102" s="465" t="s">
        <v>1010</v>
      </c>
      <c r="M102" s="131"/>
      <c r="N102" s="68"/>
      <c r="AM102" s="5"/>
      <c r="AN102" s="5"/>
    </row>
    <row r="103" spans="1:40" ht="280.8" x14ac:dyDescent="0.3">
      <c r="A103" s="367">
        <v>2</v>
      </c>
      <c r="B103" s="384" t="str">
        <f t="shared" si="4"/>
        <v/>
      </c>
      <c r="C103" s="385" t="str">
        <f ca="1">TEXT(IFERROR(INDEX('Overview - Section A'!$A$37:$A$44,MATCH(G103,'Overview - Section A'!$U$37:$U$44,0)),""),"d-mmm-yy") &amp;" to " &amp; TEXT(IFERROR(INDEX('Overview - Section A'!$E$37:$E$44,MATCH(G103,'Overview - Section A'!$U$37:$U$44,0)),""),"d-mmm-yy")</f>
        <v>1-Jul-19 to 31-Dec-19</v>
      </c>
      <c r="D103" s="462"/>
      <c r="E103" s="462"/>
      <c r="F103" s="459" t="str">
        <f t="shared" si="5"/>
        <v/>
      </c>
      <c r="G103" s="463" t="s">
        <v>420</v>
      </c>
      <c r="H103" s="463"/>
      <c r="I103" s="464" t="b">
        <f t="shared" si="6"/>
        <v>1</v>
      </c>
      <c r="J103" s="464" t="b">
        <f t="shared" si="7"/>
        <v>0</v>
      </c>
      <c r="K103" s="464" t="str">
        <f t="shared" si="8"/>
        <v>a1N36000004vIiNEAU</v>
      </c>
      <c r="L103" s="465" t="s">
        <v>1011</v>
      </c>
      <c r="M103" s="131"/>
      <c r="N103" s="68"/>
      <c r="AM103" s="5"/>
      <c r="AN103" s="5"/>
    </row>
    <row r="104" spans="1:40" ht="280.8" x14ac:dyDescent="0.3">
      <c r="A104" s="367">
        <v>2</v>
      </c>
      <c r="B104" s="384" t="str">
        <f t="shared" si="4"/>
        <v/>
      </c>
      <c r="C104" s="385" t="str">
        <f ca="1">TEXT(IFERROR(INDEX('Overview - Section A'!$A$37:$A$44,MATCH(G104,'Overview - Section A'!$U$37:$U$44,0)),""),"d-mmm-yy") &amp;" to " &amp; TEXT(IFERROR(INDEX('Overview - Section A'!$E$37:$E$44,MATCH(G104,'Overview - Section A'!$U$37:$U$44,0)),""),"d-mmm-yy")</f>
        <v>1-Jan-20 to 30-Jun-20</v>
      </c>
      <c r="D104" s="462"/>
      <c r="E104" s="462"/>
      <c r="F104" s="459" t="str">
        <f t="shared" si="5"/>
        <v/>
      </c>
      <c r="G104" s="463" t="s">
        <v>422</v>
      </c>
      <c r="H104" s="463"/>
      <c r="I104" s="464" t="b">
        <f t="shared" si="6"/>
        <v>1</v>
      </c>
      <c r="J104" s="464" t="b">
        <f t="shared" si="7"/>
        <v>0</v>
      </c>
      <c r="K104" s="464" t="str">
        <f t="shared" si="8"/>
        <v>a1N36000004vIiNEAU</v>
      </c>
      <c r="L104" s="465" t="s">
        <v>1012</v>
      </c>
      <c r="M104" s="131"/>
      <c r="N104" s="68"/>
      <c r="AM104" s="5"/>
      <c r="AN104" s="5"/>
    </row>
    <row r="105" spans="1:40" ht="280.8" x14ac:dyDescent="0.3">
      <c r="A105" s="367">
        <v>2</v>
      </c>
      <c r="B105" s="384" t="str">
        <f t="shared" si="4"/>
        <v/>
      </c>
      <c r="C105" s="385" t="str">
        <f ca="1">TEXT(IFERROR(INDEX('Overview - Section A'!$A$37:$A$44,MATCH(G105,'Overview - Section A'!$U$37:$U$44,0)),""),"d-mmm-yy") &amp;" to " &amp; TEXT(IFERROR(INDEX('Overview - Section A'!$E$37:$E$44,MATCH(G105,'Overview - Section A'!$U$37:$U$44,0)),""),"d-mmm-yy")</f>
        <v>1-Jul-20 to 31-Dec-20</v>
      </c>
      <c r="D105" s="462"/>
      <c r="E105" s="462"/>
      <c r="F105" s="459" t="str">
        <f t="shared" si="5"/>
        <v/>
      </c>
      <c r="G105" s="463" t="s">
        <v>424</v>
      </c>
      <c r="H105" s="463"/>
      <c r="I105" s="464" t="b">
        <f t="shared" si="6"/>
        <v>1</v>
      </c>
      <c r="J105" s="464" t="b">
        <f t="shared" si="7"/>
        <v>0</v>
      </c>
      <c r="K105" s="464" t="str">
        <f t="shared" si="8"/>
        <v>a1N36000004vIiNEAU</v>
      </c>
      <c r="L105" s="465" t="s">
        <v>1013</v>
      </c>
      <c r="M105" s="131"/>
      <c r="N105" s="68"/>
      <c r="AM105" s="5"/>
      <c r="AN105" s="5"/>
    </row>
    <row r="106" spans="1:40" ht="280.8" x14ac:dyDescent="0.3">
      <c r="A106" s="367">
        <v>3</v>
      </c>
      <c r="B106" s="384" t="str">
        <f t="shared" si="4"/>
        <v/>
      </c>
      <c r="C106" s="385" t="str">
        <f ca="1">TEXT(IFERROR(INDEX('Overview - Section A'!$A$37:$A$44,MATCH(G106,'Overview - Section A'!$U$37:$U$44,0)),""),"d-mmm-yy") &amp;" to " &amp; TEXT(IFERROR(INDEX('Overview - Section A'!$E$37:$E$44,MATCH(G106,'Overview - Section A'!$U$37:$U$44,0)),""),"d-mmm-yy")</f>
        <v>1-Jan-18 to 30-Jun-18</v>
      </c>
      <c r="D106" s="462"/>
      <c r="E106" s="462"/>
      <c r="F106" s="459" t="str">
        <f t="shared" si="5"/>
        <v/>
      </c>
      <c r="G106" s="463" t="s">
        <v>414</v>
      </c>
      <c r="H106" s="463"/>
      <c r="I106" s="464" t="b">
        <f t="shared" si="6"/>
        <v>1</v>
      </c>
      <c r="J106" s="464" t="b">
        <f t="shared" si="7"/>
        <v>0</v>
      </c>
      <c r="K106" s="464" t="str">
        <f t="shared" si="8"/>
        <v>a1N36000004vIiOEAU</v>
      </c>
      <c r="L106" s="465" t="s">
        <v>1014</v>
      </c>
      <c r="M106" s="131"/>
      <c r="N106" s="68"/>
      <c r="AM106" s="5"/>
      <c r="AN106" s="5"/>
    </row>
    <row r="107" spans="1:40" ht="280.8" x14ac:dyDescent="0.3">
      <c r="A107" s="367">
        <v>3</v>
      </c>
      <c r="B107" s="384" t="str">
        <f t="shared" si="4"/>
        <v/>
      </c>
      <c r="C107" s="385" t="str">
        <f ca="1">TEXT(IFERROR(INDEX('Overview - Section A'!$A$37:$A$44,MATCH(G107,'Overview - Section A'!$U$37:$U$44,0)),""),"d-mmm-yy") &amp;" to " &amp; TEXT(IFERROR(INDEX('Overview - Section A'!$E$37:$E$44,MATCH(G107,'Overview - Section A'!$U$37:$U$44,0)),""),"d-mmm-yy")</f>
        <v>1-Jul-18 to 31-Dec-18</v>
      </c>
      <c r="D107" s="462"/>
      <c r="E107" s="462"/>
      <c r="F107" s="459" t="str">
        <f t="shared" si="5"/>
        <v/>
      </c>
      <c r="G107" s="463" t="s">
        <v>416</v>
      </c>
      <c r="H107" s="463"/>
      <c r="I107" s="464" t="b">
        <f t="shared" si="6"/>
        <v>1</v>
      </c>
      <c r="J107" s="464" t="b">
        <f t="shared" si="7"/>
        <v>0</v>
      </c>
      <c r="K107" s="464" t="str">
        <f t="shared" si="8"/>
        <v>a1N36000004vIiOEAU</v>
      </c>
      <c r="L107" s="465" t="s">
        <v>1015</v>
      </c>
      <c r="M107" s="131"/>
      <c r="N107" s="68"/>
      <c r="AM107" s="5"/>
      <c r="AN107" s="5"/>
    </row>
    <row r="108" spans="1:40" ht="280.8" x14ac:dyDescent="0.3">
      <c r="A108" s="367">
        <v>3</v>
      </c>
      <c r="B108" s="384" t="str">
        <f t="shared" si="4"/>
        <v/>
      </c>
      <c r="C108" s="385" t="str">
        <f ca="1">TEXT(IFERROR(INDEX('Overview - Section A'!$A$37:$A$44,MATCH(G108,'Overview - Section A'!$U$37:$U$44,0)),""),"d-mmm-yy") &amp;" to " &amp; TEXT(IFERROR(INDEX('Overview - Section A'!$E$37:$E$44,MATCH(G108,'Overview - Section A'!$U$37:$U$44,0)),""),"d-mmm-yy")</f>
        <v>1-Jan-19 to 30-Jun-19</v>
      </c>
      <c r="D108" s="462"/>
      <c r="E108" s="462"/>
      <c r="F108" s="459" t="str">
        <f t="shared" si="5"/>
        <v/>
      </c>
      <c r="G108" s="463" t="s">
        <v>418</v>
      </c>
      <c r="H108" s="463"/>
      <c r="I108" s="464" t="b">
        <f t="shared" si="6"/>
        <v>1</v>
      </c>
      <c r="J108" s="464" t="b">
        <f t="shared" si="7"/>
        <v>0</v>
      </c>
      <c r="K108" s="464" t="str">
        <f t="shared" si="8"/>
        <v>a1N36000004vIiOEAU</v>
      </c>
      <c r="L108" s="465" t="s">
        <v>1016</v>
      </c>
      <c r="M108" s="131"/>
      <c r="N108" s="68"/>
      <c r="AM108" s="5"/>
      <c r="AN108" s="5"/>
    </row>
    <row r="109" spans="1:40" ht="280.8" x14ac:dyDescent="0.3">
      <c r="A109" s="367">
        <v>3</v>
      </c>
      <c r="B109" s="384" t="str">
        <f t="shared" si="4"/>
        <v/>
      </c>
      <c r="C109" s="385" t="str">
        <f ca="1">TEXT(IFERROR(INDEX('Overview - Section A'!$A$37:$A$44,MATCH(G109,'Overview - Section A'!$U$37:$U$44,0)),""),"d-mmm-yy") &amp;" to " &amp; TEXT(IFERROR(INDEX('Overview - Section A'!$E$37:$E$44,MATCH(G109,'Overview - Section A'!$U$37:$U$44,0)),""),"d-mmm-yy")</f>
        <v>1-Jul-19 to 31-Dec-19</v>
      </c>
      <c r="D109" s="462"/>
      <c r="E109" s="462"/>
      <c r="F109" s="459" t="str">
        <f t="shared" si="5"/>
        <v/>
      </c>
      <c r="G109" s="463" t="s">
        <v>420</v>
      </c>
      <c r="H109" s="463"/>
      <c r="I109" s="464" t="b">
        <f t="shared" si="6"/>
        <v>1</v>
      </c>
      <c r="J109" s="464" t="b">
        <f t="shared" si="7"/>
        <v>0</v>
      </c>
      <c r="K109" s="464" t="str">
        <f t="shared" si="8"/>
        <v>a1N36000004vIiOEAU</v>
      </c>
      <c r="L109" s="465" t="s">
        <v>1017</v>
      </c>
      <c r="M109" s="131"/>
      <c r="N109" s="68"/>
      <c r="AM109" s="5"/>
      <c r="AN109" s="5"/>
    </row>
    <row r="110" spans="1:40" ht="280.8" x14ac:dyDescent="0.3">
      <c r="A110" s="367">
        <v>3</v>
      </c>
      <c r="B110" s="384" t="str">
        <f t="shared" si="4"/>
        <v/>
      </c>
      <c r="C110" s="385" t="str">
        <f ca="1">TEXT(IFERROR(INDEX('Overview - Section A'!$A$37:$A$44,MATCH(G110,'Overview - Section A'!$U$37:$U$44,0)),""),"d-mmm-yy") &amp;" to " &amp; TEXT(IFERROR(INDEX('Overview - Section A'!$E$37:$E$44,MATCH(G110,'Overview - Section A'!$U$37:$U$44,0)),""),"d-mmm-yy")</f>
        <v>1-Jan-20 to 30-Jun-20</v>
      </c>
      <c r="D110" s="462"/>
      <c r="E110" s="462"/>
      <c r="F110" s="459" t="str">
        <f t="shared" si="5"/>
        <v/>
      </c>
      <c r="G110" s="463" t="s">
        <v>422</v>
      </c>
      <c r="H110" s="463"/>
      <c r="I110" s="464" t="b">
        <f t="shared" si="6"/>
        <v>1</v>
      </c>
      <c r="J110" s="464" t="b">
        <f t="shared" si="7"/>
        <v>0</v>
      </c>
      <c r="K110" s="464" t="str">
        <f t="shared" si="8"/>
        <v>a1N36000004vIiOEAU</v>
      </c>
      <c r="L110" s="465" t="s">
        <v>1018</v>
      </c>
      <c r="M110" s="131"/>
      <c r="N110" s="68"/>
      <c r="AM110" s="5"/>
      <c r="AN110" s="5"/>
    </row>
    <row r="111" spans="1:40" ht="280.8" x14ac:dyDescent="0.3">
      <c r="A111" s="367">
        <v>3</v>
      </c>
      <c r="B111" s="384" t="str">
        <f t="shared" si="4"/>
        <v/>
      </c>
      <c r="C111" s="385" t="str">
        <f ca="1">TEXT(IFERROR(INDEX('Overview - Section A'!$A$37:$A$44,MATCH(G111,'Overview - Section A'!$U$37:$U$44,0)),""),"d-mmm-yy") &amp;" to " &amp; TEXT(IFERROR(INDEX('Overview - Section A'!$E$37:$E$44,MATCH(G111,'Overview - Section A'!$U$37:$U$44,0)),""),"d-mmm-yy")</f>
        <v>1-Jul-20 to 31-Dec-20</v>
      </c>
      <c r="D111" s="462"/>
      <c r="E111" s="462"/>
      <c r="F111" s="459" t="str">
        <f t="shared" si="5"/>
        <v/>
      </c>
      <c r="G111" s="463" t="s">
        <v>424</v>
      </c>
      <c r="H111" s="463"/>
      <c r="I111" s="464" t="b">
        <f t="shared" si="6"/>
        <v>1</v>
      </c>
      <c r="J111" s="464" t="b">
        <f t="shared" si="7"/>
        <v>0</v>
      </c>
      <c r="K111" s="464" t="str">
        <f t="shared" si="8"/>
        <v>a1N36000004vIiOEAU</v>
      </c>
      <c r="L111" s="465" t="s">
        <v>1019</v>
      </c>
      <c r="M111" s="131"/>
      <c r="N111" s="68"/>
      <c r="AM111" s="5"/>
      <c r="AN111" s="5"/>
    </row>
    <row r="112" spans="1:40" ht="280.8" x14ac:dyDescent="0.3">
      <c r="A112" s="367">
        <v>4</v>
      </c>
      <c r="B112" s="384" t="str">
        <f t="shared" si="4"/>
        <v/>
      </c>
      <c r="C112" s="385" t="str">
        <f ca="1">TEXT(IFERROR(INDEX('Overview - Section A'!$A$37:$A$44,MATCH(G112,'Overview - Section A'!$U$37:$U$44,0)),""),"d-mmm-yy") &amp;" to " &amp; TEXT(IFERROR(INDEX('Overview - Section A'!$E$37:$E$44,MATCH(G112,'Overview - Section A'!$U$37:$U$44,0)),""),"d-mmm-yy")</f>
        <v>1-Jan-18 to 30-Jun-18</v>
      </c>
      <c r="D112" s="462"/>
      <c r="E112" s="462"/>
      <c r="F112" s="459" t="str">
        <f t="shared" si="5"/>
        <v/>
      </c>
      <c r="G112" s="463" t="s">
        <v>414</v>
      </c>
      <c r="H112" s="463"/>
      <c r="I112" s="464" t="b">
        <f t="shared" si="6"/>
        <v>1</v>
      </c>
      <c r="J112" s="464" t="b">
        <f t="shared" si="7"/>
        <v>0</v>
      </c>
      <c r="K112" s="464" t="str">
        <f t="shared" si="8"/>
        <v>a1N36000004vIiPEAU</v>
      </c>
      <c r="L112" s="465" t="s">
        <v>1020</v>
      </c>
      <c r="M112" s="131"/>
      <c r="N112" s="68"/>
      <c r="AM112" s="5"/>
      <c r="AN112" s="5"/>
    </row>
    <row r="113" spans="1:40" ht="280.8" x14ac:dyDescent="0.3">
      <c r="A113" s="367">
        <v>4</v>
      </c>
      <c r="B113" s="384" t="str">
        <f t="shared" si="4"/>
        <v/>
      </c>
      <c r="C113" s="385" t="str">
        <f ca="1">TEXT(IFERROR(INDEX('Overview - Section A'!$A$37:$A$44,MATCH(G113,'Overview - Section A'!$U$37:$U$44,0)),""),"d-mmm-yy") &amp;" to " &amp; TEXT(IFERROR(INDEX('Overview - Section A'!$E$37:$E$44,MATCH(G113,'Overview - Section A'!$U$37:$U$44,0)),""),"d-mmm-yy")</f>
        <v>1-Jul-18 to 31-Dec-18</v>
      </c>
      <c r="D113" s="462"/>
      <c r="E113" s="462"/>
      <c r="F113" s="459" t="str">
        <f t="shared" si="5"/>
        <v/>
      </c>
      <c r="G113" s="463" t="s">
        <v>416</v>
      </c>
      <c r="H113" s="463"/>
      <c r="I113" s="464" t="b">
        <f t="shared" si="6"/>
        <v>1</v>
      </c>
      <c r="J113" s="464" t="b">
        <f t="shared" si="7"/>
        <v>0</v>
      </c>
      <c r="K113" s="464" t="str">
        <f t="shared" si="8"/>
        <v>a1N36000004vIiPEAU</v>
      </c>
      <c r="L113" s="465" t="s">
        <v>1021</v>
      </c>
      <c r="M113" s="131"/>
      <c r="N113" s="68"/>
      <c r="AM113" s="5"/>
      <c r="AN113" s="5"/>
    </row>
    <row r="114" spans="1:40" ht="280.8" x14ac:dyDescent="0.3">
      <c r="A114" s="367">
        <v>4</v>
      </c>
      <c r="B114" s="384" t="str">
        <f t="shared" si="4"/>
        <v/>
      </c>
      <c r="C114" s="385" t="str">
        <f ca="1">TEXT(IFERROR(INDEX('Overview - Section A'!$A$37:$A$44,MATCH(G114,'Overview - Section A'!$U$37:$U$44,0)),""),"d-mmm-yy") &amp;" to " &amp; TEXT(IFERROR(INDEX('Overview - Section A'!$E$37:$E$44,MATCH(G114,'Overview - Section A'!$U$37:$U$44,0)),""),"d-mmm-yy")</f>
        <v>1-Jan-19 to 30-Jun-19</v>
      </c>
      <c r="D114" s="462"/>
      <c r="E114" s="462"/>
      <c r="F114" s="459" t="str">
        <f t="shared" si="5"/>
        <v/>
      </c>
      <c r="G114" s="463" t="s">
        <v>418</v>
      </c>
      <c r="H114" s="463"/>
      <c r="I114" s="464" t="b">
        <f t="shared" si="6"/>
        <v>1</v>
      </c>
      <c r="J114" s="464" t="b">
        <f t="shared" si="7"/>
        <v>0</v>
      </c>
      <c r="K114" s="464" t="str">
        <f t="shared" si="8"/>
        <v>a1N36000004vIiPEAU</v>
      </c>
      <c r="L114" s="465" t="s">
        <v>1022</v>
      </c>
      <c r="M114" s="131"/>
      <c r="N114" s="68"/>
      <c r="AM114" s="5"/>
      <c r="AN114" s="5"/>
    </row>
    <row r="115" spans="1:40" ht="280.8" x14ac:dyDescent="0.3">
      <c r="A115" s="367">
        <v>4</v>
      </c>
      <c r="B115" s="384" t="str">
        <f t="shared" si="4"/>
        <v/>
      </c>
      <c r="C115" s="385" t="str">
        <f ca="1">TEXT(IFERROR(INDEX('Overview - Section A'!$A$37:$A$44,MATCH(G115,'Overview - Section A'!$U$37:$U$44,0)),""),"d-mmm-yy") &amp;" to " &amp; TEXT(IFERROR(INDEX('Overview - Section A'!$E$37:$E$44,MATCH(G115,'Overview - Section A'!$U$37:$U$44,0)),""),"d-mmm-yy")</f>
        <v>1-Jul-19 to 31-Dec-19</v>
      </c>
      <c r="D115" s="462"/>
      <c r="E115" s="462"/>
      <c r="F115" s="459" t="str">
        <f t="shared" si="5"/>
        <v/>
      </c>
      <c r="G115" s="463" t="s">
        <v>420</v>
      </c>
      <c r="H115" s="463"/>
      <c r="I115" s="464" t="b">
        <f t="shared" si="6"/>
        <v>1</v>
      </c>
      <c r="J115" s="464" t="b">
        <f t="shared" si="7"/>
        <v>0</v>
      </c>
      <c r="K115" s="464" t="str">
        <f t="shared" si="8"/>
        <v>a1N36000004vIiPEAU</v>
      </c>
      <c r="L115" s="465" t="s">
        <v>1023</v>
      </c>
      <c r="M115" s="131"/>
      <c r="N115" s="68"/>
      <c r="AM115" s="5"/>
      <c r="AN115" s="5"/>
    </row>
    <row r="116" spans="1:40" ht="280.8" x14ac:dyDescent="0.3">
      <c r="A116" s="367">
        <v>4</v>
      </c>
      <c r="B116" s="384" t="str">
        <f t="shared" si="4"/>
        <v/>
      </c>
      <c r="C116" s="385" t="str">
        <f ca="1">TEXT(IFERROR(INDEX('Overview - Section A'!$A$37:$A$44,MATCH(G116,'Overview - Section A'!$U$37:$U$44,0)),""),"d-mmm-yy") &amp;" to " &amp; TEXT(IFERROR(INDEX('Overview - Section A'!$E$37:$E$44,MATCH(G116,'Overview - Section A'!$U$37:$U$44,0)),""),"d-mmm-yy")</f>
        <v>1-Jan-20 to 30-Jun-20</v>
      </c>
      <c r="D116" s="462"/>
      <c r="E116" s="462"/>
      <c r="F116" s="459" t="str">
        <f t="shared" si="5"/>
        <v/>
      </c>
      <c r="G116" s="463" t="s">
        <v>422</v>
      </c>
      <c r="H116" s="463"/>
      <c r="I116" s="464" t="b">
        <f t="shared" si="6"/>
        <v>1</v>
      </c>
      <c r="J116" s="464" t="b">
        <f t="shared" si="7"/>
        <v>0</v>
      </c>
      <c r="K116" s="464" t="str">
        <f t="shared" si="8"/>
        <v>a1N36000004vIiPEAU</v>
      </c>
      <c r="L116" s="465" t="s">
        <v>1024</v>
      </c>
      <c r="M116" s="131"/>
      <c r="N116" s="68"/>
      <c r="AM116" s="5"/>
      <c r="AN116" s="5"/>
    </row>
    <row r="117" spans="1:40" ht="280.8" x14ac:dyDescent="0.3">
      <c r="A117" s="367">
        <v>4</v>
      </c>
      <c r="B117" s="384" t="str">
        <f t="shared" si="4"/>
        <v/>
      </c>
      <c r="C117" s="385" t="str">
        <f ca="1">TEXT(IFERROR(INDEX('Overview - Section A'!$A$37:$A$44,MATCH(G117,'Overview - Section A'!$U$37:$U$44,0)),""),"d-mmm-yy") &amp;" to " &amp; TEXT(IFERROR(INDEX('Overview - Section A'!$E$37:$E$44,MATCH(G117,'Overview - Section A'!$U$37:$U$44,0)),""),"d-mmm-yy")</f>
        <v>1-Jul-20 to 31-Dec-20</v>
      </c>
      <c r="D117" s="462"/>
      <c r="E117" s="462"/>
      <c r="F117" s="459" t="str">
        <f t="shared" si="5"/>
        <v/>
      </c>
      <c r="G117" s="463" t="s">
        <v>424</v>
      </c>
      <c r="H117" s="463"/>
      <c r="I117" s="464" t="b">
        <f t="shared" si="6"/>
        <v>1</v>
      </c>
      <c r="J117" s="464" t="b">
        <f t="shared" si="7"/>
        <v>0</v>
      </c>
      <c r="K117" s="464" t="str">
        <f t="shared" si="8"/>
        <v>a1N36000004vIiPEAU</v>
      </c>
      <c r="L117" s="465" t="s">
        <v>1025</v>
      </c>
      <c r="M117" s="131"/>
      <c r="N117" s="68"/>
      <c r="AM117" s="5"/>
      <c r="AN117" s="5"/>
    </row>
    <row r="118" spans="1:40" ht="280.8" x14ac:dyDescent="0.3">
      <c r="A118" s="367">
        <v>5</v>
      </c>
      <c r="B118" s="384" t="str">
        <f t="shared" si="4"/>
        <v/>
      </c>
      <c r="C118" s="385" t="str">
        <f ca="1">TEXT(IFERROR(INDEX('Overview - Section A'!$A$37:$A$44,MATCH(G118,'Overview - Section A'!$U$37:$U$44,0)),""),"d-mmm-yy") &amp;" to " &amp; TEXT(IFERROR(INDEX('Overview - Section A'!$E$37:$E$44,MATCH(G118,'Overview - Section A'!$U$37:$U$44,0)),""),"d-mmm-yy")</f>
        <v>1-Jan-18 to 30-Jun-18</v>
      </c>
      <c r="D118" s="462"/>
      <c r="E118" s="462"/>
      <c r="F118" s="459" t="str">
        <f t="shared" si="5"/>
        <v/>
      </c>
      <c r="G118" s="463" t="s">
        <v>414</v>
      </c>
      <c r="H118" s="463"/>
      <c r="I118" s="464" t="b">
        <f t="shared" si="6"/>
        <v>1</v>
      </c>
      <c r="J118" s="464" t="b">
        <f t="shared" si="7"/>
        <v>0</v>
      </c>
      <c r="K118" s="464" t="str">
        <f t="shared" si="8"/>
        <v>a1N36000004vIiQEAU</v>
      </c>
      <c r="L118" s="465" t="s">
        <v>1026</v>
      </c>
      <c r="M118" s="131"/>
      <c r="N118" s="68"/>
      <c r="AM118" s="5"/>
      <c r="AN118" s="5"/>
    </row>
    <row r="119" spans="1:40" ht="280.8" x14ac:dyDescent="0.3">
      <c r="A119" s="367">
        <v>5</v>
      </c>
      <c r="B119" s="384" t="str">
        <f t="shared" si="4"/>
        <v/>
      </c>
      <c r="C119" s="385" t="str">
        <f ca="1">TEXT(IFERROR(INDEX('Overview - Section A'!$A$37:$A$44,MATCH(G119,'Overview - Section A'!$U$37:$U$44,0)),""),"d-mmm-yy") &amp;" to " &amp; TEXT(IFERROR(INDEX('Overview - Section A'!$E$37:$E$44,MATCH(G119,'Overview - Section A'!$U$37:$U$44,0)),""),"d-mmm-yy")</f>
        <v>1-Jul-18 to 31-Dec-18</v>
      </c>
      <c r="D119" s="462"/>
      <c r="E119" s="462"/>
      <c r="F119" s="459" t="str">
        <f t="shared" si="5"/>
        <v/>
      </c>
      <c r="G119" s="463" t="s">
        <v>416</v>
      </c>
      <c r="H119" s="463"/>
      <c r="I119" s="464" t="b">
        <f t="shared" si="6"/>
        <v>1</v>
      </c>
      <c r="J119" s="464" t="b">
        <f t="shared" si="7"/>
        <v>0</v>
      </c>
      <c r="K119" s="464" t="str">
        <f t="shared" si="8"/>
        <v>a1N36000004vIiQEAU</v>
      </c>
      <c r="L119" s="465" t="s">
        <v>1027</v>
      </c>
      <c r="M119" s="131"/>
      <c r="N119" s="68"/>
      <c r="AM119" s="5"/>
      <c r="AN119" s="5"/>
    </row>
    <row r="120" spans="1:40" ht="280.8" x14ac:dyDescent="0.3">
      <c r="A120" s="367">
        <v>5</v>
      </c>
      <c r="B120" s="384" t="str">
        <f t="shared" si="4"/>
        <v/>
      </c>
      <c r="C120" s="385" t="str">
        <f ca="1">TEXT(IFERROR(INDEX('Overview - Section A'!$A$37:$A$44,MATCH(G120,'Overview - Section A'!$U$37:$U$44,0)),""),"d-mmm-yy") &amp;" to " &amp; TEXT(IFERROR(INDEX('Overview - Section A'!$E$37:$E$44,MATCH(G120,'Overview - Section A'!$U$37:$U$44,0)),""),"d-mmm-yy")</f>
        <v>1-Jan-19 to 30-Jun-19</v>
      </c>
      <c r="D120" s="462"/>
      <c r="E120" s="462"/>
      <c r="F120" s="459" t="str">
        <f t="shared" si="5"/>
        <v/>
      </c>
      <c r="G120" s="463" t="s">
        <v>418</v>
      </c>
      <c r="H120" s="463"/>
      <c r="I120" s="464" t="b">
        <f t="shared" si="6"/>
        <v>1</v>
      </c>
      <c r="J120" s="464" t="b">
        <f t="shared" si="7"/>
        <v>0</v>
      </c>
      <c r="K120" s="464" t="str">
        <f t="shared" si="8"/>
        <v>a1N36000004vIiQEAU</v>
      </c>
      <c r="L120" s="465" t="s">
        <v>1028</v>
      </c>
      <c r="M120" s="131"/>
      <c r="N120" s="68"/>
      <c r="AM120" s="5"/>
      <c r="AN120" s="5"/>
    </row>
    <row r="121" spans="1:40" ht="280.8" x14ac:dyDescent="0.3">
      <c r="A121" s="367">
        <v>5</v>
      </c>
      <c r="B121" s="384" t="str">
        <f t="shared" si="4"/>
        <v/>
      </c>
      <c r="C121" s="385" t="str">
        <f ca="1">TEXT(IFERROR(INDEX('Overview - Section A'!$A$37:$A$44,MATCH(G121,'Overview - Section A'!$U$37:$U$44,0)),""),"d-mmm-yy") &amp;" to " &amp; TEXT(IFERROR(INDEX('Overview - Section A'!$E$37:$E$44,MATCH(G121,'Overview - Section A'!$U$37:$U$44,0)),""),"d-mmm-yy")</f>
        <v>1-Jul-19 to 31-Dec-19</v>
      </c>
      <c r="D121" s="462"/>
      <c r="E121" s="462"/>
      <c r="F121" s="459" t="str">
        <f t="shared" si="5"/>
        <v/>
      </c>
      <c r="G121" s="463" t="s">
        <v>420</v>
      </c>
      <c r="H121" s="463"/>
      <c r="I121" s="464" t="b">
        <f t="shared" si="6"/>
        <v>1</v>
      </c>
      <c r="J121" s="464" t="b">
        <f t="shared" si="7"/>
        <v>0</v>
      </c>
      <c r="K121" s="464" t="str">
        <f t="shared" si="8"/>
        <v>a1N36000004vIiQEAU</v>
      </c>
      <c r="L121" s="465" t="s">
        <v>1029</v>
      </c>
      <c r="M121" s="131"/>
      <c r="N121" s="68"/>
      <c r="AM121" s="5"/>
      <c r="AN121" s="5"/>
    </row>
    <row r="122" spans="1:40" ht="280.8" x14ac:dyDescent="0.3">
      <c r="A122" s="367">
        <v>5</v>
      </c>
      <c r="B122" s="384" t="str">
        <f t="shared" si="4"/>
        <v/>
      </c>
      <c r="C122" s="385" t="str">
        <f ca="1">TEXT(IFERROR(INDEX('Overview - Section A'!$A$37:$A$44,MATCH(G122,'Overview - Section A'!$U$37:$U$44,0)),""),"d-mmm-yy") &amp;" to " &amp; TEXT(IFERROR(INDEX('Overview - Section A'!$E$37:$E$44,MATCH(G122,'Overview - Section A'!$U$37:$U$44,0)),""),"d-mmm-yy")</f>
        <v>1-Jan-20 to 30-Jun-20</v>
      </c>
      <c r="D122" s="462"/>
      <c r="E122" s="462"/>
      <c r="F122" s="459" t="str">
        <f t="shared" si="5"/>
        <v/>
      </c>
      <c r="G122" s="463" t="s">
        <v>422</v>
      </c>
      <c r="H122" s="463"/>
      <c r="I122" s="464" t="b">
        <f t="shared" si="6"/>
        <v>1</v>
      </c>
      <c r="J122" s="464" t="b">
        <f t="shared" si="7"/>
        <v>0</v>
      </c>
      <c r="K122" s="464" t="str">
        <f t="shared" si="8"/>
        <v>a1N36000004vIiQEAU</v>
      </c>
      <c r="L122" s="465" t="s">
        <v>1030</v>
      </c>
      <c r="M122" s="131"/>
      <c r="N122" s="68"/>
      <c r="AM122" s="5"/>
      <c r="AN122" s="5"/>
    </row>
    <row r="123" spans="1:40" ht="280.8" x14ac:dyDescent="0.3">
      <c r="A123" s="367">
        <v>5</v>
      </c>
      <c r="B123" s="384" t="str">
        <f t="shared" si="4"/>
        <v/>
      </c>
      <c r="C123" s="385" t="str">
        <f ca="1">TEXT(IFERROR(INDEX('Overview - Section A'!$A$37:$A$44,MATCH(G123,'Overview - Section A'!$U$37:$U$44,0)),""),"d-mmm-yy") &amp;" to " &amp; TEXT(IFERROR(INDEX('Overview - Section A'!$E$37:$E$44,MATCH(G123,'Overview - Section A'!$U$37:$U$44,0)),""),"d-mmm-yy")</f>
        <v>1-Jul-20 to 31-Dec-20</v>
      </c>
      <c r="D123" s="462"/>
      <c r="E123" s="462"/>
      <c r="F123" s="459" t="str">
        <f t="shared" si="5"/>
        <v/>
      </c>
      <c r="G123" s="463" t="s">
        <v>424</v>
      </c>
      <c r="H123" s="463"/>
      <c r="I123" s="464" t="b">
        <f t="shared" si="6"/>
        <v>1</v>
      </c>
      <c r="J123" s="464" t="b">
        <f t="shared" si="7"/>
        <v>0</v>
      </c>
      <c r="K123" s="464" t="str">
        <f t="shared" si="8"/>
        <v>a1N36000004vIiQEAU</v>
      </c>
      <c r="L123" s="465" t="s">
        <v>1031</v>
      </c>
      <c r="M123" s="131"/>
      <c r="N123" s="68"/>
      <c r="AM123" s="5"/>
      <c r="AN123" s="5"/>
    </row>
    <row r="124" spans="1:40" ht="280.8" x14ac:dyDescent="0.3">
      <c r="A124" s="367">
        <v>6</v>
      </c>
      <c r="B124" s="384" t="str">
        <f t="shared" si="4"/>
        <v/>
      </c>
      <c r="C124" s="385" t="str">
        <f ca="1">TEXT(IFERROR(INDEX('Overview - Section A'!$A$37:$A$44,MATCH(G124,'Overview - Section A'!$U$37:$U$44,0)),""),"d-mmm-yy") &amp;" to " &amp; TEXT(IFERROR(INDEX('Overview - Section A'!$E$37:$E$44,MATCH(G124,'Overview - Section A'!$U$37:$U$44,0)),""),"d-mmm-yy")</f>
        <v>1-Jan-18 to 30-Jun-18</v>
      </c>
      <c r="D124" s="462"/>
      <c r="E124" s="462"/>
      <c r="F124" s="459" t="str">
        <f t="shared" si="5"/>
        <v/>
      </c>
      <c r="G124" s="463" t="s">
        <v>414</v>
      </c>
      <c r="H124" s="463"/>
      <c r="I124" s="464" t="b">
        <f t="shared" si="6"/>
        <v>1</v>
      </c>
      <c r="J124" s="464" t="b">
        <f t="shared" si="7"/>
        <v>0</v>
      </c>
      <c r="K124" s="464" t="str">
        <f t="shared" si="8"/>
        <v>a1N36000004vIiREAU</v>
      </c>
      <c r="L124" s="465" t="s">
        <v>1032</v>
      </c>
      <c r="M124" s="131"/>
      <c r="N124" s="68"/>
      <c r="AM124" s="5"/>
      <c r="AN124" s="5"/>
    </row>
    <row r="125" spans="1:40" ht="280.8" x14ac:dyDescent="0.3">
      <c r="A125" s="367">
        <v>6</v>
      </c>
      <c r="B125" s="384" t="str">
        <f t="shared" si="4"/>
        <v/>
      </c>
      <c r="C125" s="385" t="str">
        <f ca="1">TEXT(IFERROR(INDEX('Overview - Section A'!$A$37:$A$44,MATCH(G125,'Overview - Section A'!$U$37:$U$44,0)),""),"d-mmm-yy") &amp;" to " &amp; TEXT(IFERROR(INDEX('Overview - Section A'!$E$37:$E$44,MATCH(G125,'Overview - Section A'!$U$37:$U$44,0)),""),"d-mmm-yy")</f>
        <v>1-Jul-18 to 31-Dec-18</v>
      </c>
      <c r="D125" s="462"/>
      <c r="E125" s="462"/>
      <c r="F125" s="459" t="str">
        <f t="shared" si="5"/>
        <v/>
      </c>
      <c r="G125" s="463" t="s">
        <v>416</v>
      </c>
      <c r="H125" s="463"/>
      <c r="I125" s="464" t="b">
        <f t="shared" si="6"/>
        <v>1</v>
      </c>
      <c r="J125" s="464" t="b">
        <f t="shared" si="7"/>
        <v>0</v>
      </c>
      <c r="K125" s="464" t="str">
        <f t="shared" si="8"/>
        <v>a1N36000004vIiREAU</v>
      </c>
      <c r="L125" s="465" t="s">
        <v>1033</v>
      </c>
      <c r="M125" s="131"/>
      <c r="N125" s="68"/>
      <c r="AM125" s="5"/>
      <c r="AN125" s="5"/>
    </row>
    <row r="126" spans="1:40" ht="280.8" x14ac:dyDescent="0.3">
      <c r="A126" s="367">
        <v>6</v>
      </c>
      <c r="B126" s="384" t="str">
        <f t="shared" si="4"/>
        <v/>
      </c>
      <c r="C126" s="385" t="str">
        <f ca="1">TEXT(IFERROR(INDEX('Overview - Section A'!$A$37:$A$44,MATCH(G126,'Overview - Section A'!$U$37:$U$44,0)),""),"d-mmm-yy") &amp;" to " &amp; TEXT(IFERROR(INDEX('Overview - Section A'!$E$37:$E$44,MATCH(G126,'Overview - Section A'!$U$37:$U$44,0)),""),"d-mmm-yy")</f>
        <v>1-Jan-19 to 30-Jun-19</v>
      </c>
      <c r="D126" s="462"/>
      <c r="E126" s="462"/>
      <c r="F126" s="459" t="str">
        <f t="shared" si="5"/>
        <v/>
      </c>
      <c r="G126" s="463" t="s">
        <v>418</v>
      </c>
      <c r="H126" s="463"/>
      <c r="I126" s="464" t="b">
        <f t="shared" si="6"/>
        <v>1</v>
      </c>
      <c r="J126" s="464" t="b">
        <f t="shared" si="7"/>
        <v>0</v>
      </c>
      <c r="K126" s="464" t="str">
        <f t="shared" si="8"/>
        <v>a1N36000004vIiREAU</v>
      </c>
      <c r="L126" s="465" t="s">
        <v>1034</v>
      </c>
      <c r="M126" s="131"/>
      <c r="N126" s="68"/>
      <c r="AM126" s="5"/>
      <c r="AN126" s="5"/>
    </row>
    <row r="127" spans="1:40" ht="280.8" x14ac:dyDescent="0.3">
      <c r="A127" s="367">
        <v>6</v>
      </c>
      <c r="B127" s="384" t="str">
        <f t="shared" si="4"/>
        <v/>
      </c>
      <c r="C127" s="385" t="str">
        <f ca="1">TEXT(IFERROR(INDEX('Overview - Section A'!$A$37:$A$44,MATCH(G127,'Overview - Section A'!$U$37:$U$44,0)),""),"d-mmm-yy") &amp;" to " &amp; TEXT(IFERROR(INDEX('Overview - Section A'!$E$37:$E$44,MATCH(G127,'Overview - Section A'!$U$37:$U$44,0)),""),"d-mmm-yy")</f>
        <v>1-Jul-19 to 31-Dec-19</v>
      </c>
      <c r="D127" s="462"/>
      <c r="E127" s="462"/>
      <c r="F127" s="459" t="str">
        <f t="shared" si="5"/>
        <v/>
      </c>
      <c r="G127" s="463" t="s">
        <v>420</v>
      </c>
      <c r="H127" s="463"/>
      <c r="I127" s="464" t="b">
        <f t="shared" si="6"/>
        <v>1</v>
      </c>
      <c r="J127" s="464" t="b">
        <f t="shared" si="7"/>
        <v>0</v>
      </c>
      <c r="K127" s="464" t="str">
        <f t="shared" si="8"/>
        <v>a1N36000004vIiREAU</v>
      </c>
      <c r="L127" s="465" t="s">
        <v>1035</v>
      </c>
      <c r="M127" s="131"/>
      <c r="N127" s="68"/>
      <c r="AM127" s="5"/>
      <c r="AN127" s="5"/>
    </row>
    <row r="128" spans="1:40" ht="280.8" x14ac:dyDescent="0.3">
      <c r="A128" s="367">
        <v>6</v>
      </c>
      <c r="B128" s="384" t="str">
        <f t="shared" si="4"/>
        <v/>
      </c>
      <c r="C128" s="385" t="str">
        <f ca="1">TEXT(IFERROR(INDEX('Overview - Section A'!$A$37:$A$44,MATCH(G128,'Overview - Section A'!$U$37:$U$44,0)),""),"d-mmm-yy") &amp;" to " &amp; TEXT(IFERROR(INDEX('Overview - Section A'!$E$37:$E$44,MATCH(G128,'Overview - Section A'!$U$37:$U$44,0)),""),"d-mmm-yy")</f>
        <v>1-Jan-20 to 30-Jun-20</v>
      </c>
      <c r="D128" s="462"/>
      <c r="E128" s="462"/>
      <c r="F128" s="459" t="str">
        <f t="shared" si="5"/>
        <v/>
      </c>
      <c r="G128" s="463" t="s">
        <v>422</v>
      </c>
      <c r="H128" s="463"/>
      <c r="I128" s="464" t="b">
        <f t="shared" si="6"/>
        <v>1</v>
      </c>
      <c r="J128" s="464" t="b">
        <f t="shared" si="7"/>
        <v>0</v>
      </c>
      <c r="K128" s="464" t="str">
        <f t="shared" si="8"/>
        <v>a1N36000004vIiREAU</v>
      </c>
      <c r="L128" s="465" t="s">
        <v>1036</v>
      </c>
      <c r="M128" s="131"/>
      <c r="N128" s="68"/>
      <c r="AM128" s="5"/>
      <c r="AN128" s="5"/>
    </row>
    <row r="129" spans="1:40" ht="280.8" x14ac:dyDescent="0.3">
      <c r="A129" s="367">
        <v>6</v>
      </c>
      <c r="B129" s="384" t="str">
        <f t="shared" si="4"/>
        <v/>
      </c>
      <c r="C129" s="385" t="str">
        <f ca="1">TEXT(IFERROR(INDEX('Overview - Section A'!$A$37:$A$44,MATCH(G129,'Overview - Section A'!$U$37:$U$44,0)),""),"d-mmm-yy") &amp;" to " &amp; TEXT(IFERROR(INDEX('Overview - Section A'!$E$37:$E$44,MATCH(G129,'Overview - Section A'!$U$37:$U$44,0)),""),"d-mmm-yy")</f>
        <v>1-Jul-20 to 31-Dec-20</v>
      </c>
      <c r="D129" s="462"/>
      <c r="E129" s="462"/>
      <c r="F129" s="459" t="str">
        <f t="shared" si="5"/>
        <v/>
      </c>
      <c r="G129" s="463" t="s">
        <v>424</v>
      </c>
      <c r="H129" s="463"/>
      <c r="I129" s="464" t="b">
        <f t="shared" si="6"/>
        <v>1</v>
      </c>
      <c r="J129" s="464" t="b">
        <f t="shared" si="7"/>
        <v>0</v>
      </c>
      <c r="K129" s="464" t="str">
        <f t="shared" si="8"/>
        <v>a1N36000004vIiREAU</v>
      </c>
      <c r="L129" s="465" t="s">
        <v>1037</v>
      </c>
      <c r="M129" s="131"/>
      <c r="N129" s="68"/>
      <c r="AM129" s="5"/>
      <c r="AN129" s="5"/>
    </row>
    <row r="130" spans="1:40" ht="280.8" x14ac:dyDescent="0.3">
      <c r="A130" s="367">
        <v>7</v>
      </c>
      <c r="B130" s="384" t="str">
        <f t="shared" si="4"/>
        <v/>
      </c>
      <c r="C130" s="385" t="str">
        <f ca="1">TEXT(IFERROR(INDEX('Overview - Section A'!$A$37:$A$44,MATCH(G130,'Overview - Section A'!$U$37:$U$44,0)),""),"d-mmm-yy") &amp;" to " &amp; TEXT(IFERROR(INDEX('Overview - Section A'!$E$37:$E$44,MATCH(G130,'Overview - Section A'!$U$37:$U$44,0)),""),"d-mmm-yy")</f>
        <v>1-Jan-18 to 30-Jun-18</v>
      </c>
      <c r="D130" s="462"/>
      <c r="E130" s="462"/>
      <c r="F130" s="459" t="str">
        <f t="shared" si="5"/>
        <v/>
      </c>
      <c r="G130" s="463" t="s">
        <v>414</v>
      </c>
      <c r="H130" s="463"/>
      <c r="I130" s="464" t="b">
        <f t="shared" si="6"/>
        <v>1</v>
      </c>
      <c r="J130" s="464" t="b">
        <f t="shared" si="7"/>
        <v>0</v>
      </c>
      <c r="K130" s="464" t="str">
        <f t="shared" si="8"/>
        <v>a1N36000004vIiSEAU</v>
      </c>
      <c r="L130" s="465" t="s">
        <v>1038</v>
      </c>
      <c r="M130" s="131"/>
      <c r="N130" s="68"/>
      <c r="AM130" s="5"/>
      <c r="AN130" s="5"/>
    </row>
    <row r="131" spans="1:40" ht="280.8" x14ac:dyDescent="0.3">
      <c r="A131" s="367">
        <v>7</v>
      </c>
      <c r="B131" s="384" t="str">
        <f t="shared" si="4"/>
        <v/>
      </c>
      <c r="C131" s="385" t="str">
        <f ca="1">TEXT(IFERROR(INDEX('Overview - Section A'!$A$37:$A$44,MATCH(G131,'Overview - Section A'!$U$37:$U$44,0)),""),"d-mmm-yy") &amp;" to " &amp; TEXT(IFERROR(INDEX('Overview - Section A'!$E$37:$E$44,MATCH(G131,'Overview - Section A'!$U$37:$U$44,0)),""),"d-mmm-yy")</f>
        <v>1-Jul-18 to 31-Dec-18</v>
      </c>
      <c r="D131" s="462"/>
      <c r="E131" s="462"/>
      <c r="F131" s="459" t="str">
        <f t="shared" si="5"/>
        <v/>
      </c>
      <c r="G131" s="463" t="s">
        <v>416</v>
      </c>
      <c r="H131" s="463"/>
      <c r="I131" s="464" t="b">
        <f t="shared" si="6"/>
        <v>1</v>
      </c>
      <c r="J131" s="464" t="b">
        <f t="shared" si="7"/>
        <v>0</v>
      </c>
      <c r="K131" s="464" t="str">
        <f t="shared" si="8"/>
        <v>a1N36000004vIiSEAU</v>
      </c>
      <c r="L131" s="465" t="s">
        <v>1039</v>
      </c>
      <c r="M131" s="131"/>
      <c r="N131" s="68"/>
      <c r="AM131" s="5"/>
      <c r="AN131" s="5"/>
    </row>
    <row r="132" spans="1:40" ht="280.8" x14ac:dyDescent="0.3">
      <c r="A132" s="367">
        <v>7</v>
      </c>
      <c r="B132" s="384" t="str">
        <f t="shared" si="4"/>
        <v/>
      </c>
      <c r="C132" s="385" t="str">
        <f ca="1">TEXT(IFERROR(INDEX('Overview - Section A'!$A$37:$A$44,MATCH(G132,'Overview - Section A'!$U$37:$U$44,0)),""),"d-mmm-yy") &amp;" to " &amp; TEXT(IFERROR(INDEX('Overview - Section A'!$E$37:$E$44,MATCH(G132,'Overview - Section A'!$U$37:$U$44,0)),""),"d-mmm-yy")</f>
        <v>1-Jan-19 to 30-Jun-19</v>
      </c>
      <c r="D132" s="462"/>
      <c r="E132" s="462"/>
      <c r="F132" s="459" t="str">
        <f t="shared" si="5"/>
        <v/>
      </c>
      <c r="G132" s="463" t="s">
        <v>418</v>
      </c>
      <c r="H132" s="463"/>
      <c r="I132" s="464" t="b">
        <f t="shared" si="6"/>
        <v>1</v>
      </c>
      <c r="J132" s="464" t="b">
        <f t="shared" si="7"/>
        <v>0</v>
      </c>
      <c r="K132" s="464" t="str">
        <f t="shared" si="8"/>
        <v>a1N36000004vIiSEAU</v>
      </c>
      <c r="L132" s="465" t="s">
        <v>1040</v>
      </c>
      <c r="M132" s="131"/>
      <c r="N132" s="68"/>
      <c r="AM132" s="5"/>
      <c r="AN132" s="5"/>
    </row>
    <row r="133" spans="1:40" ht="280.8" x14ac:dyDescent="0.3">
      <c r="A133" s="367">
        <v>7</v>
      </c>
      <c r="B133" s="384" t="str">
        <f t="shared" si="4"/>
        <v/>
      </c>
      <c r="C133" s="385" t="str">
        <f ca="1">TEXT(IFERROR(INDEX('Overview - Section A'!$A$37:$A$44,MATCH(G133,'Overview - Section A'!$U$37:$U$44,0)),""),"d-mmm-yy") &amp;" to " &amp; TEXT(IFERROR(INDEX('Overview - Section A'!$E$37:$E$44,MATCH(G133,'Overview - Section A'!$U$37:$U$44,0)),""),"d-mmm-yy")</f>
        <v>1-Jul-19 to 31-Dec-19</v>
      </c>
      <c r="D133" s="462"/>
      <c r="E133" s="462"/>
      <c r="F133" s="459" t="str">
        <f t="shared" si="5"/>
        <v/>
      </c>
      <c r="G133" s="463" t="s">
        <v>420</v>
      </c>
      <c r="H133" s="463"/>
      <c r="I133" s="464" t="b">
        <f t="shared" si="6"/>
        <v>1</v>
      </c>
      <c r="J133" s="464" t="b">
        <f t="shared" si="7"/>
        <v>0</v>
      </c>
      <c r="K133" s="464" t="str">
        <f t="shared" si="8"/>
        <v>a1N36000004vIiSEAU</v>
      </c>
      <c r="L133" s="465" t="s">
        <v>1041</v>
      </c>
      <c r="M133" s="131"/>
      <c r="N133" s="68"/>
      <c r="AM133" s="5"/>
      <c r="AN133" s="5"/>
    </row>
    <row r="134" spans="1:40" ht="280.8" x14ac:dyDescent="0.3">
      <c r="A134" s="367">
        <v>7</v>
      </c>
      <c r="B134" s="384" t="str">
        <f t="shared" si="4"/>
        <v/>
      </c>
      <c r="C134" s="385" t="str">
        <f ca="1">TEXT(IFERROR(INDEX('Overview - Section A'!$A$37:$A$44,MATCH(G134,'Overview - Section A'!$U$37:$U$44,0)),""),"d-mmm-yy") &amp;" to " &amp; TEXT(IFERROR(INDEX('Overview - Section A'!$E$37:$E$44,MATCH(G134,'Overview - Section A'!$U$37:$U$44,0)),""),"d-mmm-yy")</f>
        <v>1-Jan-20 to 30-Jun-20</v>
      </c>
      <c r="D134" s="462"/>
      <c r="E134" s="462"/>
      <c r="F134" s="459" t="str">
        <f t="shared" si="5"/>
        <v/>
      </c>
      <c r="G134" s="463" t="s">
        <v>422</v>
      </c>
      <c r="H134" s="463"/>
      <c r="I134" s="464" t="b">
        <f t="shared" si="6"/>
        <v>1</v>
      </c>
      <c r="J134" s="464" t="b">
        <f t="shared" si="7"/>
        <v>0</v>
      </c>
      <c r="K134" s="464" t="str">
        <f t="shared" si="8"/>
        <v>a1N36000004vIiSEAU</v>
      </c>
      <c r="L134" s="465" t="s">
        <v>1042</v>
      </c>
      <c r="M134" s="131"/>
      <c r="N134" s="68"/>
      <c r="AM134" s="5"/>
      <c r="AN134" s="5"/>
    </row>
    <row r="135" spans="1:40" ht="280.8" x14ac:dyDescent="0.3">
      <c r="A135" s="367">
        <v>7</v>
      </c>
      <c r="B135" s="384" t="str">
        <f t="shared" si="4"/>
        <v/>
      </c>
      <c r="C135" s="385" t="str">
        <f ca="1">TEXT(IFERROR(INDEX('Overview - Section A'!$A$37:$A$44,MATCH(G135,'Overview - Section A'!$U$37:$U$44,0)),""),"d-mmm-yy") &amp;" to " &amp; TEXT(IFERROR(INDEX('Overview - Section A'!$E$37:$E$44,MATCH(G135,'Overview - Section A'!$U$37:$U$44,0)),""),"d-mmm-yy")</f>
        <v>1-Jul-20 to 31-Dec-20</v>
      </c>
      <c r="D135" s="462"/>
      <c r="E135" s="462"/>
      <c r="F135" s="459" t="str">
        <f t="shared" si="5"/>
        <v/>
      </c>
      <c r="G135" s="463" t="s">
        <v>424</v>
      </c>
      <c r="H135" s="463"/>
      <c r="I135" s="464" t="b">
        <f t="shared" si="6"/>
        <v>1</v>
      </c>
      <c r="J135" s="464" t="b">
        <f t="shared" si="7"/>
        <v>0</v>
      </c>
      <c r="K135" s="464" t="str">
        <f t="shared" si="8"/>
        <v>a1N36000004vIiSEAU</v>
      </c>
      <c r="L135" s="465" t="s">
        <v>1043</v>
      </c>
      <c r="M135" s="131"/>
      <c r="N135" s="68"/>
      <c r="AM135" s="5"/>
      <c r="AN135" s="5"/>
    </row>
    <row r="136" spans="1:40" ht="280.8" x14ac:dyDescent="0.3">
      <c r="A136" s="367">
        <v>8</v>
      </c>
      <c r="B136" s="384" t="str">
        <f t="shared" si="4"/>
        <v/>
      </c>
      <c r="C136" s="385" t="str">
        <f ca="1">TEXT(IFERROR(INDEX('Overview - Section A'!$A$37:$A$44,MATCH(G136,'Overview - Section A'!$U$37:$U$44,0)),""),"d-mmm-yy") &amp;" to " &amp; TEXT(IFERROR(INDEX('Overview - Section A'!$E$37:$E$44,MATCH(G136,'Overview - Section A'!$U$37:$U$44,0)),""),"d-mmm-yy")</f>
        <v>1-Jan-18 to 30-Jun-18</v>
      </c>
      <c r="D136" s="462"/>
      <c r="E136" s="462"/>
      <c r="F136" s="459" t="str">
        <f t="shared" si="5"/>
        <v/>
      </c>
      <c r="G136" s="463" t="s">
        <v>414</v>
      </c>
      <c r="H136" s="463"/>
      <c r="I136" s="464" t="b">
        <f t="shared" si="6"/>
        <v>1</v>
      </c>
      <c r="J136" s="464" t="b">
        <f t="shared" si="7"/>
        <v>0</v>
      </c>
      <c r="K136" s="464" t="str">
        <f t="shared" si="8"/>
        <v>a1N36000004vIiTEAU</v>
      </c>
      <c r="L136" s="465" t="s">
        <v>1044</v>
      </c>
      <c r="M136" s="131"/>
      <c r="N136" s="68"/>
      <c r="AM136" s="5"/>
      <c r="AN136" s="5"/>
    </row>
    <row r="137" spans="1:40" ht="280.8" x14ac:dyDescent="0.3">
      <c r="A137" s="367">
        <v>8</v>
      </c>
      <c r="B137" s="384" t="str">
        <f t="shared" si="4"/>
        <v/>
      </c>
      <c r="C137" s="385" t="str">
        <f ca="1">TEXT(IFERROR(INDEX('Overview - Section A'!$A$37:$A$44,MATCH(G137,'Overview - Section A'!$U$37:$U$44,0)),""),"d-mmm-yy") &amp;" to " &amp; TEXT(IFERROR(INDEX('Overview - Section A'!$E$37:$E$44,MATCH(G137,'Overview - Section A'!$U$37:$U$44,0)),""),"d-mmm-yy")</f>
        <v>1-Jul-18 to 31-Dec-18</v>
      </c>
      <c r="D137" s="462"/>
      <c r="E137" s="462"/>
      <c r="F137" s="459" t="str">
        <f t="shared" si="5"/>
        <v/>
      </c>
      <c r="G137" s="463" t="s">
        <v>416</v>
      </c>
      <c r="H137" s="463"/>
      <c r="I137" s="464" t="b">
        <f t="shared" si="6"/>
        <v>1</v>
      </c>
      <c r="J137" s="464" t="b">
        <f t="shared" si="7"/>
        <v>0</v>
      </c>
      <c r="K137" s="464" t="str">
        <f t="shared" si="8"/>
        <v>a1N36000004vIiTEAU</v>
      </c>
      <c r="L137" s="465" t="s">
        <v>1045</v>
      </c>
      <c r="M137" s="131"/>
      <c r="N137" s="68"/>
      <c r="AM137" s="5"/>
      <c r="AN137" s="5"/>
    </row>
    <row r="138" spans="1:40" ht="280.8" x14ac:dyDescent="0.3">
      <c r="A138" s="367">
        <v>8</v>
      </c>
      <c r="B138" s="384" t="str">
        <f t="shared" si="4"/>
        <v/>
      </c>
      <c r="C138" s="385" t="str">
        <f ca="1">TEXT(IFERROR(INDEX('Overview - Section A'!$A$37:$A$44,MATCH(G138,'Overview - Section A'!$U$37:$U$44,0)),""),"d-mmm-yy") &amp;" to " &amp; TEXT(IFERROR(INDEX('Overview - Section A'!$E$37:$E$44,MATCH(G138,'Overview - Section A'!$U$37:$U$44,0)),""),"d-mmm-yy")</f>
        <v>1-Jan-19 to 30-Jun-19</v>
      </c>
      <c r="D138" s="462"/>
      <c r="E138" s="462"/>
      <c r="F138" s="459" t="str">
        <f t="shared" si="5"/>
        <v/>
      </c>
      <c r="G138" s="463" t="s">
        <v>418</v>
      </c>
      <c r="H138" s="463"/>
      <c r="I138" s="464" t="b">
        <f t="shared" si="6"/>
        <v>1</v>
      </c>
      <c r="J138" s="464" t="b">
        <f t="shared" si="7"/>
        <v>0</v>
      </c>
      <c r="K138" s="464" t="str">
        <f t="shared" si="8"/>
        <v>a1N36000004vIiTEAU</v>
      </c>
      <c r="L138" s="465" t="s">
        <v>1046</v>
      </c>
      <c r="M138" s="131"/>
      <c r="N138" s="68"/>
      <c r="AM138" s="5"/>
      <c r="AN138" s="5"/>
    </row>
    <row r="139" spans="1:40" ht="280.8" x14ac:dyDescent="0.3">
      <c r="A139" s="367">
        <v>8</v>
      </c>
      <c r="B139" s="384" t="str">
        <f t="shared" si="4"/>
        <v/>
      </c>
      <c r="C139" s="385" t="str">
        <f ca="1">TEXT(IFERROR(INDEX('Overview - Section A'!$A$37:$A$44,MATCH(G139,'Overview - Section A'!$U$37:$U$44,0)),""),"d-mmm-yy") &amp;" to " &amp; TEXT(IFERROR(INDEX('Overview - Section A'!$E$37:$E$44,MATCH(G139,'Overview - Section A'!$U$37:$U$44,0)),""),"d-mmm-yy")</f>
        <v>1-Jul-19 to 31-Dec-19</v>
      </c>
      <c r="D139" s="462"/>
      <c r="E139" s="462"/>
      <c r="F139" s="459" t="str">
        <f t="shared" si="5"/>
        <v/>
      </c>
      <c r="G139" s="463" t="s">
        <v>420</v>
      </c>
      <c r="H139" s="463"/>
      <c r="I139" s="464" t="b">
        <f t="shared" si="6"/>
        <v>1</v>
      </c>
      <c r="J139" s="464" t="b">
        <f t="shared" si="7"/>
        <v>0</v>
      </c>
      <c r="K139" s="464" t="str">
        <f t="shared" si="8"/>
        <v>a1N36000004vIiTEAU</v>
      </c>
      <c r="L139" s="465" t="s">
        <v>1047</v>
      </c>
      <c r="M139" s="131"/>
      <c r="N139" s="68"/>
      <c r="AM139" s="5"/>
      <c r="AN139" s="5"/>
    </row>
    <row r="140" spans="1:40" ht="280.8" x14ac:dyDescent="0.3">
      <c r="A140" s="367">
        <v>8</v>
      </c>
      <c r="B140" s="384" t="str">
        <f t="shared" si="4"/>
        <v/>
      </c>
      <c r="C140" s="385" t="str">
        <f ca="1">TEXT(IFERROR(INDEX('Overview - Section A'!$A$37:$A$44,MATCH(G140,'Overview - Section A'!$U$37:$U$44,0)),""),"d-mmm-yy") &amp;" to " &amp; TEXT(IFERROR(INDEX('Overview - Section A'!$E$37:$E$44,MATCH(G140,'Overview - Section A'!$U$37:$U$44,0)),""),"d-mmm-yy")</f>
        <v>1-Jan-20 to 30-Jun-20</v>
      </c>
      <c r="D140" s="462"/>
      <c r="E140" s="462"/>
      <c r="F140" s="459" t="str">
        <f t="shared" si="5"/>
        <v/>
      </c>
      <c r="G140" s="463" t="s">
        <v>422</v>
      </c>
      <c r="H140" s="463"/>
      <c r="I140" s="464" t="b">
        <f t="shared" si="6"/>
        <v>1</v>
      </c>
      <c r="J140" s="464" t="b">
        <f t="shared" si="7"/>
        <v>0</v>
      </c>
      <c r="K140" s="464" t="str">
        <f t="shared" si="8"/>
        <v>a1N36000004vIiTEAU</v>
      </c>
      <c r="L140" s="465" t="s">
        <v>1048</v>
      </c>
      <c r="M140" s="131"/>
      <c r="N140" s="68"/>
      <c r="AM140" s="5"/>
      <c r="AN140" s="5"/>
    </row>
    <row r="141" spans="1:40" ht="280.8" x14ac:dyDescent="0.3">
      <c r="A141" s="367">
        <v>8</v>
      </c>
      <c r="B141" s="384" t="str">
        <f t="shared" si="4"/>
        <v/>
      </c>
      <c r="C141" s="385" t="str">
        <f ca="1">TEXT(IFERROR(INDEX('Overview - Section A'!$A$37:$A$44,MATCH(G141,'Overview - Section A'!$U$37:$U$44,0)),""),"d-mmm-yy") &amp;" to " &amp; TEXT(IFERROR(INDEX('Overview - Section A'!$E$37:$E$44,MATCH(G141,'Overview - Section A'!$U$37:$U$44,0)),""),"d-mmm-yy")</f>
        <v>1-Jul-20 to 31-Dec-20</v>
      </c>
      <c r="D141" s="462"/>
      <c r="E141" s="462"/>
      <c r="F141" s="459" t="str">
        <f t="shared" si="5"/>
        <v/>
      </c>
      <c r="G141" s="463" t="s">
        <v>424</v>
      </c>
      <c r="H141" s="463"/>
      <c r="I141" s="464" t="b">
        <f t="shared" si="6"/>
        <v>1</v>
      </c>
      <c r="J141" s="464" t="b">
        <f t="shared" si="7"/>
        <v>0</v>
      </c>
      <c r="K141" s="464" t="str">
        <f t="shared" si="8"/>
        <v>a1N36000004vIiTEAU</v>
      </c>
      <c r="L141" s="465" t="s">
        <v>1049</v>
      </c>
      <c r="M141" s="131"/>
      <c r="N141" s="68"/>
      <c r="AM141" s="5"/>
      <c r="AN141" s="5"/>
    </row>
    <row r="142" spans="1:40" ht="280.8" x14ac:dyDescent="0.3">
      <c r="A142" s="367">
        <v>9</v>
      </c>
      <c r="B142" s="384" t="str">
        <f t="shared" si="4"/>
        <v/>
      </c>
      <c r="C142" s="385" t="str">
        <f ca="1">TEXT(IFERROR(INDEX('Overview - Section A'!$A$37:$A$44,MATCH(G142,'Overview - Section A'!$U$37:$U$44,0)),""),"d-mmm-yy") &amp;" to " &amp; TEXT(IFERROR(INDEX('Overview - Section A'!$E$37:$E$44,MATCH(G142,'Overview - Section A'!$U$37:$U$44,0)),""),"d-mmm-yy")</f>
        <v>1-Jan-18 to 30-Jun-18</v>
      </c>
      <c r="D142" s="462"/>
      <c r="E142" s="462"/>
      <c r="F142" s="459" t="str">
        <f t="shared" si="5"/>
        <v/>
      </c>
      <c r="G142" s="463" t="s">
        <v>414</v>
      </c>
      <c r="H142" s="463"/>
      <c r="I142" s="464" t="b">
        <f t="shared" si="6"/>
        <v>1</v>
      </c>
      <c r="J142" s="464" t="b">
        <f t="shared" si="7"/>
        <v>0</v>
      </c>
      <c r="K142" s="464" t="str">
        <f t="shared" si="8"/>
        <v>a1N36000004vIiUEAU</v>
      </c>
      <c r="L142" s="465" t="s">
        <v>1050</v>
      </c>
      <c r="M142" s="131"/>
      <c r="N142" s="68"/>
      <c r="AM142" s="5"/>
      <c r="AN142" s="5"/>
    </row>
    <row r="143" spans="1:40" ht="280.8" x14ac:dyDescent="0.3">
      <c r="A143" s="367">
        <v>9</v>
      </c>
      <c r="B143" s="384" t="str">
        <f t="shared" si="4"/>
        <v/>
      </c>
      <c r="C143" s="385" t="str">
        <f ca="1">TEXT(IFERROR(INDEX('Overview - Section A'!$A$37:$A$44,MATCH(G143,'Overview - Section A'!$U$37:$U$44,0)),""),"d-mmm-yy") &amp;" to " &amp; TEXT(IFERROR(INDEX('Overview - Section A'!$E$37:$E$44,MATCH(G143,'Overview - Section A'!$U$37:$U$44,0)),""),"d-mmm-yy")</f>
        <v>1-Jul-18 to 31-Dec-18</v>
      </c>
      <c r="D143" s="462"/>
      <c r="E143" s="462"/>
      <c r="F143" s="459" t="str">
        <f t="shared" si="5"/>
        <v/>
      </c>
      <c r="G143" s="463" t="s">
        <v>416</v>
      </c>
      <c r="H143" s="463"/>
      <c r="I143" s="464" t="b">
        <f t="shared" si="6"/>
        <v>1</v>
      </c>
      <c r="J143" s="464" t="b">
        <f t="shared" si="7"/>
        <v>0</v>
      </c>
      <c r="K143" s="464" t="str">
        <f t="shared" si="8"/>
        <v>a1N36000004vIiUEAU</v>
      </c>
      <c r="L143" s="465" t="s">
        <v>1051</v>
      </c>
      <c r="M143" s="131"/>
      <c r="N143" s="68"/>
      <c r="AM143" s="5"/>
      <c r="AN143" s="5"/>
    </row>
    <row r="144" spans="1:40" ht="280.8" x14ac:dyDescent="0.3">
      <c r="A144" s="367">
        <v>9</v>
      </c>
      <c r="B144" s="384" t="str">
        <f t="shared" si="4"/>
        <v/>
      </c>
      <c r="C144" s="385" t="str">
        <f ca="1">TEXT(IFERROR(INDEX('Overview - Section A'!$A$37:$A$44,MATCH(G144,'Overview - Section A'!$U$37:$U$44,0)),""),"d-mmm-yy") &amp;" to " &amp; TEXT(IFERROR(INDEX('Overview - Section A'!$E$37:$E$44,MATCH(G144,'Overview - Section A'!$U$37:$U$44,0)),""),"d-mmm-yy")</f>
        <v>1-Jan-19 to 30-Jun-19</v>
      </c>
      <c r="D144" s="462"/>
      <c r="E144" s="462"/>
      <c r="F144" s="459" t="str">
        <f t="shared" si="5"/>
        <v/>
      </c>
      <c r="G144" s="463" t="s">
        <v>418</v>
      </c>
      <c r="H144" s="463"/>
      <c r="I144" s="464" t="b">
        <f t="shared" si="6"/>
        <v>1</v>
      </c>
      <c r="J144" s="464" t="b">
        <f t="shared" si="7"/>
        <v>0</v>
      </c>
      <c r="K144" s="464" t="str">
        <f t="shared" si="8"/>
        <v>a1N36000004vIiUEAU</v>
      </c>
      <c r="L144" s="465" t="s">
        <v>1052</v>
      </c>
      <c r="M144" s="131"/>
      <c r="N144" s="68"/>
      <c r="AM144" s="5"/>
      <c r="AN144" s="5"/>
    </row>
    <row r="145" spans="1:40" ht="280.8" x14ac:dyDescent="0.3">
      <c r="A145" s="367">
        <v>9</v>
      </c>
      <c r="B145" s="384" t="str">
        <f t="shared" si="4"/>
        <v/>
      </c>
      <c r="C145" s="385" t="str">
        <f ca="1">TEXT(IFERROR(INDEX('Overview - Section A'!$A$37:$A$44,MATCH(G145,'Overview - Section A'!$U$37:$U$44,0)),""),"d-mmm-yy") &amp;" to " &amp; TEXT(IFERROR(INDEX('Overview - Section A'!$E$37:$E$44,MATCH(G145,'Overview - Section A'!$U$37:$U$44,0)),""),"d-mmm-yy")</f>
        <v>1-Jul-19 to 31-Dec-19</v>
      </c>
      <c r="D145" s="462"/>
      <c r="E145" s="462"/>
      <c r="F145" s="459" t="str">
        <f t="shared" si="5"/>
        <v/>
      </c>
      <c r="G145" s="463" t="s">
        <v>420</v>
      </c>
      <c r="H145" s="463"/>
      <c r="I145" s="464" t="b">
        <f t="shared" si="6"/>
        <v>1</v>
      </c>
      <c r="J145" s="464" t="b">
        <f t="shared" si="7"/>
        <v>0</v>
      </c>
      <c r="K145" s="464" t="str">
        <f t="shared" si="8"/>
        <v>a1N36000004vIiUEAU</v>
      </c>
      <c r="L145" s="465" t="s">
        <v>1053</v>
      </c>
      <c r="M145" s="131"/>
      <c r="N145" s="68"/>
      <c r="AM145" s="5"/>
      <c r="AN145" s="5"/>
    </row>
    <row r="146" spans="1:40" ht="280.8" x14ac:dyDescent="0.3">
      <c r="A146" s="367">
        <v>9</v>
      </c>
      <c r="B146" s="384" t="str">
        <f t="shared" si="4"/>
        <v/>
      </c>
      <c r="C146" s="385" t="str">
        <f ca="1">TEXT(IFERROR(INDEX('Overview - Section A'!$A$37:$A$44,MATCH(G146,'Overview - Section A'!$U$37:$U$44,0)),""),"d-mmm-yy") &amp;" to " &amp; TEXT(IFERROR(INDEX('Overview - Section A'!$E$37:$E$44,MATCH(G146,'Overview - Section A'!$U$37:$U$44,0)),""),"d-mmm-yy")</f>
        <v>1-Jan-20 to 30-Jun-20</v>
      </c>
      <c r="D146" s="462"/>
      <c r="E146" s="462"/>
      <c r="F146" s="459" t="str">
        <f t="shared" si="5"/>
        <v/>
      </c>
      <c r="G146" s="463" t="s">
        <v>422</v>
      </c>
      <c r="H146" s="463"/>
      <c r="I146" s="464" t="b">
        <f t="shared" si="6"/>
        <v>1</v>
      </c>
      <c r="J146" s="464" t="b">
        <f t="shared" si="7"/>
        <v>0</v>
      </c>
      <c r="K146" s="464" t="str">
        <f t="shared" si="8"/>
        <v>a1N36000004vIiUEAU</v>
      </c>
      <c r="L146" s="465" t="s">
        <v>1054</v>
      </c>
      <c r="M146" s="131"/>
      <c r="N146" s="68"/>
      <c r="AM146" s="5"/>
      <c r="AN146" s="5"/>
    </row>
    <row r="147" spans="1:40" ht="280.8" x14ac:dyDescent="0.3">
      <c r="A147" s="367">
        <v>9</v>
      </c>
      <c r="B147" s="384" t="str">
        <f t="shared" si="4"/>
        <v/>
      </c>
      <c r="C147" s="385" t="str">
        <f ca="1">TEXT(IFERROR(INDEX('Overview - Section A'!$A$37:$A$44,MATCH(G147,'Overview - Section A'!$U$37:$U$44,0)),""),"d-mmm-yy") &amp;" to " &amp; TEXT(IFERROR(INDEX('Overview - Section A'!$E$37:$E$44,MATCH(G147,'Overview - Section A'!$U$37:$U$44,0)),""),"d-mmm-yy")</f>
        <v>1-Jul-20 to 31-Dec-20</v>
      </c>
      <c r="D147" s="462"/>
      <c r="E147" s="462"/>
      <c r="F147" s="459" t="str">
        <f t="shared" si="5"/>
        <v/>
      </c>
      <c r="G147" s="463" t="s">
        <v>424</v>
      </c>
      <c r="H147" s="463"/>
      <c r="I147" s="464" t="b">
        <f t="shared" si="6"/>
        <v>1</v>
      </c>
      <c r="J147" s="464" t="b">
        <f t="shared" si="7"/>
        <v>0</v>
      </c>
      <c r="K147" s="464" t="str">
        <f t="shared" si="8"/>
        <v>a1N36000004vIiUEAU</v>
      </c>
      <c r="L147" s="465" t="s">
        <v>1055</v>
      </c>
      <c r="M147" s="131"/>
      <c r="N147" s="68"/>
      <c r="AM147" s="5"/>
      <c r="AN147" s="5"/>
    </row>
    <row r="148" spans="1:40" ht="280.8" x14ac:dyDescent="0.3">
      <c r="A148" s="367">
        <v>10</v>
      </c>
      <c r="B148" s="384" t="str">
        <f t="shared" si="4"/>
        <v/>
      </c>
      <c r="C148" s="385" t="str">
        <f ca="1">TEXT(IFERROR(INDEX('Overview - Section A'!$A$37:$A$44,MATCH(G148,'Overview - Section A'!$U$37:$U$44,0)),""),"d-mmm-yy") &amp;" to " &amp; TEXT(IFERROR(INDEX('Overview - Section A'!$E$37:$E$44,MATCH(G148,'Overview - Section A'!$U$37:$U$44,0)),""),"d-mmm-yy")</f>
        <v>1-Jan-18 to 30-Jun-18</v>
      </c>
      <c r="D148" s="462"/>
      <c r="E148" s="462"/>
      <c r="F148" s="459" t="str">
        <f t="shared" si="5"/>
        <v/>
      </c>
      <c r="G148" s="463" t="s">
        <v>414</v>
      </c>
      <c r="H148" s="463"/>
      <c r="I148" s="464" t="b">
        <f t="shared" si="6"/>
        <v>1</v>
      </c>
      <c r="J148" s="464" t="b">
        <f t="shared" si="7"/>
        <v>0</v>
      </c>
      <c r="K148" s="464" t="str">
        <f t="shared" si="8"/>
        <v>a1N36000004vIiVEAU</v>
      </c>
      <c r="L148" s="465" t="s">
        <v>1056</v>
      </c>
      <c r="M148" s="131"/>
      <c r="N148" s="68"/>
      <c r="AM148" s="5"/>
      <c r="AN148" s="5"/>
    </row>
    <row r="149" spans="1:40" ht="280.8" x14ac:dyDescent="0.3">
      <c r="A149" s="367">
        <v>10</v>
      </c>
      <c r="B149" s="384" t="str">
        <f t="shared" si="4"/>
        <v/>
      </c>
      <c r="C149" s="385" t="str">
        <f ca="1">TEXT(IFERROR(INDEX('Overview - Section A'!$A$37:$A$44,MATCH(G149,'Overview - Section A'!$U$37:$U$44,0)),""),"d-mmm-yy") &amp;" to " &amp; TEXT(IFERROR(INDEX('Overview - Section A'!$E$37:$E$44,MATCH(G149,'Overview - Section A'!$U$37:$U$44,0)),""),"d-mmm-yy")</f>
        <v>1-Jul-18 to 31-Dec-18</v>
      </c>
      <c r="D149" s="462"/>
      <c r="E149" s="462"/>
      <c r="F149" s="459" t="str">
        <f t="shared" si="5"/>
        <v/>
      </c>
      <c r="G149" s="463" t="s">
        <v>416</v>
      </c>
      <c r="H149" s="463"/>
      <c r="I149" s="464" t="b">
        <f t="shared" si="6"/>
        <v>1</v>
      </c>
      <c r="J149" s="464" t="b">
        <f t="shared" si="7"/>
        <v>0</v>
      </c>
      <c r="K149" s="464" t="str">
        <f t="shared" si="8"/>
        <v>a1N36000004vIiVEAU</v>
      </c>
      <c r="L149" s="465" t="s">
        <v>1057</v>
      </c>
      <c r="M149" s="131"/>
      <c r="N149" s="68"/>
      <c r="AM149" s="5"/>
      <c r="AN149" s="5"/>
    </row>
    <row r="150" spans="1:40" ht="280.8" x14ac:dyDescent="0.3">
      <c r="A150" s="367">
        <v>10</v>
      </c>
      <c r="B150" s="384" t="str">
        <f t="shared" si="4"/>
        <v/>
      </c>
      <c r="C150" s="385" t="str">
        <f ca="1">TEXT(IFERROR(INDEX('Overview - Section A'!$A$37:$A$44,MATCH(G150,'Overview - Section A'!$U$37:$U$44,0)),""),"d-mmm-yy") &amp;" to " &amp; TEXT(IFERROR(INDEX('Overview - Section A'!$E$37:$E$44,MATCH(G150,'Overview - Section A'!$U$37:$U$44,0)),""),"d-mmm-yy")</f>
        <v>1-Jan-19 to 30-Jun-19</v>
      </c>
      <c r="D150" s="462"/>
      <c r="E150" s="462"/>
      <c r="F150" s="459" t="str">
        <f t="shared" si="5"/>
        <v/>
      </c>
      <c r="G150" s="463" t="s">
        <v>418</v>
      </c>
      <c r="H150" s="463"/>
      <c r="I150" s="464" t="b">
        <f t="shared" si="6"/>
        <v>1</v>
      </c>
      <c r="J150" s="464" t="b">
        <f t="shared" si="7"/>
        <v>0</v>
      </c>
      <c r="K150" s="464" t="str">
        <f t="shared" si="8"/>
        <v>a1N36000004vIiVEAU</v>
      </c>
      <c r="L150" s="465" t="s">
        <v>1058</v>
      </c>
      <c r="M150" s="131"/>
      <c r="N150" s="68"/>
      <c r="AM150" s="5"/>
      <c r="AN150" s="5"/>
    </row>
    <row r="151" spans="1:40" ht="280.8" x14ac:dyDescent="0.3">
      <c r="A151" s="367">
        <v>10</v>
      </c>
      <c r="B151" s="384" t="str">
        <f t="shared" si="4"/>
        <v/>
      </c>
      <c r="C151" s="385" t="str">
        <f ca="1">TEXT(IFERROR(INDEX('Overview - Section A'!$A$37:$A$44,MATCH(G151,'Overview - Section A'!$U$37:$U$44,0)),""),"d-mmm-yy") &amp;" to " &amp; TEXT(IFERROR(INDEX('Overview - Section A'!$E$37:$E$44,MATCH(G151,'Overview - Section A'!$U$37:$U$44,0)),""),"d-mmm-yy")</f>
        <v>1-Jul-19 to 31-Dec-19</v>
      </c>
      <c r="D151" s="462"/>
      <c r="E151" s="462"/>
      <c r="F151" s="459" t="str">
        <f t="shared" si="5"/>
        <v/>
      </c>
      <c r="G151" s="463" t="s">
        <v>420</v>
      </c>
      <c r="H151" s="463"/>
      <c r="I151" s="464" t="b">
        <f t="shared" si="6"/>
        <v>1</v>
      </c>
      <c r="J151" s="464" t="b">
        <f t="shared" si="7"/>
        <v>0</v>
      </c>
      <c r="K151" s="464" t="str">
        <f t="shared" si="8"/>
        <v>a1N36000004vIiVEAU</v>
      </c>
      <c r="L151" s="465" t="s">
        <v>1059</v>
      </c>
      <c r="M151" s="131"/>
      <c r="N151" s="68"/>
      <c r="AM151" s="5"/>
      <c r="AN151" s="5"/>
    </row>
    <row r="152" spans="1:40" ht="280.8" x14ac:dyDescent="0.3">
      <c r="A152" s="367">
        <v>10</v>
      </c>
      <c r="B152" s="384" t="str">
        <f t="shared" si="4"/>
        <v/>
      </c>
      <c r="C152" s="385" t="str">
        <f ca="1">TEXT(IFERROR(INDEX('Overview - Section A'!$A$37:$A$44,MATCH(G152,'Overview - Section A'!$U$37:$U$44,0)),""),"d-mmm-yy") &amp;" to " &amp; TEXT(IFERROR(INDEX('Overview - Section A'!$E$37:$E$44,MATCH(G152,'Overview - Section A'!$U$37:$U$44,0)),""),"d-mmm-yy")</f>
        <v>1-Jan-20 to 30-Jun-20</v>
      </c>
      <c r="D152" s="462"/>
      <c r="E152" s="462"/>
      <c r="F152" s="459" t="str">
        <f t="shared" si="5"/>
        <v/>
      </c>
      <c r="G152" s="463" t="s">
        <v>422</v>
      </c>
      <c r="H152" s="463"/>
      <c r="I152" s="464" t="b">
        <f t="shared" si="6"/>
        <v>1</v>
      </c>
      <c r="J152" s="464" t="b">
        <f t="shared" si="7"/>
        <v>0</v>
      </c>
      <c r="K152" s="464" t="str">
        <f t="shared" si="8"/>
        <v>a1N36000004vIiVEAU</v>
      </c>
      <c r="L152" s="465" t="s">
        <v>1060</v>
      </c>
      <c r="M152" s="131"/>
      <c r="N152" s="68"/>
      <c r="AM152" s="5"/>
      <c r="AN152" s="5"/>
    </row>
    <row r="153" spans="1:40" ht="280.8" x14ac:dyDescent="0.3">
      <c r="A153" s="367">
        <v>10</v>
      </c>
      <c r="B153" s="384" t="str">
        <f t="shared" si="4"/>
        <v/>
      </c>
      <c r="C153" s="385" t="str">
        <f ca="1">TEXT(IFERROR(INDEX('Overview - Section A'!$A$37:$A$44,MATCH(G153,'Overview - Section A'!$U$37:$U$44,0)),""),"d-mmm-yy") &amp;" to " &amp; TEXT(IFERROR(INDEX('Overview - Section A'!$E$37:$E$44,MATCH(G153,'Overview - Section A'!$U$37:$U$44,0)),""),"d-mmm-yy")</f>
        <v>1-Jul-20 to 31-Dec-20</v>
      </c>
      <c r="D153" s="462"/>
      <c r="E153" s="462"/>
      <c r="F153" s="459" t="str">
        <f t="shared" si="5"/>
        <v/>
      </c>
      <c r="G153" s="463" t="s">
        <v>424</v>
      </c>
      <c r="H153" s="463"/>
      <c r="I153" s="464" t="b">
        <f t="shared" si="6"/>
        <v>1</v>
      </c>
      <c r="J153" s="464" t="b">
        <f t="shared" si="7"/>
        <v>0</v>
      </c>
      <c r="K153" s="464" t="str">
        <f t="shared" si="8"/>
        <v>a1N36000004vIiVEAU</v>
      </c>
      <c r="L153" s="465" t="s">
        <v>1061</v>
      </c>
      <c r="M153" s="131"/>
      <c r="N153" s="68"/>
      <c r="AM153" s="5"/>
      <c r="AN153" s="5"/>
    </row>
    <row r="154" spans="1:40" ht="280.8" x14ac:dyDescent="0.3">
      <c r="A154" s="367">
        <v>11</v>
      </c>
      <c r="B154" s="384" t="str">
        <f t="shared" si="4"/>
        <v/>
      </c>
      <c r="C154" s="385" t="str">
        <f ca="1">TEXT(IFERROR(INDEX('Overview - Section A'!$A$37:$A$44,MATCH(G154,'Overview - Section A'!$U$37:$U$44,0)),""),"d-mmm-yy") &amp;" to " &amp; TEXT(IFERROR(INDEX('Overview - Section A'!$E$37:$E$44,MATCH(G154,'Overview - Section A'!$U$37:$U$44,0)),""),"d-mmm-yy")</f>
        <v>1-Jan-18 to 30-Jun-18</v>
      </c>
      <c r="D154" s="462"/>
      <c r="E154" s="462"/>
      <c r="F154" s="459" t="str">
        <f t="shared" si="5"/>
        <v/>
      </c>
      <c r="G154" s="463" t="s">
        <v>414</v>
      </c>
      <c r="H154" s="463"/>
      <c r="I154" s="464" t="b">
        <f t="shared" si="6"/>
        <v>1</v>
      </c>
      <c r="J154" s="464" t="b">
        <f t="shared" si="7"/>
        <v>0</v>
      </c>
      <c r="K154" s="464" t="str">
        <f t="shared" si="8"/>
        <v>a1N36000004vIiWEAU</v>
      </c>
      <c r="L154" s="465" t="s">
        <v>1062</v>
      </c>
      <c r="M154" s="131"/>
      <c r="N154" s="68"/>
      <c r="AM154" s="5"/>
      <c r="AN154" s="5"/>
    </row>
    <row r="155" spans="1:40" ht="280.8" x14ac:dyDescent="0.3">
      <c r="A155" s="367">
        <v>11</v>
      </c>
      <c r="B155" s="384" t="str">
        <f t="shared" si="4"/>
        <v/>
      </c>
      <c r="C155" s="385" t="str">
        <f ca="1">TEXT(IFERROR(INDEX('Overview - Section A'!$A$37:$A$44,MATCH(G155,'Overview - Section A'!$U$37:$U$44,0)),""),"d-mmm-yy") &amp;" to " &amp; TEXT(IFERROR(INDEX('Overview - Section A'!$E$37:$E$44,MATCH(G155,'Overview - Section A'!$U$37:$U$44,0)),""),"d-mmm-yy")</f>
        <v>1-Jul-18 to 31-Dec-18</v>
      </c>
      <c r="D155" s="462"/>
      <c r="E155" s="462"/>
      <c r="F155" s="459" t="str">
        <f t="shared" si="5"/>
        <v/>
      </c>
      <c r="G155" s="463" t="s">
        <v>416</v>
      </c>
      <c r="H155" s="463"/>
      <c r="I155" s="464" t="b">
        <f t="shared" si="6"/>
        <v>1</v>
      </c>
      <c r="J155" s="464" t="b">
        <f t="shared" si="7"/>
        <v>0</v>
      </c>
      <c r="K155" s="464" t="str">
        <f t="shared" si="8"/>
        <v>a1N36000004vIiWEAU</v>
      </c>
      <c r="L155" s="465" t="s">
        <v>1063</v>
      </c>
      <c r="M155" s="131"/>
      <c r="N155" s="68"/>
      <c r="AM155" s="5"/>
      <c r="AN155" s="5"/>
    </row>
    <row r="156" spans="1:40" ht="280.8" x14ac:dyDescent="0.3">
      <c r="A156" s="367">
        <v>11</v>
      </c>
      <c r="B156" s="384" t="str">
        <f t="shared" si="4"/>
        <v/>
      </c>
      <c r="C156" s="385" t="str">
        <f ca="1">TEXT(IFERROR(INDEX('Overview - Section A'!$A$37:$A$44,MATCH(G156,'Overview - Section A'!$U$37:$U$44,0)),""),"d-mmm-yy") &amp;" to " &amp; TEXT(IFERROR(INDEX('Overview - Section A'!$E$37:$E$44,MATCH(G156,'Overview - Section A'!$U$37:$U$44,0)),""),"d-mmm-yy")</f>
        <v>1-Jan-19 to 30-Jun-19</v>
      </c>
      <c r="D156" s="462"/>
      <c r="E156" s="462"/>
      <c r="F156" s="459" t="str">
        <f t="shared" si="5"/>
        <v/>
      </c>
      <c r="G156" s="463" t="s">
        <v>418</v>
      </c>
      <c r="H156" s="463"/>
      <c r="I156" s="464" t="b">
        <f t="shared" si="6"/>
        <v>1</v>
      </c>
      <c r="J156" s="464" t="b">
        <f t="shared" si="7"/>
        <v>0</v>
      </c>
      <c r="K156" s="464" t="str">
        <f t="shared" si="8"/>
        <v>a1N36000004vIiWEAU</v>
      </c>
      <c r="L156" s="465" t="s">
        <v>1064</v>
      </c>
      <c r="M156" s="131"/>
      <c r="N156" s="68"/>
      <c r="AM156" s="5"/>
      <c r="AN156" s="5"/>
    </row>
    <row r="157" spans="1:40" ht="280.8" x14ac:dyDescent="0.3">
      <c r="A157" s="367">
        <v>11</v>
      </c>
      <c r="B157" s="384" t="str">
        <f t="shared" si="4"/>
        <v/>
      </c>
      <c r="C157" s="385" t="str">
        <f ca="1">TEXT(IFERROR(INDEX('Overview - Section A'!$A$37:$A$44,MATCH(G157,'Overview - Section A'!$U$37:$U$44,0)),""),"d-mmm-yy") &amp;" to " &amp; TEXT(IFERROR(INDEX('Overview - Section A'!$E$37:$E$44,MATCH(G157,'Overview - Section A'!$U$37:$U$44,0)),""),"d-mmm-yy")</f>
        <v>1-Jul-19 to 31-Dec-19</v>
      </c>
      <c r="D157" s="462"/>
      <c r="E157" s="462"/>
      <c r="F157" s="459" t="str">
        <f t="shared" si="5"/>
        <v/>
      </c>
      <c r="G157" s="463" t="s">
        <v>420</v>
      </c>
      <c r="H157" s="463"/>
      <c r="I157" s="464" t="b">
        <f t="shared" si="6"/>
        <v>1</v>
      </c>
      <c r="J157" s="464" t="b">
        <f t="shared" si="7"/>
        <v>0</v>
      </c>
      <c r="K157" s="464" t="str">
        <f t="shared" si="8"/>
        <v>a1N36000004vIiWEAU</v>
      </c>
      <c r="L157" s="465" t="s">
        <v>1065</v>
      </c>
      <c r="M157" s="131"/>
      <c r="N157" s="68"/>
      <c r="AM157" s="5"/>
      <c r="AN157" s="5"/>
    </row>
    <row r="158" spans="1:40" ht="280.8" x14ac:dyDescent="0.3">
      <c r="A158" s="367">
        <v>11</v>
      </c>
      <c r="B158" s="384" t="str">
        <f t="shared" ref="B158:B221" si="9">IF(A158=A157,"",IF(VLOOKUP(A158,$A$8:$D$90,4,FALSE)=0,"",VLOOKUP(A158,$A$8:$D$90,4,FALSE)))</f>
        <v/>
      </c>
      <c r="C158" s="385" t="str">
        <f ca="1">TEXT(IFERROR(INDEX('Overview - Section A'!$A$37:$A$44,MATCH(G158,'Overview - Section A'!$U$37:$U$44,0)),""),"d-mmm-yy") &amp;" to " &amp; TEXT(IFERROR(INDEX('Overview - Section A'!$E$37:$E$44,MATCH(G158,'Overview - Section A'!$U$37:$U$44,0)),""),"d-mmm-yy")</f>
        <v>1-Jan-20 to 30-Jun-20</v>
      </c>
      <c r="D158" s="462"/>
      <c r="E158" s="462"/>
      <c r="F158" s="459" t="str">
        <f t="shared" ref="F158:F221" si="10">IF(VLOOKUP(A158,$A$8:$D$90,4,FALSE)=0,"",VLOOKUP(A158,$A$8:$D$90,4,FALSE))</f>
        <v/>
      </c>
      <c r="G158" s="463" t="s">
        <v>422</v>
      </c>
      <c r="H158" s="463"/>
      <c r="I158" s="464" t="b">
        <f t="shared" ref="I158:I221" si="11">IFERROR(TRUE,FALSE)</f>
        <v>1</v>
      </c>
      <c r="J158" s="464" t="b">
        <f t="shared" ref="J158:J221" si="12">IFERROR(IF(VLOOKUP(A158,$A$8:$D$90,4,FALSE)&lt;&gt;"",TRUE,FALSE),FALSE)</f>
        <v>0</v>
      </c>
      <c r="K158" s="464" t="str">
        <f t="shared" ref="K158:K221" si="13">IFERROR(VLOOKUP(A158,$A$8:$T$90,20,FALSE),"")</f>
        <v>a1N36000004vIiWEAU</v>
      </c>
      <c r="L158" s="465" t="s">
        <v>1066</v>
      </c>
      <c r="M158" s="131"/>
      <c r="N158" s="68"/>
      <c r="AM158" s="5"/>
      <c r="AN158" s="5"/>
    </row>
    <row r="159" spans="1:40" ht="280.8" x14ac:dyDescent="0.3">
      <c r="A159" s="367">
        <v>11</v>
      </c>
      <c r="B159" s="384" t="str">
        <f t="shared" si="9"/>
        <v/>
      </c>
      <c r="C159" s="385" t="str">
        <f ca="1">TEXT(IFERROR(INDEX('Overview - Section A'!$A$37:$A$44,MATCH(G159,'Overview - Section A'!$U$37:$U$44,0)),""),"d-mmm-yy") &amp;" to " &amp; TEXT(IFERROR(INDEX('Overview - Section A'!$E$37:$E$44,MATCH(G159,'Overview - Section A'!$U$37:$U$44,0)),""),"d-mmm-yy")</f>
        <v>1-Jul-20 to 31-Dec-20</v>
      </c>
      <c r="D159" s="462"/>
      <c r="E159" s="462"/>
      <c r="F159" s="459" t="str">
        <f t="shared" si="10"/>
        <v/>
      </c>
      <c r="G159" s="463" t="s">
        <v>424</v>
      </c>
      <c r="H159" s="463"/>
      <c r="I159" s="464" t="b">
        <f t="shared" si="11"/>
        <v>1</v>
      </c>
      <c r="J159" s="464" t="b">
        <f t="shared" si="12"/>
        <v>0</v>
      </c>
      <c r="K159" s="464" t="str">
        <f t="shared" si="13"/>
        <v>a1N36000004vIiWEAU</v>
      </c>
      <c r="L159" s="465" t="s">
        <v>1067</v>
      </c>
      <c r="M159" s="131"/>
      <c r="N159" s="68"/>
      <c r="AM159" s="5"/>
      <c r="AN159" s="5"/>
    </row>
    <row r="160" spans="1:40" ht="280.8" x14ac:dyDescent="0.3">
      <c r="A160" s="367">
        <v>12</v>
      </c>
      <c r="B160" s="384" t="str">
        <f t="shared" si="9"/>
        <v/>
      </c>
      <c r="C160" s="385" t="str">
        <f ca="1">TEXT(IFERROR(INDEX('Overview - Section A'!$A$37:$A$44,MATCH(G160,'Overview - Section A'!$U$37:$U$44,0)),""),"d-mmm-yy") &amp;" to " &amp; TEXT(IFERROR(INDEX('Overview - Section A'!$E$37:$E$44,MATCH(G160,'Overview - Section A'!$U$37:$U$44,0)),""),"d-mmm-yy")</f>
        <v>1-Jan-18 to 30-Jun-18</v>
      </c>
      <c r="D160" s="462"/>
      <c r="E160" s="462"/>
      <c r="F160" s="459" t="str">
        <f t="shared" si="10"/>
        <v/>
      </c>
      <c r="G160" s="463" t="s">
        <v>414</v>
      </c>
      <c r="H160" s="463"/>
      <c r="I160" s="464" t="b">
        <f t="shared" si="11"/>
        <v>1</v>
      </c>
      <c r="J160" s="464" t="b">
        <f t="shared" si="12"/>
        <v>0</v>
      </c>
      <c r="K160" s="464" t="str">
        <f t="shared" si="13"/>
        <v>a1N36000004vIiXEAU</v>
      </c>
      <c r="L160" s="465" t="s">
        <v>1068</v>
      </c>
      <c r="M160" s="131"/>
      <c r="N160" s="68"/>
      <c r="AM160" s="5"/>
      <c r="AN160" s="5"/>
    </row>
    <row r="161" spans="1:40" ht="280.8" x14ac:dyDescent="0.3">
      <c r="A161" s="367">
        <v>12</v>
      </c>
      <c r="B161" s="384" t="str">
        <f t="shared" si="9"/>
        <v/>
      </c>
      <c r="C161" s="385" t="str">
        <f ca="1">TEXT(IFERROR(INDEX('Overview - Section A'!$A$37:$A$44,MATCH(G161,'Overview - Section A'!$U$37:$U$44,0)),""),"d-mmm-yy") &amp;" to " &amp; TEXT(IFERROR(INDEX('Overview - Section A'!$E$37:$E$44,MATCH(G161,'Overview - Section A'!$U$37:$U$44,0)),""),"d-mmm-yy")</f>
        <v>1-Jul-18 to 31-Dec-18</v>
      </c>
      <c r="D161" s="462"/>
      <c r="E161" s="462"/>
      <c r="F161" s="459" t="str">
        <f t="shared" si="10"/>
        <v/>
      </c>
      <c r="G161" s="463" t="s">
        <v>416</v>
      </c>
      <c r="H161" s="463"/>
      <c r="I161" s="464" t="b">
        <f t="shared" si="11"/>
        <v>1</v>
      </c>
      <c r="J161" s="464" t="b">
        <f t="shared" si="12"/>
        <v>0</v>
      </c>
      <c r="K161" s="464" t="str">
        <f t="shared" si="13"/>
        <v>a1N36000004vIiXEAU</v>
      </c>
      <c r="L161" s="465" t="s">
        <v>1069</v>
      </c>
      <c r="M161" s="131"/>
      <c r="N161" s="68"/>
      <c r="AM161" s="5"/>
      <c r="AN161" s="5"/>
    </row>
    <row r="162" spans="1:40" ht="280.8" x14ac:dyDescent="0.3">
      <c r="A162" s="367">
        <v>12</v>
      </c>
      <c r="B162" s="384" t="str">
        <f t="shared" si="9"/>
        <v/>
      </c>
      <c r="C162" s="385" t="str">
        <f ca="1">TEXT(IFERROR(INDEX('Overview - Section A'!$A$37:$A$44,MATCH(G162,'Overview - Section A'!$U$37:$U$44,0)),""),"d-mmm-yy") &amp;" to " &amp; TEXT(IFERROR(INDEX('Overview - Section A'!$E$37:$E$44,MATCH(G162,'Overview - Section A'!$U$37:$U$44,0)),""),"d-mmm-yy")</f>
        <v>1-Jan-19 to 30-Jun-19</v>
      </c>
      <c r="D162" s="462"/>
      <c r="E162" s="462"/>
      <c r="F162" s="459" t="str">
        <f t="shared" si="10"/>
        <v/>
      </c>
      <c r="G162" s="463" t="s">
        <v>418</v>
      </c>
      <c r="H162" s="463"/>
      <c r="I162" s="464" t="b">
        <f t="shared" si="11"/>
        <v>1</v>
      </c>
      <c r="J162" s="464" t="b">
        <f t="shared" si="12"/>
        <v>0</v>
      </c>
      <c r="K162" s="464" t="str">
        <f t="shared" si="13"/>
        <v>a1N36000004vIiXEAU</v>
      </c>
      <c r="L162" s="465" t="s">
        <v>1070</v>
      </c>
      <c r="M162" s="131"/>
      <c r="N162" s="68"/>
      <c r="AM162" s="5"/>
      <c r="AN162" s="5"/>
    </row>
    <row r="163" spans="1:40" ht="280.8" x14ac:dyDescent="0.3">
      <c r="A163" s="367">
        <v>12</v>
      </c>
      <c r="B163" s="384" t="str">
        <f t="shared" si="9"/>
        <v/>
      </c>
      <c r="C163" s="385" t="str">
        <f ca="1">TEXT(IFERROR(INDEX('Overview - Section A'!$A$37:$A$44,MATCH(G163,'Overview - Section A'!$U$37:$U$44,0)),""),"d-mmm-yy") &amp;" to " &amp; TEXT(IFERROR(INDEX('Overview - Section A'!$E$37:$E$44,MATCH(G163,'Overview - Section A'!$U$37:$U$44,0)),""),"d-mmm-yy")</f>
        <v>1-Jul-19 to 31-Dec-19</v>
      </c>
      <c r="D163" s="462"/>
      <c r="E163" s="462"/>
      <c r="F163" s="459" t="str">
        <f t="shared" si="10"/>
        <v/>
      </c>
      <c r="G163" s="463" t="s">
        <v>420</v>
      </c>
      <c r="H163" s="463"/>
      <c r="I163" s="464" t="b">
        <f t="shared" si="11"/>
        <v>1</v>
      </c>
      <c r="J163" s="464" t="b">
        <f t="shared" si="12"/>
        <v>0</v>
      </c>
      <c r="K163" s="464" t="str">
        <f t="shared" si="13"/>
        <v>a1N36000004vIiXEAU</v>
      </c>
      <c r="L163" s="465" t="s">
        <v>1071</v>
      </c>
      <c r="M163" s="131"/>
      <c r="N163" s="68"/>
      <c r="AM163" s="5"/>
      <c r="AN163" s="5"/>
    </row>
    <row r="164" spans="1:40" ht="280.8" x14ac:dyDescent="0.3">
      <c r="A164" s="367">
        <v>12</v>
      </c>
      <c r="B164" s="384" t="str">
        <f t="shared" si="9"/>
        <v/>
      </c>
      <c r="C164" s="385" t="str">
        <f ca="1">TEXT(IFERROR(INDEX('Overview - Section A'!$A$37:$A$44,MATCH(G164,'Overview - Section A'!$U$37:$U$44,0)),""),"d-mmm-yy") &amp;" to " &amp; TEXT(IFERROR(INDEX('Overview - Section A'!$E$37:$E$44,MATCH(G164,'Overview - Section A'!$U$37:$U$44,0)),""),"d-mmm-yy")</f>
        <v>1-Jan-20 to 30-Jun-20</v>
      </c>
      <c r="D164" s="462"/>
      <c r="E164" s="462"/>
      <c r="F164" s="459" t="str">
        <f t="shared" si="10"/>
        <v/>
      </c>
      <c r="G164" s="463" t="s">
        <v>422</v>
      </c>
      <c r="H164" s="463"/>
      <c r="I164" s="464" t="b">
        <f t="shared" si="11"/>
        <v>1</v>
      </c>
      <c r="J164" s="464" t="b">
        <f t="shared" si="12"/>
        <v>0</v>
      </c>
      <c r="K164" s="464" t="str">
        <f t="shared" si="13"/>
        <v>a1N36000004vIiXEAU</v>
      </c>
      <c r="L164" s="465" t="s">
        <v>1072</v>
      </c>
      <c r="M164" s="131"/>
      <c r="N164" s="68"/>
      <c r="AM164" s="5"/>
      <c r="AN164" s="5"/>
    </row>
    <row r="165" spans="1:40" ht="280.8" x14ac:dyDescent="0.3">
      <c r="A165" s="367">
        <v>12</v>
      </c>
      <c r="B165" s="384" t="str">
        <f t="shared" si="9"/>
        <v/>
      </c>
      <c r="C165" s="385" t="str">
        <f ca="1">TEXT(IFERROR(INDEX('Overview - Section A'!$A$37:$A$44,MATCH(G165,'Overview - Section A'!$U$37:$U$44,0)),""),"d-mmm-yy") &amp;" to " &amp; TEXT(IFERROR(INDEX('Overview - Section A'!$E$37:$E$44,MATCH(G165,'Overview - Section A'!$U$37:$U$44,0)),""),"d-mmm-yy")</f>
        <v>1-Jul-20 to 31-Dec-20</v>
      </c>
      <c r="D165" s="462"/>
      <c r="E165" s="462"/>
      <c r="F165" s="459" t="str">
        <f t="shared" si="10"/>
        <v/>
      </c>
      <c r="G165" s="463" t="s">
        <v>424</v>
      </c>
      <c r="H165" s="463"/>
      <c r="I165" s="464" t="b">
        <f t="shared" si="11"/>
        <v>1</v>
      </c>
      <c r="J165" s="464" t="b">
        <f t="shared" si="12"/>
        <v>0</v>
      </c>
      <c r="K165" s="464" t="str">
        <f t="shared" si="13"/>
        <v>a1N36000004vIiXEAU</v>
      </c>
      <c r="L165" s="465" t="s">
        <v>1073</v>
      </c>
      <c r="M165" s="131"/>
      <c r="N165" s="68"/>
      <c r="AM165" s="5"/>
      <c r="AN165" s="5"/>
    </row>
    <row r="166" spans="1:40" ht="280.8" x14ac:dyDescent="0.3">
      <c r="A166" s="367">
        <v>13</v>
      </c>
      <c r="B166" s="384" t="str">
        <f t="shared" si="9"/>
        <v/>
      </c>
      <c r="C166" s="385" t="str">
        <f ca="1">TEXT(IFERROR(INDEX('Overview - Section A'!$A$37:$A$44,MATCH(G166,'Overview - Section A'!$U$37:$U$44,0)),""),"d-mmm-yy") &amp;" to " &amp; TEXT(IFERROR(INDEX('Overview - Section A'!$E$37:$E$44,MATCH(G166,'Overview - Section A'!$U$37:$U$44,0)),""),"d-mmm-yy")</f>
        <v>1-Jan-18 to 30-Jun-18</v>
      </c>
      <c r="D166" s="462"/>
      <c r="E166" s="462"/>
      <c r="F166" s="459" t="str">
        <f t="shared" si="10"/>
        <v/>
      </c>
      <c r="G166" s="463" t="s">
        <v>414</v>
      </c>
      <c r="H166" s="463"/>
      <c r="I166" s="464" t="b">
        <f t="shared" si="11"/>
        <v>1</v>
      </c>
      <c r="J166" s="464" t="b">
        <f t="shared" si="12"/>
        <v>0</v>
      </c>
      <c r="K166" s="464" t="str">
        <f t="shared" si="13"/>
        <v>a1N36000004vIiYEAU</v>
      </c>
      <c r="L166" s="465" t="s">
        <v>1074</v>
      </c>
      <c r="M166" s="131"/>
      <c r="N166" s="68"/>
      <c r="AM166" s="5"/>
      <c r="AN166" s="5"/>
    </row>
    <row r="167" spans="1:40" ht="280.8" x14ac:dyDescent="0.3">
      <c r="A167" s="367">
        <v>13</v>
      </c>
      <c r="B167" s="384" t="str">
        <f t="shared" si="9"/>
        <v/>
      </c>
      <c r="C167" s="385" t="str">
        <f ca="1">TEXT(IFERROR(INDEX('Overview - Section A'!$A$37:$A$44,MATCH(G167,'Overview - Section A'!$U$37:$U$44,0)),""),"d-mmm-yy") &amp;" to " &amp; TEXT(IFERROR(INDEX('Overview - Section A'!$E$37:$E$44,MATCH(G167,'Overview - Section A'!$U$37:$U$44,0)),""),"d-mmm-yy")</f>
        <v>1-Jul-18 to 31-Dec-18</v>
      </c>
      <c r="D167" s="462"/>
      <c r="E167" s="462"/>
      <c r="F167" s="459" t="str">
        <f t="shared" si="10"/>
        <v/>
      </c>
      <c r="G167" s="463" t="s">
        <v>416</v>
      </c>
      <c r="H167" s="463"/>
      <c r="I167" s="464" t="b">
        <f t="shared" si="11"/>
        <v>1</v>
      </c>
      <c r="J167" s="464" t="b">
        <f t="shared" si="12"/>
        <v>0</v>
      </c>
      <c r="K167" s="464" t="str">
        <f t="shared" si="13"/>
        <v>a1N36000004vIiYEAU</v>
      </c>
      <c r="L167" s="465" t="s">
        <v>1075</v>
      </c>
      <c r="M167" s="131"/>
      <c r="N167" s="68"/>
      <c r="AM167" s="5"/>
      <c r="AN167" s="5"/>
    </row>
    <row r="168" spans="1:40" ht="280.8" x14ac:dyDescent="0.3">
      <c r="A168" s="367">
        <v>13</v>
      </c>
      <c r="B168" s="384" t="str">
        <f t="shared" si="9"/>
        <v/>
      </c>
      <c r="C168" s="385" t="str">
        <f ca="1">TEXT(IFERROR(INDEX('Overview - Section A'!$A$37:$A$44,MATCH(G168,'Overview - Section A'!$U$37:$U$44,0)),""),"d-mmm-yy") &amp;" to " &amp; TEXT(IFERROR(INDEX('Overview - Section A'!$E$37:$E$44,MATCH(G168,'Overview - Section A'!$U$37:$U$44,0)),""),"d-mmm-yy")</f>
        <v>1-Jan-19 to 30-Jun-19</v>
      </c>
      <c r="D168" s="462"/>
      <c r="E168" s="462"/>
      <c r="F168" s="459" t="str">
        <f t="shared" si="10"/>
        <v/>
      </c>
      <c r="G168" s="463" t="s">
        <v>418</v>
      </c>
      <c r="H168" s="463"/>
      <c r="I168" s="464" t="b">
        <f t="shared" si="11"/>
        <v>1</v>
      </c>
      <c r="J168" s="464" t="b">
        <f t="shared" si="12"/>
        <v>0</v>
      </c>
      <c r="K168" s="464" t="str">
        <f t="shared" si="13"/>
        <v>a1N36000004vIiYEAU</v>
      </c>
      <c r="L168" s="465" t="s">
        <v>1076</v>
      </c>
      <c r="M168" s="131"/>
      <c r="N168" s="68"/>
      <c r="AM168" s="5"/>
      <c r="AN168" s="5"/>
    </row>
    <row r="169" spans="1:40" ht="280.8" x14ac:dyDescent="0.3">
      <c r="A169" s="367">
        <v>13</v>
      </c>
      <c r="B169" s="384" t="str">
        <f t="shared" si="9"/>
        <v/>
      </c>
      <c r="C169" s="385" t="str">
        <f ca="1">TEXT(IFERROR(INDEX('Overview - Section A'!$A$37:$A$44,MATCH(G169,'Overview - Section A'!$U$37:$U$44,0)),""),"d-mmm-yy") &amp;" to " &amp; TEXT(IFERROR(INDEX('Overview - Section A'!$E$37:$E$44,MATCH(G169,'Overview - Section A'!$U$37:$U$44,0)),""),"d-mmm-yy")</f>
        <v>1-Jul-19 to 31-Dec-19</v>
      </c>
      <c r="D169" s="462"/>
      <c r="E169" s="462"/>
      <c r="F169" s="459" t="str">
        <f t="shared" si="10"/>
        <v/>
      </c>
      <c r="G169" s="463" t="s">
        <v>420</v>
      </c>
      <c r="H169" s="463"/>
      <c r="I169" s="464" t="b">
        <f t="shared" si="11"/>
        <v>1</v>
      </c>
      <c r="J169" s="464" t="b">
        <f t="shared" si="12"/>
        <v>0</v>
      </c>
      <c r="K169" s="464" t="str">
        <f t="shared" si="13"/>
        <v>a1N36000004vIiYEAU</v>
      </c>
      <c r="L169" s="465" t="s">
        <v>1077</v>
      </c>
      <c r="M169" s="131"/>
      <c r="N169" s="68"/>
      <c r="AM169" s="5"/>
      <c r="AN169" s="5"/>
    </row>
    <row r="170" spans="1:40" ht="280.8" x14ac:dyDescent="0.3">
      <c r="A170" s="367">
        <v>13</v>
      </c>
      <c r="B170" s="384" t="str">
        <f t="shared" si="9"/>
        <v/>
      </c>
      <c r="C170" s="385" t="str">
        <f ca="1">TEXT(IFERROR(INDEX('Overview - Section A'!$A$37:$A$44,MATCH(G170,'Overview - Section A'!$U$37:$U$44,0)),""),"d-mmm-yy") &amp;" to " &amp; TEXT(IFERROR(INDEX('Overview - Section A'!$E$37:$E$44,MATCH(G170,'Overview - Section A'!$U$37:$U$44,0)),""),"d-mmm-yy")</f>
        <v>1-Jan-20 to 30-Jun-20</v>
      </c>
      <c r="D170" s="462"/>
      <c r="E170" s="462"/>
      <c r="F170" s="459" t="str">
        <f t="shared" si="10"/>
        <v/>
      </c>
      <c r="G170" s="463" t="s">
        <v>422</v>
      </c>
      <c r="H170" s="463"/>
      <c r="I170" s="464" t="b">
        <f t="shared" si="11"/>
        <v>1</v>
      </c>
      <c r="J170" s="464" t="b">
        <f t="shared" si="12"/>
        <v>0</v>
      </c>
      <c r="K170" s="464" t="str">
        <f t="shared" si="13"/>
        <v>a1N36000004vIiYEAU</v>
      </c>
      <c r="L170" s="465" t="s">
        <v>1078</v>
      </c>
      <c r="M170" s="131"/>
      <c r="N170" s="68"/>
      <c r="AM170" s="5"/>
      <c r="AN170" s="5"/>
    </row>
    <row r="171" spans="1:40" ht="280.8" x14ac:dyDescent="0.3">
      <c r="A171" s="367">
        <v>13</v>
      </c>
      <c r="B171" s="384" t="str">
        <f t="shared" si="9"/>
        <v/>
      </c>
      <c r="C171" s="385" t="str">
        <f ca="1">TEXT(IFERROR(INDEX('Overview - Section A'!$A$37:$A$44,MATCH(G171,'Overview - Section A'!$U$37:$U$44,0)),""),"d-mmm-yy") &amp;" to " &amp; TEXT(IFERROR(INDEX('Overview - Section A'!$E$37:$E$44,MATCH(G171,'Overview - Section A'!$U$37:$U$44,0)),""),"d-mmm-yy")</f>
        <v>1-Jul-20 to 31-Dec-20</v>
      </c>
      <c r="D171" s="462"/>
      <c r="E171" s="462"/>
      <c r="F171" s="459" t="str">
        <f t="shared" si="10"/>
        <v/>
      </c>
      <c r="G171" s="463" t="s">
        <v>424</v>
      </c>
      <c r="H171" s="463"/>
      <c r="I171" s="464" t="b">
        <f t="shared" si="11"/>
        <v>1</v>
      </c>
      <c r="J171" s="464" t="b">
        <f t="shared" si="12"/>
        <v>0</v>
      </c>
      <c r="K171" s="464" t="str">
        <f t="shared" si="13"/>
        <v>a1N36000004vIiYEAU</v>
      </c>
      <c r="L171" s="465" t="s">
        <v>1079</v>
      </c>
      <c r="M171" s="131"/>
      <c r="N171" s="68"/>
      <c r="AM171" s="5"/>
      <c r="AN171" s="5"/>
    </row>
    <row r="172" spans="1:40" ht="280.8" x14ac:dyDescent="0.3">
      <c r="A172" s="367">
        <v>14</v>
      </c>
      <c r="B172" s="384" t="str">
        <f t="shared" si="9"/>
        <v/>
      </c>
      <c r="C172" s="385" t="str">
        <f ca="1">TEXT(IFERROR(INDEX('Overview - Section A'!$A$37:$A$44,MATCH(G172,'Overview - Section A'!$U$37:$U$44,0)),""),"d-mmm-yy") &amp;" to " &amp; TEXT(IFERROR(INDEX('Overview - Section A'!$E$37:$E$44,MATCH(G172,'Overview - Section A'!$U$37:$U$44,0)),""),"d-mmm-yy")</f>
        <v>1-Jan-18 to 30-Jun-18</v>
      </c>
      <c r="D172" s="462"/>
      <c r="E172" s="462"/>
      <c r="F172" s="459" t="str">
        <f t="shared" si="10"/>
        <v/>
      </c>
      <c r="G172" s="463" t="s">
        <v>414</v>
      </c>
      <c r="H172" s="463"/>
      <c r="I172" s="464" t="b">
        <f t="shared" si="11"/>
        <v>1</v>
      </c>
      <c r="J172" s="464" t="b">
        <f t="shared" si="12"/>
        <v>0</v>
      </c>
      <c r="K172" s="464" t="str">
        <f t="shared" si="13"/>
        <v>a1N36000004vIiZEAU</v>
      </c>
      <c r="L172" s="465" t="s">
        <v>1080</v>
      </c>
      <c r="M172" s="131"/>
      <c r="N172" s="68"/>
      <c r="AM172" s="5"/>
      <c r="AN172" s="5"/>
    </row>
    <row r="173" spans="1:40" ht="280.8" x14ac:dyDescent="0.3">
      <c r="A173" s="367">
        <v>14</v>
      </c>
      <c r="B173" s="384" t="str">
        <f t="shared" si="9"/>
        <v/>
      </c>
      <c r="C173" s="385" t="str">
        <f ca="1">TEXT(IFERROR(INDEX('Overview - Section A'!$A$37:$A$44,MATCH(G173,'Overview - Section A'!$U$37:$U$44,0)),""),"d-mmm-yy") &amp;" to " &amp; TEXT(IFERROR(INDEX('Overview - Section A'!$E$37:$E$44,MATCH(G173,'Overview - Section A'!$U$37:$U$44,0)),""),"d-mmm-yy")</f>
        <v>1-Jul-18 to 31-Dec-18</v>
      </c>
      <c r="D173" s="462"/>
      <c r="E173" s="462"/>
      <c r="F173" s="459" t="str">
        <f t="shared" si="10"/>
        <v/>
      </c>
      <c r="G173" s="463" t="s">
        <v>416</v>
      </c>
      <c r="H173" s="463"/>
      <c r="I173" s="464" t="b">
        <f t="shared" si="11"/>
        <v>1</v>
      </c>
      <c r="J173" s="464" t="b">
        <f t="shared" si="12"/>
        <v>0</v>
      </c>
      <c r="K173" s="464" t="str">
        <f t="shared" si="13"/>
        <v>a1N36000004vIiZEAU</v>
      </c>
      <c r="L173" s="465" t="s">
        <v>1081</v>
      </c>
      <c r="M173" s="131"/>
      <c r="N173" s="68"/>
      <c r="AM173" s="5"/>
      <c r="AN173" s="5"/>
    </row>
    <row r="174" spans="1:40" ht="280.8" x14ac:dyDescent="0.3">
      <c r="A174" s="367">
        <v>14</v>
      </c>
      <c r="B174" s="384" t="str">
        <f t="shared" si="9"/>
        <v/>
      </c>
      <c r="C174" s="385" t="str">
        <f ca="1">TEXT(IFERROR(INDEX('Overview - Section A'!$A$37:$A$44,MATCH(G174,'Overview - Section A'!$U$37:$U$44,0)),""),"d-mmm-yy") &amp;" to " &amp; TEXT(IFERROR(INDEX('Overview - Section A'!$E$37:$E$44,MATCH(G174,'Overview - Section A'!$U$37:$U$44,0)),""),"d-mmm-yy")</f>
        <v>1-Jan-19 to 30-Jun-19</v>
      </c>
      <c r="D174" s="462"/>
      <c r="E174" s="462"/>
      <c r="F174" s="459" t="str">
        <f t="shared" si="10"/>
        <v/>
      </c>
      <c r="G174" s="463" t="s">
        <v>418</v>
      </c>
      <c r="H174" s="463"/>
      <c r="I174" s="464" t="b">
        <f t="shared" si="11"/>
        <v>1</v>
      </c>
      <c r="J174" s="464" t="b">
        <f t="shared" si="12"/>
        <v>0</v>
      </c>
      <c r="K174" s="464" t="str">
        <f t="shared" si="13"/>
        <v>a1N36000004vIiZEAU</v>
      </c>
      <c r="L174" s="465" t="s">
        <v>1082</v>
      </c>
      <c r="M174" s="131"/>
      <c r="N174" s="68"/>
      <c r="AM174" s="5"/>
      <c r="AN174" s="5"/>
    </row>
    <row r="175" spans="1:40" ht="280.8" x14ac:dyDescent="0.3">
      <c r="A175" s="367">
        <v>14</v>
      </c>
      <c r="B175" s="384" t="str">
        <f t="shared" si="9"/>
        <v/>
      </c>
      <c r="C175" s="385" t="str">
        <f ca="1">TEXT(IFERROR(INDEX('Overview - Section A'!$A$37:$A$44,MATCH(G175,'Overview - Section A'!$U$37:$U$44,0)),""),"d-mmm-yy") &amp;" to " &amp; TEXT(IFERROR(INDEX('Overview - Section A'!$E$37:$E$44,MATCH(G175,'Overview - Section A'!$U$37:$U$44,0)),""),"d-mmm-yy")</f>
        <v>1-Jul-19 to 31-Dec-19</v>
      </c>
      <c r="D175" s="462"/>
      <c r="E175" s="462"/>
      <c r="F175" s="459" t="str">
        <f t="shared" si="10"/>
        <v/>
      </c>
      <c r="G175" s="463" t="s">
        <v>420</v>
      </c>
      <c r="H175" s="463"/>
      <c r="I175" s="464" t="b">
        <f t="shared" si="11"/>
        <v>1</v>
      </c>
      <c r="J175" s="464" t="b">
        <f t="shared" si="12"/>
        <v>0</v>
      </c>
      <c r="K175" s="464" t="str">
        <f t="shared" si="13"/>
        <v>a1N36000004vIiZEAU</v>
      </c>
      <c r="L175" s="465" t="s">
        <v>1083</v>
      </c>
      <c r="M175" s="131"/>
      <c r="N175" s="68"/>
      <c r="AM175" s="5"/>
      <c r="AN175" s="5"/>
    </row>
    <row r="176" spans="1:40" ht="280.8" x14ac:dyDescent="0.3">
      <c r="A176" s="367">
        <v>14</v>
      </c>
      <c r="B176" s="384" t="str">
        <f t="shared" si="9"/>
        <v/>
      </c>
      <c r="C176" s="385" t="str">
        <f ca="1">TEXT(IFERROR(INDEX('Overview - Section A'!$A$37:$A$44,MATCH(G176,'Overview - Section A'!$U$37:$U$44,0)),""),"d-mmm-yy") &amp;" to " &amp; TEXT(IFERROR(INDEX('Overview - Section A'!$E$37:$E$44,MATCH(G176,'Overview - Section A'!$U$37:$U$44,0)),""),"d-mmm-yy")</f>
        <v>1-Jan-20 to 30-Jun-20</v>
      </c>
      <c r="D176" s="462"/>
      <c r="E176" s="462"/>
      <c r="F176" s="459" t="str">
        <f t="shared" si="10"/>
        <v/>
      </c>
      <c r="G176" s="463" t="s">
        <v>422</v>
      </c>
      <c r="H176" s="463"/>
      <c r="I176" s="464" t="b">
        <f t="shared" si="11"/>
        <v>1</v>
      </c>
      <c r="J176" s="464" t="b">
        <f t="shared" si="12"/>
        <v>0</v>
      </c>
      <c r="K176" s="464" t="str">
        <f t="shared" si="13"/>
        <v>a1N36000004vIiZEAU</v>
      </c>
      <c r="L176" s="465" t="s">
        <v>1084</v>
      </c>
      <c r="M176" s="131"/>
      <c r="N176" s="68"/>
      <c r="AM176" s="5"/>
      <c r="AN176" s="5"/>
    </row>
    <row r="177" spans="1:40" ht="280.8" x14ac:dyDescent="0.3">
      <c r="A177" s="367">
        <v>14</v>
      </c>
      <c r="B177" s="384" t="str">
        <f t="shared" si="9"/>
        <v/>
      </c>
      <c r="C177" s="385" t="str">
        <f ca="1">TEXT(IFERROR(INDEX('Overview - Section A'!$A$37:$A$44,MATCH(G177,'Overview - Section A'!$U$37:$U$44,0)),""),"d-mmm-yy") &amp;" to " &amp; TEXT(IFERROR(INDEX('Overview - Section A'!$E$37:$E$44,MATCH(G177,'Overview - Section A'!$U$37:$U$44,0)),""),"d-mmm-yy")</f>
        <v>1-Jul-20 to 31-Dec-20</v>
      </c>
      <c r="D177" s="462"/>
      <c r="E177" s="462"/>
      <c r="F177" s="459" t="str">
        <f t="shared" si="10"/>
        <v/>
      </c>
      <c r="G177" s="463" t="s">
        <v>424</v>
      </c>
      <c r="H177" s="463"/>
      <c r="I177" s="464" t="b">
        <f t="shared" si="11"/>
        <v>1</v>
      </c>
      <c r="J177" s="464" t="b">
        <f t="shared" si="12"/>
        <v>0</v>
      </c>
      <c r="K177" s="464" t="str">
        <f t="shared" si="13"/>
        <v>a1N36000004vIiZEAU</v>
      </c>
      <c r="L177" s="465" t="s">
        <v>1085</v>
      </c>
      <c r="M177" s="131"/>
      <c r="N177" s="68"/>
      <c r="AM177" s="5"/>
      <c r="AN177" s="5"/>
    </row>
    <row r="178" spans="1:40" ht="280.8" x14ac:dyDescent="0.3">
      <c r="A178" s="367">
        <v>15</v>
      </c>
      <c r="B178" s="384" t="str">
        <f t="shared" si="9"/>
        <v/>
      </c>
      <c r="C178" s="385" t="str">
        <f ca="1">TEXT(IFERROR(INDEX('Overview - Section A'!$A$37:$A$44,MATCH(G178,'Overview - Section A'!$U$37:$U$44,0)),""),"d-mmm-yy") &amp;" to " &amp; TEXT(IFERROR(INDEX('Overview - Section A'!$E$37:$E$44,MATCH(G178,'Overview - Section A'!$U$37:$U$44,0)),""),"d-mmm-yy")</f>
        <v>1-Jan-18 to 30-Jun-18</v>
      </c>
      <c r="D178" s="462"/>
      <c r="E178" s="462"/>
      <c r="F178" s="459" t="str">
        <f t="shared" si="10"/>
        <v/>
      </c>
      <c r="G178" s="463" t="s">
        <v>414</v>
      </c>
      <c r="H178" s="463"/>
      <c r="I178" s="464" t="b">
        <f t="shared" si="11"/>
        <v>1</v>
      </c>
      <c r="J178" s="464" t="b">
        <f t="shared" si="12"/>
        <v>0</v>
      </c>
      <c r="K178" s="464" t="str">
        <f t="shared" si="13"/>
        <v>a1N36000004vIiaEAE</v>
      </c>
      <c r="L178" s="465" t="s">
        <v>1086</v>
      </c>
      <c r="M178" s="131"/>
      <c r="N178" s="68"/>
      <c r="AM178" s="5"/>
      <c r="AN178" s="5"/>
    </row>
    <row r="179" spans="1:40" ht="280.8" x14ac:dyDescent="0.3">
      <c r="A179" s="367">
        <v>15</v>
      </c>
      <c r="B179" s="384" t="str">
        <f t="shared" si="9"/>
        <v/>
      </c>
      <c r="C179" s="385" t="str">
        <f ca="1">TEXT(IFERROR(INDEX('Overview - Section A'!$A$37:$A$44,MATCH(G179,'Overview - Section A'!$U$37:$U$44,0)),""),"d-mmm-yy") &amp;" to " &amp; TEXT(IFERROR(INDEX('Overview - Section A'!$E$37:$E$44,MATCH(G179,'Overview - Section A'!$U$37:$U$44,0)),""),"d-mmm-yy")</f>
        <v>1-Jul-18 to 31-Dec-18</v>
      </c>
      <c r="D179" s="462"/>
      <c r="E179" s="462"/>
      <c r="F179" s="459" t="str">
        <f t="shared" si="10"/>
        <v/>
      </c>
      <c r="G179" s="463" t="s">
        <v>416</v>
      </c>
      <c r="H179" s="463"/>
      <c r="I179" s="464" t="b">
        <f t="shared" si="11"/>
        <v>1</v>
      </c>
      <c r="J179" s="464" t="b">
        <f t="shared" si="12"/>
        <v>0</v>
      </c>
      <c r="K179" s="464" t="str">
        <f t="shared" si="13"/>
        <v>a1N36000004vIiaEAE</v>
      </c>
      <c r="L179" s="465" t="s">
        <v>1087</v>
      </c>
      <c r="M179" s="131"/>
      <c r="N179" s="68"/>
      <c r="AM179" s="5"/>
      <c r="AN179" s="5"/>
    </row>
    <row r="180" spans="1:40" ht="280.8" x14ac:dyDescent="0.3">
      <c r="A180" s="367">
        <v>15</v>
      </c>
      <c r="B180" s="384" t="str">
        <f t="shared" si="9"/>
        <v/>
      </c>
      <c r="C180" s="385" t="str">
        <f ca="1">TEXT(IFERROR(INDEX('Overview - Section A'!$A$37:$A$44,MATCH(G180,'Overview - Section A'!$U$37:$U$44,0)),""),"d-mmm-yy") &amp;" to " &amp; TEXT(IFERROR(INDEX('Overview - Section A'!$E$37:$E$44,MATCH(G180,'Overview - Section A'!$U$37:$U$44,0)),""),"d-mmm-yy")</f>
        <v>1-Jan-19 to 30-Jun-19</v>
      </c>
      <c r="D180" s="462"/>
      <c r="E180" s="462"/>
      <c r="F180" s="459" t="str">
        <f t="shared" si="10"/>
        <v/>
      </c>
      <c r="G180" s="463" t="s">
        <v>418</v>
      </c>
      <c r="H180" s="463"/>
      <c r="I180" s="464" t="b">
        <f t="shared" si="11"/>
        <v>1</v>
      </c>
      <c r="J180" s="464" t="b">
        <f t="shared" si="12"/>
        <v>0</v>
      </c>
      <c r="K180" s="464" t="str">
        <f t="shared" si="13"/>
        <v>a1N36000004vIiaEAE</v>
      </c>
      <c r="L180" s="465" t="s">
        <v>1088</v>
      </c>
      <c r="M180" s="131"/>
      <c r="N180" s="68"/>
      <c r="AM180" s="5"/>
      <c r="AN180" s="5"/>
    </row>
    <row r="181" spans="1:40" ht="280.8" x14ac:dyDescent="0.3">
      <c r="A181" s="367">
        <v>15</v>
      </c>
      <c r="B181" s="384" t="str">
        <f t="shared" si="9"/>
        <v/>
      </c>
      <c r="C181" s="385" t="str">
        <f ca="1">TEXT(IFERROR(INDEX('Overview - Section A'!$A$37:$A$44,MATCH(G181,'Overview - Section A'!$U$37:$U$44,0)),""),"d-mmm-yy") &amp;" to " &amp; TEXT(IFERROR(INDEX('Overview - Section A'!$E$37:$E$44,MATCH(G181,'Overview - Section A'!$U$37:$U$44,0)),""),"d-mmm-yy")</f>
        <v>1-Jul-19 to 31-Dec-19</v>
      </c>
      <c r="D181" s="462"/>
      <c r="E181" s="462"/>
      <c r="F181" s="459" t="str">
        <f t="shared" si="10"/>
        <v/>
      </c>
      <c r="G181" s="463" t="s">
        <v>420</v>
      </c>
      <c r="H181" s="463"/>
      <c r="I181" s="464" t="b">
        <f t="shared" si="11"/>
        <v>1</v>
      </c>
      <c r="J181" s="464" t="b">
        <f t="shared" si="12"/>
        <v>0</v>
      </c>
      <c r="K181" s="464" t="str">
        <f t="shared" si="13"/>
        <v>a1N36000004vIiaEAE</v>
      </c>
      <c r="L181" s="465" t="s">
        <v>1089</v>
      </c>
      <c r="M181" s="131"/>
      <c r="N181" s="68"/>
      <c r="AM181" s="5"/>
      <c r="AN181" s="5"/>
    </row>
    <row r="182" spans="1:40" ht="280.8" x14ac:dyDescent="0.3">
      <c r="A182" s="367">
        <v>15</v>
      </c>
      <c r="B182" s="384" t="str">
        <f t="shared" si="9"/>
        <v/>
      </c>
      <c r="C182" s="385" t="str">
        <f ca="1">TEXT(IFERROR(INDEX('Overview - Section A'!$A$37:$A$44,MATCH(G182,'Overview - Section A'!$U$37:$U$44,0)),""),"d-mmm-yy") &amp;" to " &amp; TEXT(IFERROR(INDEX('Overview - Section A'!$E$37:$E$44,MATCH(G182,'Overview - Section A'!$U$37:$U$44,0)),""),"d-mmm-yy")</f>
        <v>1-Jan-20 to 30-Jun-20</v>
      </c>
      <c r="D182" s="462"/>
      <c r="E182" s="462"/>
      <c r="F182" s="459" t="str">
        <f t="shared" si="10"/>
        <v/>
      </c>
      <c r="G182" s="463" t="s">
        <v>422</v>
      </c>
      <c r="H182" s="463"/>
      <c r="I182" s="464" t="b">
        <f t="shared" si="11"/>
        <v>1</v>
      </c>
      <c r="J182" s="464" t="b">
        <f t="shared" si="12"/>
        <v>0</v>
      </c>
      <c r="K182" s="464" t="str">
        <f t="shared" si="13"/>
        <v>a1N36000004vIiaEAE</v>
      </c>
      <c r="L182" s="465" t="s">
        <v>1090</v>
      </c>
      <c r="M182" s="131"/>
      <c r="N182" s="68"/>
      <c r="AM182" s="5"/>
      <c r="AN182" s="5"/>
    </row>
    <row r="183" spans="1:40" ht="280.8" x14ac:dyDescent="0.3">
      <c r="A183" s="367">
        <v>15</v>
      </c>
      <c r="B183" s="384" t="str">
        <f t="shared" si="9"/>
        <v/>
      </c>
      <c r="C183" s="385" t="str">
        <f ca="1">TEXT(IFERROR(INDEX('Overview - Section A'!$A$37:$A$44,MATCH(G183,'Overview - Section A'!$U$37:$U$44,0)),""),"d-mmm-yy") &amp;" to " &amp; TEXT(IFERROR(INDEX('Overview - Section A'!$E$37:$E$44,MATCH(G183,'Overview - Section A'!$U$37:$U$44,0)),""),"d-mmm-yy")</f>
        <v>1-Jul-20 to 31-Dec-20</v>
      </c>
      <c r="D183" s="462"/>
      <c r="E183" s="462"/>
      <c r="F183" s="459" t="str">
        <f t="shared" si="10"/>
        <v/>
      </c>
      <c r="G183" s="463" t="s">
        <v>424</v>
      </c>
      <c r="H183" s="463"/>
      <c r="I183" s="464" t="b">
        <f t="shared" si="11"/>
        <v>1</v>
      </c>
      <c r="J183" s="464" t="b">
        <f t="shared" si="12"/>
        <v>0</v>
      </c>
      <c r="K183" s="464" t="str">
        <f t="shared" si="13"/>
        <v>a1N36000004vIiaEAE</v>
      </c>
      <c r="L183" s="465" t="s">
        <v>1091</v>
      </c>
      <c r="M183" s="131"/>
      <c r="N183" s="68"/>
      <c r="AM183" s="5"/>
      <c r="AN183" s="5"/>
    </row>
    <row r="184" spans="1:40" ht="280.8" x14ac:dyDescent="0.3">
      <c r="A184" s="367">
        <v>16</v>
      </c>
      <c r="B184" s="384" t="str">
        <f t="shared" si="9"/>
        <v/>
      </c>
      <c r="C184" s="385" t="str">
        <f ca="1">TEXT(IFERROR(INDEX('Overview - Section A'!$A$37:$A$44,MATCH(G184,'Overview - Section A'!$U$37:$U$44,0)),""),"d-mmm-yy") &amp;" to " &amp; TEXT(IFERROR(INDEX('Overview - Section A'!$E$37:$E$44,MATCH(G184,'Overview - Section A'!$U$37:$U$44,0)),""),"d-mmm-yy")</f>
        <v>1-Jan-18 to 30-Jun-18</v>
      </c>
      <c r="D184" s="462"/>
      <c r="E184" s="462"/>
      <c r="F184" s="459" t="str">
        <f t="shared" si="10"/>
        <v/>
      </c>
      <c r="G184" s="463" t="s">
        <v>414</v>
      </c>
      <c r="H184" s="463"/>
      <c r="I184" s="464" t="b">
        <f t="shared" si="11"/>
        <v>1</v>
      </c>
      <c r="J184" s="464" t="b">
        <f t="shared" si="12"/>
        <v>0</v>
      </c>
      <c r="K184" s="464" t="str">
        <f t="shared" si="13"/>
        <v>a1N36000004vIibEAE</v>
      </c>
      <c r="L184" s="465" t="s">
        <v>1092</v>
      </c>
      <c r="M184" s="131"/>
      <c r="N184" s="68"/>
      <c r="AM184" s="5"/>
      <c r="AN184" s="5"/>
    </row>
    <row r="185" spans="1:40" ht="280.8" x14ac:dyDescent="0.3">
      <c r="A185" s="367">
        <v>16</v>
      </c>
      <c r="B185" s="384" t="str">
        <f t="shared" si="9"/>
        <v/>
      </c>
      <c r="C185" s="385" t="str">
        <f ca="1">TEXT(IFERROR(INDEX('Overview - Section A'!$A$37:$A$44,MATCH(G185,'Overview - Section A'!$U$37:$U$44,0)),""),"d-mmm-yy") &amp;" to " &amp; TEXT(IFERROR(INDEX('Overview - Section A'!$E$37:$E$44,MATCH(G185,'Overview - Section A'!$U$37:$U$44,0)),""),"d-mmm-yy")</f>
        <v>1-Jul-18 to 31-Dec-18</v>
      </c>
      <c r="D185" s="462"/>
      <c r="E185" s="462"/>
      <c r="F185" s="459" t="str">
        <f t="shared" si="10"/>
        <v/>
      </c>
      <c r="G185" s="463" t="s">
        <v>416</v>
      </c>
      <c r="H185" s="463"/>
      <c r="I185" s="464" t="b">
        <f t="shared" si="11"/>
        <v>1</v>
      </c>
      <c r="J185" s="464" t="b">
        <f t="shared" si="12"/>
        <v>0</v>
      </c>
      <c r="K185" s="464" t="str">
        <f t="shared" si="13"/>
        <v>a1N36000004vIibEAE</v>
      </c>
      <c r="L185" s="465" t="s">
        <v>1093</v>
      </c>
      <c r="M185" s="131"/>
      <c r="N185" s="68"/>
      <c r="AM185" s="5"/>
      <c r="AN185" s="5"/>
    </row>
    <row r="186" spans="1:40" ht="280.8" x14ac:dyDescent="0.3">
      <c r="A186" s="367">
        <v>16</v>
      </c>
      <c r="B186" s="384" t="str">
        <f t="shared" si="9"/>
        <v/>
      </c>
      <c r="C186" s="385" t="str">
        <f ca="1">TEXT(IFERROR(INDEX('Overview - Section A'!$A$37:$A$44,MATCH(G186,'Overview - Section A'!$U$37:$U$44,0)),""),"d-mmm-yy") &amp;" to " &amp; TEXT(IFERROR(INDEX('Overview - Section A'!$E$37:$E$44,MATCH(G186,'Overview - Section A'!$U$37:$U$44,0)),""),"d-mmm-yy")</f>
        <v>1-Jan-19 to 30-Jun-19</v>
      </c>
      <c r="D186" s="462"/>
      <c r="E186" s="462"/>
      <c r="F186" s="459" t="str">
        <f t="shared" si="10"/>
        <v/>
      </c>
      <c r="G186" s="463" t="s">
        <v>418</v>
      </c>
      <c r="H186" s="463"/>
      <c r="I186" s="464" t="b">
        <f t="shared" si="11"/>
        <v>1</v>
      </c>
      <c r="J186" s="464" t="b">
        <f t="shared" si="12"/>
        <v>0</v>
      </c>
      <c r="K186" s="464" t="str">
        <f t="shared" si="13"/>
        <v>a1N36000004vIibEAE</v>
      </c>
      <c r="L186" s="465" t="s">
        <v>1094</v>
      </c>
      <c r="M186" s="131"/>
      <c r="N186" s="68"/>
      <c r="AM186" s="5"/>
      <c r="AN186" s="5"/>
    </row>
    <row r="187" spans="1:40" ht="280.8" x14ac:dyDescent="0.3">
      <c r="A187" s="367">
        <v>16</v>
      </c>
      <c r="B187" s="384" t="str">
        <f t="shared" si="9"/>
        <v/>
      </c>
      <c r="C187" s="385" t="str">
        <f ca="1">TEXT(IFERROR(INDEX('Overview - Section A'!$A$37:$A$44,MATCH(G187,'Overview - Section A'!$U$37:$U$44,0)),""),"d-mmm-yy") &amp;" to " &amp; TEXT(IFERROR(INDEX('Overview - Section A'!$E$37:$E$44,MATCH(G187,'Overview - Section A'!$U$37:$U$44,0)),""),"d-mmm-yy")</f>
        <v>1-Jul-19 to 31-Dec-19</v>
      </c>
      <c r="D187" s="462"/>
      <c r="E187" s="462"/>
      <c r="F187" s="459" t="str">
        <f t="shared" si="10"/>
        <v/>
      </c>
      <c r="G187" s="463" t="s">
        <v>420</v>
      </c>
      <c r="H187" s="463"/>
      <c r="I187" s="464" t="b">
        <f t="shared" si="11"/>
        <v>1</v>
      </c>
      <c r="J187" s="464" t="b">
        <f t="shared" si="12"/>
        <v>0</v>
      </c>
      <c r="K187" s="464" t="str">
        <f t="shared" si="13"/>
        <v>a1N36000004vIibEAE</v>
      </c>
      <c r="L187" s="465" t="s">
        <v>1095</v>
      </c>
      <c r="M187" s="131"/>
      <c r="N187" s="68"/>
      <c r="AM187" s="5"/>
      <c r="AN187" s="5"/>
    </row>
    <row r="188" spans="1:40" ht="280.8" x14ac:dyDescent="0.3">
      <c r="A188" s="367">
        <v>16</v>
      </c>
      <c r="B188" s="384" t="str">
        <f t="shared" si="9"/>
        <v/>
      </c>
      <c r="C188" s="385" t="str">
        <f ca="1">TEXT(IFERROR(INDEX('Overview - Section A'!$A$37:$A$44,MATCH(G188,'Overview - Section A'!$U$37:$U$44,0)),""),"d-mmm-yy") &amp;" to " &amp; TEXT(IFERROR(INDEX('Overview - Section A'!$E$37:$E$44,MATCH(G188,'Overview - Section A'!$U$37:$U$44,0)),""),"d-mmm-yy")</f>
        <v>1-Jan-20 to 30-Jun-20</v>
      </c>
      <c r="D188" s="462"/>
      <c r="E188" s="462"/>
      <c r="F188" s="459" t="str">
        <f t="shared" si="10"/>
        <v/>
      </c>
      <c r="G188" s="463" t="s">
        <v>422</v>
      </c>
      <c r="H188" s="463"/>
      <c r="I188" s="464" t="b">
        <f t="shared" si="11"/>
        <v>1</v>
      </c>
      <c r="J188" s="464" t="b">
        <f t="shared" si="12"/>
        <v>0</v>
      </c>
      <c r="K188" s="464" t="str">
        <f t="shared" si="13"/>
        <v>a1N36000004vIibEAE</v>
      </c>
      <c r="L188" s="465" t="s">
        <v>1096</v>
      </c>
      <c r="M188" s="131"/>
      <c r="N188" s="68"/>
      <c r="AM188" s="5"/>
      <c r="AN188" s="5"/>
    </row>
    <row r="189" spans="1:40" ht="280.8" x14ac:dyDescent="0.3">
      <c r="A189" s="367">
        <v>16</v>
      </c>
      <c r="B189" s="384" t="str">
        <f t="shared" si="9"/>
        <v/>
      </c>
      <c r="C189" s="385" t="str">
        <f ca="1">TEXT(IFERROR(INDEX('Overview - Section A'!$A$37:$A$44,MATCH(G189,'Overview - Section A'!$U$37:$U$44,0)),""),"d-mmm-yy") &amp;" to " &amp; TEXT(IFERROR(INDEX('Overview - Section A'!$E$37:$E$44,MATCH(G189,'Overview - Section A'!$U$37:$U$44,0)),""),"d-mmm-yy")</f>
        <v>1-Jul-20 to 31-Dec-20</v>
      </c>
      <c r="D189" s="462"/>
      <c r="E189" s="462"/>
      <c r="F189" s="459" t="str">
        <f t="shared" si="10"/>
        <v/>
      </c>
      <c r="G189" s="463" t="s">
        <v>424</v>
      </c>
      <c r="H189" s="463"/>
      <c r="I189" s="464" t="b">
        <f t="shared" si="11"/>
        <v>1</v>
      </c>
      <c r="J189" s="464" t="b">
        <f t="shared" si="12"/>
        <v>0</v>
      </c>
      <c r="K189" s="464" t="str">
        <f t="shared" si="13"/>
        <v>a1N36000004vIibEAE</v>
      </c>
      <c r="L189" s="465" t="s">
        <v>1097</v>
      </c>
      <c r="M189" s="131"/>
      <c r="N189" s="68"/>
      <c r="AM189" s="5"/>
      <c r="AN189" s="5"/>
    </row>
    <row r="190" spans="1:40" ht="280.8" x14ac:dyDescent="0.3">
      <c r="A190" s="367">
        <v>17</v>
      </c>
      <c r="B190" s="384" t="str">
        <f t="shared" si="9"/>
        <v/>
      </c>
      <c r="C190" s="385" t="str">
        <f ca="1">TEXT(IFERROR(INDEX('Overview - Section A'!$A$37:$A$44,MATCH(G190,'Overview - Section A'!$U$37:$U$44,0)),""),"d-mmm-yy") &amp;" to " &amp; TEXT(IFERROR(INDEX('Overview - Section A'!$E$37:$E$44,MATCH(G190,'Overview - Section A'!$U$37:$U$44,0)),""),"d-mmm-yy")</f>
        <v>1-Jan-18 to 30-Jun-18</v>
      </c>
      <c r="D190" s="462"/>
      <c r="E190" s="462"/>
      <c r="F190" s="459" t="str">
        <f t="shared" si="10"/>
        <v/>
      </c>
      <c r="G190" s="463" t="s">
        <v>414</v>
      </c>
      <c r="H190" s="463"/>
      <c r="I190" s="464" t="b">
        <f t="shared" si="11"/>
        <v>1</v>
      </c>
      <c r="J190" s="464" t="b">
        <f t="shared" si="12"/>
        <v>0</v>
      </c>
      <c r="K190" s="464" t="str">
        <f t="shared" si="13"/>
        <v>a1N36000004vIicEAE</v>
      </c>
      <c r="L190" s="465" t="s">
        <v>1098</v>
      </c>
      <c r="M190" s="131"/>
      <c r="N190" s="68"/>
      <c r="AM190" s="5"/>
      <c r="AN190" s="5"/>
    </row>
    <row r="191" spans="1:40" ht="280.8" x14ac:dyDescent="0.3">
      <c r="A191" s="367">
        <v>17</v>
      </c>
      <c r="B191" s="384" t="str">
        <f t="shared" si="9"/>
        <v/>
      </c>
      <c r="C191" s="385" t="str">
        <f ca="1">TEXT(IFERROR(INDEX('Overview - Section A'!$A$37:$A$44,MATCH(G191,'Overview - Section A'!$U$37:$U$44,0)),""),"d-mmm-yy") &amp;" to " &amp; TEXT(IFERROR(INDEX('Overview - Section A'!$E$37:$E$44,MATCH(G191,'Overview - Section A'!$U$37:$U$44,0)),""),"d-mmm-yy")</f>
        <v>1-Jul-18 to 31-Dec-18</v>
      </c>
      <c r="D191" s="462"/>
      <c r="E191" s="462"/>
      <c r="F191" s="459" t="str">
        <f t="shared" si="10"/>
        <v/>
      </c>
      <c r="G191" s="463" t="s">
        <v>416</v>
      </c>
      <c r="H191" s="463"/>
      <c r="I191" s="464" t="b">
        <f t="shared" si="11"/>
        <v>1</v>
      </c>
      <c r="J191" s="464" t="b">
        <f t="shared" si="12"/>
        <v>0</v>
      </c>
      <c r="K191" s="464" t="str">
        <f t="shared" si="13"/>
        <v>a1N36000004vIicEAE</v>
      </c>
      <c r="L191" s="465" t="s">
        <v>1099</v>
      </c>
      <c r="M191" s="131"/>
      <c r="N191" s="68"/>
      <c r="AM191" s="5"/>
      <c r="AN191" s="5"/>
    </row>
    <row r="192" spans="1:40" ht="280.8" x14ac:dyDescent="0.3">
      <c r="A192" s="367">
        <v>17</v>
      </c>
      <c r="B192" s="384" t="str">
        <f t="shared" si="9"/>
        <v/>
      </c>
      <c r="C192" s="385" t="str">
        <f ca="1">TEXT(IFERROR(INDEX('Overview - Section A'!$A$37:$A$44,MATCH(G192,'Overview - Section A'!$U$37:$U$44,0)),""),"d-mmm-yy") &amp;" to " &amp; TEXT(IFERROR(INDEX('Overview - Section A'!$E$37:$E$44,MATCH(G192,'Overview - Section A'!$U$37:$U$44,0)),""),"d-mmm-yy")</f>
        <v>1-Jan-19 to 30-Jun-19</v>
      </c>
      <c r="D192" s="462"/>
      <c r="E192" s="462"/>
      <c r="F192" s="459" t="str">
        <f t="shared" si="10"/>
        <v/>
      </c>
      <c r="G192" s="463" t="s">
        <v>418</v>
      </c>
      <c r="H192" s="463"/>
      <c r="I192" s="464" t="b">
        <f t="shared" si="11"/>
        <v>1</v>
      </c>
      <c r="J192" s="464" t="b">
        <f t="shared" si="12"/>
        <v>0</v>
      </c>
      <c r="K192" s="464" t="str">
        <f t="shared" si="13"/>
        <v>a1N36000004vIicEAE</v>
      </c>
      <c r="L192" s="465" t="s">
        <v>1100</v>
      </c>
      <c r="M192" s="131"/>
      <c r="N192" s="68"/>
      <c r="AM192" s="5"/>
      <c r="AN192" s="5"/>
    </row>
    <row r="193" spans="1:40" ht="280.8" x14ac:dyDescent="0.3">
      <c r="A193" s="367">
        <v>17</v>
      </c>
      <c r="B193" s="384" t="str">
        <f t="shared" si="9"/>
        <v/>
      </c>
      <c r="C193" s="385" t="str">
        <f ca="1">TEXT(IFERROR(INDEX('Overview - Section A'!$A$37:$A$44,MATCH(G193,'Overview - Section A'!$U$37:$U$44,0)),""),"d-mmm-yy") &amp;" to " &amp; TEXT(IFERROR(INDEX('Overview - Section A'!$E$37:$E$44,MATCH(G193,'Overview - Section A'!$U$37:$U$44,0)),""),"d-mmm-yy")</f>
        <v>1-Jul-19 to 31-Dec-19</v>
      </c>
      <c r="D193" s="462"/>
      <c r="E193" s="462"/>
      <c r="F193" s="459" t="str">
        <f t="shared" si="10"/>
        <v/>
      </c>
      <c r="G193" s="463" t="s">
        <v>420</v>
      </c>
      <c r="H193" s="463"/>
      <c r="I193" s="464" t="b">
        <f t="shared" si="11"/>
        <v>1</v>
      </c>
      <c r="J193" s="464" t="b">
        <f t="shared" si="12"/>
        <v>0</v>
      </c>
      <c r="K193" s="464" t="str">
        <f t="shared" si="13"/>
        <v>a1N36000004vIicEAE</v>
      </c>
      <c r="L193" s="465" t="s">
        <v>1101</v>
      </c>
      <c r="M193" s="131"/>
      <c r="N193" s="68"/>
      <c r="AM193" s="5"/>
      <c r="AN193" s="5"/>
    </row>
    <row r="194" spans="1:40" ht="280.8" x14ac:dyDescent="0.3">
      <c r="A194" s="367">
        <v>17</v>
      </c>
      <c r="B194" s="384" t="str">
        <f t="shared" si="9"/>
        <v/>
      </c>
      <c r="C194" s="385" t="str">
        <f ca="1">TEXT(IFERROR(INDEX('Overview - Section A'!$A$37:$A$44,MATCH(G194,'Overview - Section A'!$U$37:$U$44,0)),""),"d-mmm-yy") &amp;" to " &amp; TEXT(IFERROR(INDEX('Overview - Section A'!$E$37:$E$44,MATCH(G194,'Overview - Section A'!$U$37:$U$44,0)),""),"d-mmm-yy")</f>
        <v>1-Jan-20 to 30-Jun-20</v>
      </c>
      <c r="D194" s="462"/>
      <c r="E194" s="462"/>
      <c r="F194" s="459" t="str">
        <f t="shared" si="10"/>
        <v/>
      </c>
      <c r="G194" s="463" t="s">
        <v>422</v>
      </c>
      <c r="H194" s="463"/>
      <c r="I194" s="464" t="b">
        <f t="shared" si="11"/>
        <v>1</v>
      </c>
      <c r="J194" s="464" t="b">
        <f t="shared" si="12"/>
        <v>0</v>
      </c>
      <c r="K194" s="464" t="str">
        <f t="shared" si="13"/>
        <v>a1N36000004vIicEAE</v>
      </c>
      <c r="L194" s="465" t="s">
        <v>1102</v>
      </c>
      <c r="M194" s="131"/>
      <c r="N194" s="68"/>
      <c r="AM194" s="5"/>
      <c r="AN194" s="5"/>
    </row>
    <row r="195" spans="1:40" ht="280.8" x14ac:dyDescent="0.3">
      <c r="A195" s="367">
        <v>17</v>
      </c>
      <c r="B195" s="384" t="str">
        <f t="shared" si="9"/>
        <v/>
      </c>
      <c r="C195" s="385" t="str">
        <f ca="1">TEXT(IFERROR(INDEX('Overview - Section A'!$A$37:$A$44,MATCH(G195,'Overview - Section A'!$U$37:$U$44,0)),""),"d-mmm-yy") &amp;" to " &amp; TEXT(IFERROR(INDEX('Overview - Section A'!$E$37:$E$44,MATCH(G195,'Overview - Section A'!$U$37:$U$44,0)),""),"d-mmm-yy")</f>
        <v>1-Jul-20 to 31-Dec-20</v>
      </c>
      <c r="D195" s="462"/>
      <c r="E195" s="462"/>
      <c r="F195" s="459" t="str">
        <f t="shared" si="10"/>
        <v/>
      </c>
      <c r="G195" s="463" t="s">
        <v>424</v>
      </c>
      <c r="H195" s="463"/>
      <c r="I195" s="464" t="b">
        <f t="shared" si="11"/>
        <v>1</v>
      </c>
      <c r="J195" s="464" t="b">
        <f t="shared" si="12"/>
        <v>0</v>
      </c>
      <c r="K195" s="464" t="str">
        <f t="shared" si="13"/>
        <v>a1N36000004vIicEAE</v>
      </c>
      <c r="L195" s="465" t="s">
        <v>1103</v>
      </c>
      <c r="M195" s="131"/>
      <c r="N195" s="68"/>
      <c r="AM195" s="5"/>
      <c r="AN195" s="5"/>
    </row>
    <row r="196" spans="1:40" ht="280.8" x14ac:dyDescent="0.3">
      <c r="A196" s="367">
        <v>18</v>
      </c>
      <c r="B196" s="384" t="str">
        <f t="shared" si="9"/>
        <v/>
      </c>
      <c r="C196" s="385" t="str">
        <f ca="1">TEXT(IFERROR(INDEX('Overview - Section A'!$A$37:$A$44,MATCH(G196,'Overview - Section A'!$U$37:$U$44,0)),""),"d-mmm-yy") &amp;" to " &amp; TEXT(IFERROR(INDEX('Overview - Section A'!$E$37:$E$44,MATCH(G196,'Overview - Section A'!$U$37:$U$44,0)),""),"d-mmm-yy")</f>
        <v>1-Jan-18 to 30-Jun-18</v>
      </c>
      <c r="D196" s="462"/>
      <c r="E196" s="462"/>
      <c r="F196" s="459" t="str">
        <f t="shared" si="10"/>
        <v/>
      </c>
      <c r="G196" s="463" t="s">
        <v>414</v>
      </c>
      <c r="H196" s="463"/>
      <c r="I196" s="464" t="b">
        <f t="shared" si="11"/>
        <v>1</v>
      </c>
      <c r="J196" s="464" t="b">
        <f t="shared" si="12"/>
        <v>0</v>
      </c>
      <c r="K196" s="464" t="str">
        <f t="shared" si="13"/>
        <v>a1N36000004vIidEAE</v>
      </c>
      <c r="L196" s="465" t="s">
        <v>1104</v>
      </c>
      <c r="M196" s="131"/>
      <c r="N196" s="68"/>
      <c r="AM196" s="5"/>
      <c r="AN196" s="5"/>
    </row>
    <row r="197" spans="1:40" ht="280.8" x14ac:dyDescent="0.3">
      <c r="A197" s="367">
        <v>18</v>
      </c>
      <c r="B197" s="384" t="str">
        <f t="shared" si="9"/>
        <v/>
      </c>
      <c r="C197" s="385" t="str">
        <f ca="1">TEXT(IFERROR(INDEX('Overview - Section A'!$A$37:$A$44,MATCH(G197,'Overview - Section A'!$U$37:$U$44,0)),""),"d-mmm-yy") &amp;" to " &amp; TEXT(IFERROR(INDEX('Overview - Section A'!$E$37:$E$44,MATCH(G197,'Overview - Section A'!$U$37:$U$44,0)),""),"d-mmm-yy")</f>
        <v>1-Jul-18 to 31-Dec-18</v>
      </c>
      <c r="D197" s="462"/>
      <c r="E197" s="462"/>
      <c r="F197" s="459" t="str">
        <f t="shared" si="10"/>
        <v/>
      </c>
      <c r="G197" s="463" t="s">
        <v>416</v>
      </c>
      <c r="H197" s="463"/>
      <c r="I197" s="464" t="b">
        <f t="shared" si="11"/>
        <v>1</v>
      </c>
      <c r="J197" s="464" t="b">
        <f t="shared" si="12"/>
        <v>0</v>
      </c>
      <c r="K197" s="464" t="str">
        <f t="shared" si="13"/>
        <v>a1N36000004vIidEAE</v>
      </c>
      <c r="L197" s="465" t="s">
        <v>1105</v>
      </c>
      <c r="M197" s="131"/>
      <c r="N197" s="68"/>
      <c r="AM197" s="5"/>
      <c r="AN197" s="5"/>
    </row>
    <row r="198" spans="1:40" ht="280.8" x14ac:dyDescent="0.3">
      <c r="A198" s="367">
        <v>18</v>
      </c>
      <c r="B198" s="384" t="str">
        <f t="shared" si="9"/>
        <v/>
      </c>
      <c r="C198" s="385" t="str">
        <f ca="1">TEXT(IFERROR(INDEX('Overview - Section A'!$A$37:$A$44,MATCH(G198,'Overview - Section A'!$U$37:$U$44,0)),""),"d-mmm-yy") &amp;" to " &amp; TEXT(IFERROR(INDEX('Overview - Section A'!$E$37:$E$44,MATCH(G198,'Overview - Section A'!$U$37:$U$44,0)),""),"d-mmm-yy")</f>
        <v>1-Jan-19 to 30-Jun-19</v>
      </c>
      <c r="D198" s="462"/>
      <c r="E198" s="462"/>
      <c r="F198" s="459" t="str">
        <f t="shared" si="10"/>
        <v/>
      </c>
      <c r="G198" s="463" t="s">
        <v>418</v>
      </c>
      <c r="H198" s="463"/>
      <c r="I198" s="464" t="b">
        <f t="shared" si="11"/>
        <v>1</v>
      </c>
      <c r="J198" s="464" t="b">
        <f t="shared" si="12"/>
        <v>0</v>
      </c>
      <c r="K198" s="464" t="str">
        <f t="shared" si="13"/>
        <v>a1N36000004vIidEAE</v>
      </c>
      <c r="L198" s="465" t="s">
        <v>1106</v>
      </c>
      <c r="M198" s="131"/>
      <c r="N198" s="68"/>
      <c r="AM198" s="5"/>
      <c r="AN198" s="5"/>
    </row>
    <row r="199" spans="1:40" ht="280.8" x14ac:dyDescent="0.3">
      <c r="A199" s="367">
        <v>18</v>
      </c>
      <c r="B199" s="384" t="str">
        <f t="shared" si="9"/>
        <v/>
      </c>
      <c r="C199" s="385" t="str">
        <f ca="1">TEXT(IFERROR(INDEX('Overview - Section A'!$A$37:$A$44,MATCH(G199,'Overview - Section A'!$U$37:$U$44,0)),""),"d-mmm-yy") &amp;" to " &amp; TEXT(IFERROR(INDEX('Overview - Section A'!$E$37:$E$44,MATCH(G199,'Overview - Section A'!$U$37:$U$44,0)),""),"d-mmm-yy")</f>
        <v>1-Jul-19 to 31-Dec-19</v>
      </c>
      <c r="D199" s="462"/>
      <c r="E199" s="462"/>
      <c r="F199" s="459" t="str">
        <f t="shared" si="10"/>
        <v/>
      </c>
      <c r="G199" s="463" t="s">
        <v>420</v>
      </c>
      <c r="H199" s="463"/>
      <c r="I199" s="464" t="b">
        <f t="shared" si="11"/>
        <v>1</v>
      </c>
      <c r="J199" s="464" t="b">
        <f t="shared" si="12"/>
        <v>0</v>
      </c>
      <c r="K199" s="464" t="str">
        <f t="shared" si="13"/>
        <v>a1N36000004vIidEAE</v>
      </c>
      <c r="L199" s="465" t="s">
        <v>1107</v>
      </c>
      <c r="M199" s="131"/>
      <c r="N199" s="68"/>
      <c r="AM199" s="5"/>
      <c r="AN199" s="5"/>
    </row>
    <row r="200" spans="1:40" ht="280.8" x14ac:dyDescent="0.3">
      <c r="A200" s="367">
        <v>18</v>
      </c>
      <c r="B200" s="384" t="str">
        <f t="shared" si="9"/>
        <v/>
      </c>
      <c r="C200" s="385" t="str">
        <f ca="1">TEXT(IFERROR(INDEX('Overview - Section A'!$A$37:$A$44,MATCH(G200,'Overview - Section A'!$U$37:$U$44,0)),""),"d-mmm-yy") &amp;" to " &amp; TEXT(IFERROR(INDEX('Overview - Section A'!$E$37:$E$44,MATCH(G200,'Overview - Section A'!$U$37:$U$44,0)),""),"d-mmm-yy")</f>
        <v>1-Jan-20 to 30-Jun-20</v>
      </c>
      <c r="D200" s="462"/>
      <c r="E200" s="462"/>
      <c r="F200" s="459" t="str">
        <f t="shared" si="10"/>
        <v/>
      </c>
      <c r="G200" s="463" t="s">
        <v>422</v>
      </c>
      <c r="H200" s="463"/>
      <c r="I200" s="464" t="b">
        <f t="shared" si="11"/>
        <v>1</v>
      </c>
      <c r="J200" s="464" t="b">
        <f t="shared" si="12"/>
        <v>0</v>
      </c>
      <c r="K200" s="464" t="str">
        <f t="shared" si="13"/>
        <v>a1N36000004vIidEAE</v>
      </c>
      <c r="L200" s="465" t="s">
        <v>1108</v>
      </c>
      <c r="M200" s="131"/>
      <c r="N200" s="68"/>
      <c r="AM200" s="5"/>
      <c r="AN200" s="5"/>
    </row>
    <row r="201" spans="1:40" ht="280.8" x14ac:dyDescent="0.3">
      <c r="A201" s="367">
        <v>18</v>
      </c>
      <c r="B201" s="384" t="str">
        <f t="shared" si="9"/>
        <v/>
      </c>
      <c r="C201" s="385" t="str">
        <f ca="1">TEXT(IFERROR(INDEX('Overview - Section A'!$A$37:$A$44,MATCH(G201,'Overview - Section A'!$U$37:$U$44,0)),""),"d-mmm-yy") &amp;" to " &amp; TEXT(IFERROR(INDEX('Overview - Section A'!$E$37:$E$44,MATCH(G201,'Overview - Section A'!$U$37:$U$44,0)),""),"d-mmm-yy")</f>
        <v>1-Jul-20 to 31-Dec-20</v>
      </c>
      <c r="D201" s="462"/>
      <c r="E201" s="462"/>
      <c r="F201" s="459" t="str">
        <f t="shared" si="10"/>
        <v/>
      </c>
      <c r="G201" s="463" t="s">
        <v>424</v>
      </c>
      <c r="H201" s="463"/>
      <c r="I201" s="464" t="b">
        <f t="shared" si="11"/>
        <v>1</v>
      </c>
      <c r="J201" s="464" t="b">
        <f t="shared" si="12"/>
        <v>0</v>
      </c>
      <c r="K201" s="464" t="str">
        <f t="shared" si="13"/>
        <v>a1N36000004vIidEAE</v>
      </c>
      <c r="L201" s="465" t="s">
        <v>1109</v>
      </c>
      <c r="M201" s="131"/>
      <c r="N201" s="68"/>
      <c r="AM201" s="5"/>
      <c r="AN201" s="5"/>
    </row>
    <row r="202" spans="1:40" ht="280.8" x14ac:dyDescent="0.3">
      <c r="A202" s="367">
        <v>19</v>
      </c>
      <c r="B202" s="384" t="str">
        <f t="shared" si="9"/>
        <v/>
      </c>
      <c r="C202" s="385" t="str">
        <f ca="1">TEXT(IFERROR(INDEX('Overview - Section A'!$A$37:$A$44,MATCH(G202,'Overview - Section A'!$U$37:$U$44,0)),""),"d-mmm-yy") &amp;" to " &amp; TEXT(IFERROR(INDEX('Overview - Section A'!$E$37:$E$44,MATCH(G202,'Overview - Section A'!$U$37:$U$44,0)),""),"d-mmm-yy")</f>
        <v>1-Jan-18 to 30-Jun-18</v>
      </c>
      <c r="D202" s="462"/>
      <c r="E202" s="462"/>
      <c r="F202" s="459" t="str">
        <f t="shared" si="10"/>
        <v/>
      </c>
      <c r="G202" s="463" t="s">
        <v>414</v>
      </c>
      <c r="H202" s="463"/>
      <c r="I202" s="464" t="b">
        <f t="shared" si="11"/>
        <v>1</v>
      </c>
      <c r="J202" s="464" t="b">
        <f t="shared" si="12"/>
        <v>0</v>
      </c>
      <c r="K202" s="464" t="str">
        <f t="shared" si="13"/>
        <v>a1N36000004vIieEAE</v>
      </c>
      <c r="L202" s="465" t="s">
        <v>1110</v>
      </c>
      <c r="M202" s="131"/>
      <c r="N202" s="68"/>
      <c r="AM202" s="5"/>
      <c r="AN202" s="5"/>
    </row>
    <row r="203" spans="1:40" ht="280.8" x14ac:dyDescent="0.3">
      <c r="A203" s="367">
        <v>19</v>
      </c>
      <c r="B203" s="384" t="str">
        <f t="shared" si="9"/>
        <v/>
      </c>
      <c r="C203" s="385" t="str">
        <f ca="1">TEXT(IFERROR(INDEX('Overview - Section A'!$A$37:$A$44,MATCH(G203,'Overview - Section A'!$U$37:$U$44,0)),""),"d-mmm-yy") &amp;" to " &amp; TEXT(IFERROR(INDEX('Overview - Section A'!$E$37:$E$44,MATCH(G203,'Overview - Section A'!$U$37:$U$44,0)),""),"d-mmm-yy")</f>
        <v>1-Jul-18 to 31-Dec-18</v>
      </c>
      <c r="D203" s="462"/>
      <c r="E203" s="462"/>
      <c r="F203" s="459" t="str">
        <f t="shared" si="10"/>
        <v/>
      </c>
      <c r="G203" s="463" t="s">
        <v>416</v>
      </c>
      <c r="H203" s="463"/>
      <c r="I203" s="464" t="b">
        <f t="shared" si="11"/>
        <v>1</v>
      </c>
      <c r="J203" s="464" t="b">
        <f t="shared" si="12"/>
        <v>0</v>
      </c>
      <c r="K203" s="464" t="str">
        <f t="shared" si="13"/>
        <v>a1N36000004vIieEAE</v>
      </c>
      <c r="L203" s="465" t="s">
        <v>1111</v>
      </c>
      <c r="M203" s="131"/>
      <c r="N203" s="68"/>
      <c r="AM203" s="5"/>
      <c r="AN203" s="5"/>
    </row>
    <row r="204" spans="1:40" ht="280.8" x14ac:dyDescent="0.3">
      <c r="A204" s="367">
        <v>19</v>
      </c>
      <c r="B204" s="384" t="str">
        <f t="shared" si="9"/>
        <v/>
      </c>
      <c r="C204" s="385" t="str">
        <f ca="1">TEXT(IFERROR(INDEX('Overview - Section A'!$A$37:$A$44,MATCH(G204,'Overview - Section A'!$U$37:$U$44,0)),""),"d-mmm-yy") &amp;" to " &amp; TEXT(IFERROR(INDEX('Overview - Section A'!$E$37:$E$44,MATCH(G204,'Overview - Section A'!$U$37:$U$44,0)),""),"d-mmm-yy")</f>
        <v>1-Jan-19 to 30-Jun-19</v>
      </c>
      <c r="D204" s="462"/>
      <c r="E204" s="462"/>
      <c r="F204" s="459" t="str">
        <f t="shared" si="10"/>
        <v/>
      </c>
      <c r="G204" s="463" t="s">
        <v>418</v>
      </c>
      <c r="H204" s="463"/>
      <c r="I204" s="464" t="b">
        <f t="shared" si="11"/>
        <v>1</v>
      </c>
      <c r="J204" s="464" t="b">
        <f t="shared" si="12"/>
        <v>0</v>
      </c>
      <c r="K204" s="464" t="str">
        <f t="shared" si="13"/>
        <v>a1N36000004vIieEAE</v>
      </c>
      <c r="L204" s="465" t="s">
        <v>1112</v>
      </c>
      <c r="M204" s="131"/>
      <c r="N204" s="68"/>
      <c r="AM204" s="5"/>
      <c r="AN204" s="5"/>
    </row>
    <row r="205" spans="1:40" ht="280.8" x14ac:dyDescent="0.3">
      <c r="A205" s="367">
        <v>19</v>
      </c>
      <c r="B205" s="384" t="str">
        <f t="shared" si="9"/>
        <v/>
      </c>
      <c r="C205" s="385" t="str">
        <f ca="1">TEXT(IFERROR(INDEX('Overview - Section A'!$A$37:$A$44,MATCH(G205,'Overview - Section A'!$U$37:$U$44,0)),""),"d-mmm-yy") &amp;" to " &amp; TEXT(IFERROR(INDEX('Overview - Section A'!$E$37:$E$44,MATCH(G205,'Overview - Section A'!$U$37:$U$44,0)),""),"d-mmm-yy")</f>
        <v>1-Jul-19 to 31-Dec-19</v>
      </c>
      <c r="D205" s="462"/>
      <c r="E205" s="462"/>
      <c r="F205" s="459" t="str">
        <f t="shared" si="10"/>
        <v/>
      </c>
      <c r="G205" s="463" t="s">
        <v>420</v>
      </c>
      <c r="H205" s="463"/>
      <c r="I205" s="464" t="b">
        <f t="shared" si="11"/>
        <v>1</v>
      </c>
      <c r="J205" s="464" t="b">
        <f t="shared" si="12"/>
        <v>0</v>
      </c>
      <c r="K205" s="464" t="str">
        <f t="shared" si="13"/>
        <v>a1N36000004vIieEAE</v>
      </c>
      <c r="L205" s="465" t="s">
        <v>1113</v>
      </c>
      <c r="M205" s="131"/>
      <c r="N205" s="68"/>
      <c r="AM205" s="5"/>
      <c r="AN205" s="5"/>
    </row>
    <row r="206" spans="1:40" ht="280.8" x14ac:dyDescent="0.3">
      <c r="A206" s="367">
        <v>19</v>
      </c>
      <c r="B206" s="384" t="str">
        <f t="shared" si="9"/>
        <v/>
      </c>
      <c r="C206" s="385" t="str">
        <f ca="1">TEXT(IFERROR(INDEX('Overview - Section A'!$A$37:$A$44,MATCH(G206,'Overview - Section A'!$U$37:$U$44,0)),""),"d-mmm-yy") &amp;" to " &amp; TEXT(IFERROR(INDEX('Overview - Section A'!$E$37:$E$44,MATCH(G206,'Overview - Section A'!$U$37:$U$44,0)),""),"d-mmm-yy")</f>
        <v>1-Jan-20 to 30-Jun-20</v>
      </c>
      <c r="D206" s="462"/>
      <c r="E206" s="462"/>
      <c r="F206" s="459" t="str">
        <f t="shared" si="10"/>
        <v/>
      </c>
      <c r="G206" s="463" t="s">
        <v>422</v>
      </c>
      <c r="H206" s="463"/>
      <c r="I206" s="464" t="b">
        <f t="shared" si="11"/>
        <v>1</v>
      </c>
      <c r="J206" s="464" t="b">
        <f t="shared" si="12"/>
        <v>0</v>
      </c>
      <c r="K206" s="464" t="str">
        <f t="shared" si="13"/>
        <v>a1N36000004vIieEAE</v>
      </c>
      <c r="L206" s="465" t="s">
        <v>1114</v>
      </c>
      <c r="M206" s="131"/>
      <c r="N206" s="68"/>
      <c r="AM206" s="5"/>
      <c r="AN206" s="5"/>
    </row>
    <row r="207" spans="1:40" ht="280.8" x14ac:dyDescent="0.3">
      <c r="A207" s="367">
        <v>19</v>
      </c>
      <c r="B207" s="384" t="str">
        <f t="shared" si="9"/>
        <v/>
      </c>
      <c r="C207" s="385" t="str">
        <f ca="1">TEXT(IFERROR(INDEX('Overview - Section A'!$A$37:$A$44,MATCH(G207,'Overview - Section A'!$U$37:$U$44,0)),""),"d-mmm-yy") &amp;" to " &amp; TEXT(IFERROR(INDEX('Overview - Section A'!$E$37:$E$44,MATCH(G207,'Overview - Section A'!$U$37:$U$44,0)),""),"d-mmm-yy")</f>
        <v>1-Jul-20 to 31-Dec-20</v>
      </c>
      <c r="D207" s="462"/>
      <c r="E207" s="462"/>
      <c r="F207" s="459" t="str">
        <f t="shared" si="10"/>
        <v/>
      </c>
      <c r="G207" s="463" t="s">
        <v>424</v>
      </c>
      <c r="H207" s="463"/>
      <c r="I207" s="464" t="b">
        <f t="shared" si="11"/>
        <v>1</v>
      </c>
      <c r="J207" s="464" t="b">
        <f t="shared" si="12"/>
        <v>0</v>
      </c>
      <c r="K207" s="464" t="str">
        <f t="shared" si="13"/>
        <v>a1N36000004vIieEAE</v>
      </c>
      <c r="L207" s="465" t="s">
        <v>1115</v>
      </c>
      <c r="M207" s="131"/>
      <c r="N207" s="68"/>
      <c r="AM207" s="5"/>
      <c r="AN207" s="5"/>
    </row>
    <row r="208" spans="1:40" ht="280.8" x14ac:dyDescent="0.3">
      <c r="A208" s="367">
        <v>20</v>
      </c>
      <c r="B208" s="384" t="str">
        <f t="shared" si="9"/>
        <v/>
      </c>
      <c r="C208" s="385" t="str">
        <f ca="1">TEXT(IFERROR(INDEX('Overview - Section A'!$A$37:$A$44,MATCH(G208,'Overview - Section A'!$U$37:$U$44,0)),""),"d-mmm-yy") &amp;" to " &amp; TEXT(IFERROR(INDEX('Overview - Section A'!$E$37:$E$44,MATCH(G208,'Overview - Section A'!$U$37:$U$44,0)),""),"d-mmm-yy")</f>
        <v>1-Jan-18 to 30-Jun-18</v>
      </c>
      <c r="D208" s="462"/>
      <c r="E208" s="462"/>
      <c r="F208" s="459" t="str">
        <f t="shared" si="10"/>
        <v/>
      </c>
      <c r="G208" s="463" t="s">
        <v>414</v>
      </c>
      <c r="H208" s="463"/>
      <c r="I208" s="464" t="b">
        <f t="shared" si="11"/>
        <v>1</v>
      </c>
      <c r="J208" s="464" t="b">
        <f t="shared" si="12"/>
        <v>0</v>
      </c>
      <c r="K208" s="464" t="str">
        <f t="shared" si="13"/>
        <v>a1N36000004vIifEAE</v>
      </c>
      <c r="L208" s="465" t="s">
        <v>1116</v>
      </c>
      <c r="M208" s="131"/>
      <c r="N208" s="68"/>
      <c r="AM208" s="5"/>
      <c r="AN208" s="5"/>
    </row>
    <row r="209" spans="1:40" ht="280.8" x14ac:dyDescent="0.3">
      <c r="A209" s="367">
        <v>20</v>
      </c>
      <c r="B209" s="384" t="str">
        <f t="shared" si="9"/>
        <v/>
      </c>
      <c r="C209" s="385" t="str">
        <f ca="1">TEXT(IFERROR(INDEX('Overview - Section A'!$A$37:$A$44,MATCH(G209,'Overview - Section A'!$U$37:$U$44,0)),""),"d-mmm-yy") &amp;" to " &amp; TEXT(IFERROR(INDEX('Overview - Section A'!$E$37:$E$44,MATCH(G209,'Overview - Section A'!$U$37:$U$44,0)),""),"d-mmm-yy")</f>
        <v>1-Jul-18 to 31-Dec-18</v>
      </c>
      <c r="D209" s="462"/>
      <c r="E209" s="462"/>
      <c r="F209" s="459" t="str">
        <f t="shared" si="10"/>
        <v/>
      </c>
      <c r="G209" s="463" t="s">
        <v>416</v>
      </c>
      <c r="H209" s="463"/>
      <c r="I209" s="464" t="b">
        <f t="shared" si="11"/>
        <v>1</v>
      </c>
      <c r="J209" s="464" t="b">
        <f t="shared" si="12"/>
        <v>0</v>
      </c>
      <c r="K209" s="464" t="str">
        <f t="shared" si="13"/>
        <v>a1N36000004vIifEAE</v>
      </c>
      <c r="L209" s="465" t="s">
        <v>1117</v>
      </c>
      <c r="M209" s="131"/>
      <c r="N209" s="68"/>
      <c r="AM209" s="5"/>
      <c r="AN209" s="5"/>
    </row>
    <row r="210" spans="1:40" ht="280.8" x14ac:dyDescent="0.3">
      <c r="A210" s="367">
        <v>20</v>
      </c>
      <c r="B210" s="384" t="str">
        <f t="shared" si="9"/>
        <v/>
      </c>
      <c r="C210" s="385" t="str">
        <f ca="1">TEXT(IFERROR(INDEX('Overview - Section A'!$A$37:$A$44,MATCH(G210,'Overview - Section A'!$U$37:$U$44,0)),""),"d-mmm-yy") &amp;" to " &amp; TEXT(IFERROR(INDEX('Overview - Section A'!$E$37:$E$44,MATCH(G210,'Overview - Section A'!$U$37:$U$44,0)),""),"d-mmm-yy")</f>
        <v>1-Jan-19 to 30-Jun-19</v>
      </c>
      <c r="D210" s="462"/>
      <c r="E210" s="462"/>
      <c r="F210" s="459" t="str">
        <f t="shared" si="10"/>
        <v/>
      </c>
      <c r="G210" s="463" t="s">
        <v>418</v>
      </c>
      <c r="H210" s="463"/>
      <c r="I210" s="464" t="b">
        <f t="shared" si="11"/>
        <v>1</v>
      </c>
      <c r="J210" s="464" t="b">
        <f t="shared" si="12"/>
        <v>0</v>
      </c>
      <c r="K210" s="464" t="str">
        <f t="shared" si="13"/>
        <v>a1N36000004vIifEAE</v>
      </c>
      <c r="L210" s="465" t="s">
        <v>1118</v>
      </c>
      <c r="M210" s="131"/>
      <c r="N210" s="68"/>
      <c r="AM210" s="5"/>
      <c r="AN210" s="5"/>
    </row>
    <row r="211" spans="1:40" ht="280.8" x14ac:dyDescent="0.3">
      <c r="A211" s="367">
        <v>20</v>
      </c>
      <c r="B211" s="384" t="str">
        <f t="shared" si="9"/>
        <v/>
      </c>
      <c r="C211" s="385" t="str">
        <f ca="1">TEXT(IFERROR(INDEX('Overview - Section A'!$A$37:$A$44,MATCH(G211,'Overview - Section A'!$U$37:$U$44,0)),""),"d-mmm-yy") &amp;" to " &amp; TEXT(IFERROR(INDEX('Overview - Section A'!$E$37:$E$44,MATCH(G211,'Overview - Section A'!$U$37:$U$44,0)),""),"d-mmm-yy")</f>
        <v>1-Jul-19 to 31-Dec-19</v>
      </c>
      <c r="D211" s="462"/>
      <c r="E211" s="462"/>
      <c r="F211" s="459" t="str">
        <f t="shared" si="10"/>
        <v/>
      </c>
      <c r="G211" s="463" t="s">
        <v>420</v>
      </c>
      <c r="H211" s="463"/>
      <c r="I211" s="464" t="b">
        <f t="shared" si="11"/>
        <v>1</v>
      </c>
      <c r="J211" s="464" t="b">
        <f t="shared" si="12"/>
        <v>0</v>
      </c>
      <c r="K211" s="464" t="str">
        <f t="shared" si="13"/>
        <v>a1N36000004vIifEAE</v>
      </c>
      <c r="L211" s="465" t="s">
        <v>1119</v>
      </c>
      <c r="M211" s="131"/>
      <c r="N211" s="68"/>
      <c r="AM211" s="5"/>
      <c r="AN211" s="5"/>
    </row>
    <row r="212" spans="1:40" ht="280.8" x14ac:dyDescent="0.3">
      <c r="A212" s="367">
        <v>20</v>
      </c>
      <c r="B212" s="384" t="str">
        <f t="shared" si="9"/>
        <v/>
      </c>
      <c r="C212" s="385" t="str">
        <f ca="1">TEXT(IFERROR(INDEX('Overview - Section A'!$A$37:$A$44,MATCH(G212,'Overview - Section A'!$U$37:$U$44,0)),""),"d-mmm-yy") &amp;" to " &amp; TEXT(IFERROR(INDEX('Overview - Section A'!$E$37:$E$44,MATCH(G212,'Overview - Section A'!$U$37:$U$44,0)),""),"d-mmm-yy")</f>
        <v>1-Jan-20 to 30-Jun-20</v>
      </c>
      <c r="D212" s="462"/>
      <c r="E212" s="462"/>
      <c r="F212" s="459" t="str">
        <f t="shared" si="10"/>
        <v/>
      </c>
      <c r="G212" s="463" t="s">
        <v>422</v>
      </c>
      <c r="H212" s="463"/>
      <c r="I212" s="464" t="b">
        <f t="shared" si="11"/>
        <v>1</v>
      </c>
      <c r="J212" s="464" t="b">
        <f t="shared" si="12"/>
        <v>0</v>
      </c>
      <c r="K212" s="464" t="str">
        <f t="shared" si="13"/>
        <v>a1N36000004vIifEAE</v>
      </c>
      <c r="L212" s="465" t="s">
        <v>1120</v>
      </c>
      <c r="M212" s="131"/>
      <c r="N212" s="68"/>
      <c r="AM212" s="5"/>
      <c r="AN212" s="5"/>
    </row>
    <row r="213" spans="1:40" ht="280.8" x14ac:dyDescent="0.3">
      <c r="A213" s="367">
        <v>20</v>
      </c>
      <c r="B213" s="384" t="str">
        <f t="shared" si="9"/>
        <v/>
      </c>
      <c r="C213" s="385" t="str">
        <f ca="1">TEXT(IFERROR(INDEX('Overview - Section A'!$A$37:$A$44,MATCH(G213,'Overview - Section A'!$U$37:$U$44,0)),""),"d-mmm-yy") &amp;" to " &amp; TEXT(IFERROR(INDEX('Overview - Section A'!$E$37:$E$44,MATCH(G213,'Overview - Section A'!$U$37:$U$44,0)),""),"d-mmm-yy")</f>
        <v>1-Jul-20 to 31-Dec-20</v>
      </c>
      <c r="D213" s="462"/>
      <c r="E213" s="462"/>
      <c r="F213" s="459" t="str">
        <f t="shared" si="10"/>
        <v/>
      </c>
      <c r="G213" s="463" t="s">
        <v>424</v>
      </c>
      <c r="H213" s="463"/>
      <c r="I213" s="464" t="b">
        <f t="shared" si="11"/>
        <v>1</v>
      </c>
      <c r="J213" s="464" t="b">
        <f t="shared" si="12"/>
        <v>0</v>
      </c>
      <c r="K213" s="464" t="str">
        <f t="shared" si="13"/>
        <v>a1N36000004vIifEAE</v>
      </c>
      <c r="L213" s="465" t="s">
        <v>1121</v>
      </c>
      <c r="M213" s="131"/>
      <c r="N213" s="68"/>
      <c r="AM213" s="5"/>
      <c r="AN213" s="5"/>
    </row>
    <row r="214" spans="1:40" ht="280.8" x14ac:dyDescent="0.3">
      <c r="A214" s="367">
        <v>21</v>
      </c>
      <c r="B214" s="384" t="str">
        <f t="shared" si="9"/>
        <v/>
      </c>
      <c r="C214" s="385" t="str">
        <f ca="1">TEXT(IFERROR(INDEX('Overview - Section A'!$A$37:$A$44,MATCH(G214,'Overview - Section A'!$U$37:$U$44,0)),""),"d-mmm-yy") &amp;" to " &amp; TEXT(IFERROR(INDEX('Overview - Section A'!$E$37:$E$44,MATCH(G214,'Overview - Section A'!$U$37:$U$44,0)),""),"d-mmm-yy")</f>
        <v>1-Jan-18 to 30-Jun-18</v>
      </c>
      <c r="D214" s="462"/>
      <c r="E214" s="462"/>
      <c r="F214" s="459" t="str">
        <f t="shared" si="10"/>
        <v/>
      </c>
      <c r="G214" s="463" t="s">
        <v>414</v>
      </c>
      <c r="H214" s="463"/>
      <c r="I214" s="464" t="b">
        <f t="shared" si="11"/>
        <v>1</v>
      </c>
      <c r="J214" s="464" t="b">
        <f t="shared" si="12"/>
        <v>0</v>
      </c>
      <c r="K214" s="464" t="str">
        <f t="shared" si="13"/>
        <v>a1N36000004vIigEAE</v>
      </c>
      <c r="L214" s="465" t="s">
        <v>1122</v>
      </c>
      <c r="M214" s="131"/>
      <c r="N214" s="68"/>
      <c r="AM214" s="5"/>
      <c r="AN214" s="5"/>
    </row>
    <row r="215" spans="1:40" ht="280.8" x14ac:dyDescent="0.3">
      <c r="A215" s="367">
        <v>21</v>
      </c>
      <c r="B215" s="384" t="str">
        <f t="shared" si="9"/>
        <v/>
      </c>
      <c r="C215" s="385" t="str">
        <f ca="1">TEXT(IFERROR(INDEX('Overview - Section A'!$A$37:$A$44,MATCH(G215,'Overview - Section A'!$U$37:$U$44,0)),""),"d-mmm-yy") &amp;" to " &amp; TEXT(IFERROR(INDEX('Overview - Section A'!$E$37:$E$44,MATCH(G215,'Overview - Section A'!$U$37:$U$44,0)),""),"d-mmm-yy")</f>
        <v>1-Jul-18 to 31-Dec-18</v>
      </c>
      <c r="D215" s="462"/>
      <c r="E215" s="462"/>
      <c r="F215" s="459" t="str">
        <f t="shared" si="10"/>
        <v/>
      </c>
      <c r="G215" s="463" t="s">
        <v>416</v>
      </c>
      <c r="H215" s="463"/>
      <c r="I215" s="464" t="b">
        <f t="shared" si="11"/>
        <v>1</v>
      </c>
      <c r="J215" s="464" t="b">
        <f t="shared" si="12"/>
        <v>0</v>
      </c>
      <c r="K215" s="464" t="str">
        <f t="shared" si="13"/>
        <v>a1N36000004vIigEAE</v>
      </c>
      <c r="L215" s="465" t="s">
        <v>1123</v>
      </c>
      <c r="M215" s="131"/>
      <c r="N215" s="68"/>
      <c r="AM215" s="5"/>
      <c r="AN215" s="5"/>
    </row>
    <row r="216" spans="1:40" ht="280.8" x14ac:dyDescent="0.3">
      <c r="A216" s="367">
        <v>21</v>
      </c>
      <c r="B216" s="384" t="str">
        <f t="shared" si="9"/>
        <v/>
      </c>
      <c r="C216" s="385" t="str">
        <f ca="1">TEXT(IFERROR(INDEX('Overview - Section A'!$A$37:$A$44,MATCH(G216,'Overview - Section A'!$U$37:$U$44,0)),""),"d-mmm-yy") &amp;" to " &amp; TEXT(IFERROR(INDEX('Overview - Section A'!$E$37:$E$44,MATCH(G216,'Overview - Section A'!$U$37:$U$44,0)),""),"d-mmm-yy")</f>
        <v>1-Jan-19 to 30-Jun-19</v>
      </c>
      <c r="D216" s="462"/>
      <c r="E216" s="462"/>
      <c r="F216" s="459" t="str">
        <f t="shared" si="10"/>
        <v/>
      </c>
      <c r="G216" s="463" t="s">
        <v>418</v>
      </c>
      <c r="H216" s="463"/>
      <c r="I216" s="464" t="b">
        <f t="shared" si="11"/>
        <v>1</v>
      </c>
      <c r="J216" s="464" t="b">
        <f t="shared" si="12"/>
        <v>0</v>
      </c>
      <c r="K216" s="464" t="str">
        <f t="shared" si="13"/>
        <v>a1N36000004vIigEAE</v>
      </c>
      <c r="L216" s="465" t="s">
        <v>1124</v>
      </c>
      <c r="M216" s="131"/>
      <c r="N216" s="68"/>
      <c r="AM216" s="5"/>
      <c r="AN216" s="5"/>
    </row>
    <row r="217" spans="1:40" ht="280.8" x14ac:dyDescent="0.3">
      <c r="A217" s="367">
        <v>21</v>
      </c>
      <c r="B217" s="384" t="str">
        <f t="shared" si="9"/>
        <v/>
      </c>
      <c r="C217" s="385" t="str">
        <f ca="1">TEXT(IFERROR(INDEX('Overview - Section A'!$A$37:$A$44,MATCH(G217,'Overview - Section A'!$U$37:$U$44,0)),""),"d-mmm-yy") &amp;" to " &amp; TEXT(IFERROR(INDEX('Overview - Section A'!$E$37:$E$44,MATCH(G217,'Overview - Section A'!$U$37:$U$44,0)),""),"d-mmm-yy")</f>
        <v>1-Jul-19 to 31-Dec-19</v>
      </c>
      <c r="D217" s="462"/>
      <c r="E217" s="462"/>
      <c r="F217" s="459" t="str">
        <f t="shared" si="10"/>
        <v/>
      </c>
      <c r="G217" s="463" t="s">
        <v>420</v>
      </c>
      <c r="H217" s="463"/>
      <c r="I217" s="464" t="b">
        <f t="shared" si="11"/>
        <v>1</v>
      </c>
      <c r="J217" s="464" t="b">
        <f t="shared" si="12"/>
        <v>0</v>
      </c>
      <c r="K217" s="464" t="str">
        <f t="shared" si="13"/>
        <v>a1N36000004vIigEAE</v>
      </c>
      <c r="L217" s="465" t="s">
        <v>1125</v>
      </c>
      <c r="M217" s="131"/>
      <c r="N217" s="68"/>
      <c r="AM217" s="5"/>
      <c r="AN217" s="5"/>
    </row>
    <row r="218" spans="1:40" ht="280.8" x14ac:dyDescent="0.3">
      <c r="A218" s="367">
        <v>21</v>
      </c>
      <c r="B218" s="384" t="str">
        <f t="shared" si="9"/>
        <v/>
      </c>
      <c r="C218" s="385" t="str">
        <f ca="1">TEXT(IFERROR(INDEX('Overview - Section A'!$A$37:$A$44,MATCH(G218,'Overview - Section A'!$U$37:$U$44,0)),""),"d-mmm-yy") &amp;" to " &amp; TEXT(IFERROR(INDEX('Overview - Section A'!$E$37:$E$44,MATCH(G218,'Overview - Section A'!$U$37:$U$44,0)),""),"d-mmm-yy")</f>
        <v>1-Jan-20 to 30-Jun-20</v>
      </c>
      <c r="D218" s="462"/>
      <c r="E218" s="462"/>
      <c r="F218" s="459" t="str">
        <f t="shared" si="10"/>
        <v/>
      </c>
      <c r="G218" s="463" t="s">
        <v>422</v>
      </c>
      <c r="H218" s="463"/>
      <c r="I218" s="464" t="b">
        <f t="shared" si="11"/>
        <v>1</v>
      </c>
      <c r="J218" s="464" t="b">
        <f t="shared" si="12"/>
        <v>0</v>
      </c>
      <c r="K218" s="464" t="str">
        <f t="shared" si="13"/>
        <v>a1N36000004vIigEAE</v>
      </c>
      <c r="L218" s="465" t="s">
        <v>1126</v>
      </c>
      <c r="M218" s="131"/>
      <c r="N218" s="68"/>
      <c r="AM218" s="5"/>
      <c r="AN218" s="5"/>
    </row>
    <row r="219" spans="1:40" ht="280.8" x14ac:dyDescent="0.3">
      <c r="A219" s="367">
        <v>21</v>
      </c>
      <c r="B219" s="384" t="str">
        <f t="shared" si="9"/>
        <v/>
      </c>
      <c r="C219" s="385" t="str">
        <f ca="1">TEXT(IFERROR(INDEX('Overview - Section A'!$A$37:$A$44,MATCH(G219,'Overview - Section A'!$U$37:$U$44,0)),""),"d-mmm-yy") &amp;" to " &amp; TEXT(IFERROR(INDEX('Overview - Section A'!$E$37:$E$44,MATCH(G219,'Overview - Section A'!$U$37:$U$44,0)),""),"d-mmm-yy")</f>
        <v>1-Jul-20 to 31-Dec-20</v>
      </c>
      <c r="D219" s="462"/>
      <c r="E219" s="462"/>
      <c r="F219" s="459" t="str">
        <f t="shared" si="10"/>
        <v/>
      </c>
      <c r="G219" s="463" t="s">
        <v>424</v>
      </c>
      <c r="H219" s="463"/>
      <c r="I219" s="464" t="b">
        <f t="shared" si="11"/>
        <v>1</v>
      </c>
      <c r="J219" s="464" t="b">
        <f t="shared" si="12"/>
        <v>0</v>
      </c>
      <c r="K219" s="464" t="str">
        <f t="shared" si="13"/>
        <v>a1N36000004vIigEAE</v>
      </c>
      <c r="L219" s="465" t="s">
        <v>1127</v>
      </c>
      <c r="M219" s="131"/>
      <c r="N219" s="68"/>
      <c r="AM219" s="5"/>
      <c r="AN219" s="5"/>
    </row>
    <row r="220" spans="1:40" ht="280.8" x14ac:dyDescent="0.3">
      <c r="A220" s="367">
        <v>22</v>
      </c>
      <c r="B220" s="384" t="str">
        <f t="shared" si="9"/>
        <v/>
      </c>
      <c r="C220" s="385" t="str">
        <f ca="1">TEXT(IFERROR(INDEX('Overview - Section A'!$A$37:$A$44,MATCH(G220,'Overview - Section A'!$U$37:$U$44,0)),""),"d-mmm-yy") &amp;" to " &amp; TEXT(IFERROR(INDEX('Overview - Section A'!$E$37:$E$44,MATCH(G220,'Overview - Section A'!$U$37:$U$44,0)),""),"d-mmm-yy")</f>
        <v>1-Jan-18 to 30-Jun-18</v>
      </c>
      <c r="D220" s="462"/>
      <c r="E220" s="462"/>
      <c r="F220" s="459" t="str">
        <f t="shared" si="10"/>
        <v/>
      </c>
      <c r="G220" s="463" t="s">
        <v>414</v>
      </c>
      <c r="H220" s="463"/>
      <c r="I220" s="464" t="b">
        <f t="shared" si="11"/>
        <v>1</v>
      </c>
      <c r="J220" s="464" t="b">
        <f t="shared" si="12"/>
        <v>0</v>
      </c>
      <c r="K220" s="464" t="str">
        <f t="shared" si="13"/>
        <v>a1N36000004vIihEAE</v>
      </c>
      <c r="L220" s="465" t="s">
        <v>1128</v>
      </c>
      <c r="M220" s="131"/>
      <c r="N220" s="68"/>
      <c r="AM220" s="5"/>
      <c r="AN220" s="5"/>
    </row>
    <row r="221" spans="1:40" ht="280.8" x14ac:dyDescent="0.3">
      <c r="A221" s="367">
        <v>22</v>
      </c>
      <c r="B221" s="384" t="str">
        <f t="shared" si="9"/>
        <v/>
      </c>
      <c r="C221" s="385" t="str">
        <f ca="1">TEXT(IFERROR(INDEX('Overview - Section A'!$A$37:$A$44,MATCH(G221,'Overview - Section A'!$U$37:$U$44,0)),""),"d-mmm-yy") &amp;" to " &amp; TEXT(IFERROR(INDEX('Overview - Section A'!$E$37:$E$44,MATCH(G221,'Overview - Section A'!$U$37:$U$44,0)),""),"d-mmm-yy")</f>
        <v>1-Jul-18 to 31-Dec-18</v>
      </c>
      <c r="D221" s="462"/>
      <c r="E221" s="462"/>
      <c r="F221" s="459" t="str">
        <f t="shared" si="10"/>
        <v/>
      </c>
      <c r="G221" s="463" t="s">
        <v>416</v>
      </c>
      <c r="H221" s="463"/>
      <c r="I221" s="464" t="b">
        <f t="shared" si="11"/>
        <v>1</v>
      </c>
      <c r="J221" s="464" t="b">
        <f t="shared" si="12"/>
        <v>0</v>
      </c>
      <c r="K221" s="464" t="str">
        <f t="shared" si="13"/>
        <v>a1N36000004vIihEAE</v>
      </c>
      <c r="L221" s="465" t="s">
        <v>1129</v>
      </c>
      <c r="M221" s="131"/>
      <c r="N221" s="68"/>
      <c r="AM221" s="5"/>
      <c r="AN221" s="5"/>
    </row>
    <row r="222" spans="1:40" ht="280.8" x14ac:dyDescent="0.3">
      <c r="A222" s="367">
        <v>22</v>
      </c>
      <c r="B222" s="384" t="str">
        <f t="shared" ref="B222:B285" si="14">IF(A222=A221,"",IF(VLOOKUP(A222,$A$8:$D$90,4,FALSE)=0,"",VLOOKUP(A222,$A$8:$D$90,4,FALSE)))</f>
        <v/>
      </c>
      <c r="C222" s="385" t="str">
        <f ca="1">TEXT(IFERROR(INDEX('Overview - Section A'!$A$37:$A$44,MATCH(G222,'Overview - Section A'!$U$37:$U$44,0)),""),"d-mmm-yy") &amp;" to " &amp; TEXT(IFERROR(INDEX('Overview - Section A'!$E$37:$E$44,MATCH(G222,'Overview - Section A'!$U$37:$U$44,0)),""),"d-mmm-yy")</f>
        <v>1-Jan-19 to 30-Jun-19</v>
      </c>
      <c r="D222" s="462"/>
      <c r="E222" s="462"/>
      <c r="F222" s="459" t="str">
        <f t="shared" ref="F222:F285" si="15">IF(VLOOKUP(A222,$A$8:$D$90,4,FALSE)=0,"",VLOOKUP(A222,$A$8:$D$90,4,FALSE))</f>
        <v/>
      </c>
      <c r="G222" s="463" t="s">
        <v>418</v>
      </c>
      <c r="H222" s="463"/>
      <c r="I222" s="464" t="b">
        <f t="shared" ref="I222:I285" si="16">IFERROR(TRUE,FALSE)</f>
        <v>1</v>
      </c>
      <c r="J222" s="464" t="b">
        <f t="shared" ref="J222:J285" si="17">IFERROR(IF(VLOOKUP(A222,$A$8:$D$90,4,FALSE)&lt;&gt;"",TRUE,FALSE),FALSE)</f>
        <v>0</v>
      </c>
      <c r="K222" s="464" t="str">
        <f t="shared" ref="K222:K285" si="18">IFERROR(VLOOKUP(A222,$A$8:$T$90,20,FALSE),"")</f>
        <v>a1N36000004vIihEAE</v>
      </c>
      <c r="L222" s="465" t="s">
        <v>1130</v>
      </c>
      <c r="M222" s="131"/>
      <c r="N222" s="68"/>
      <c r="AM222" s="5"/>
      <c r="AN222" s="5"/>
    </row>
    <row r="223" spans="1:40" ht="280.8" x14ac:dyDescent="0.3">
      <c r="A223" s="367">
        <v>22</v>
      </c>
      <c r="B223" s="384" t="str">
        <f t="shared" si="14"/>
        <v/>
      </c>
      <c r="C223" s="385" t="str">
        <f ca="1">TEXT(IFERROR(INDEX('Overview - Section A'!$A$37:$A$44,MATCH(G223,'Overview - Section A'!$U$37:$U$44,0)),""),"d-mmm-yy") &amp;" to " &amp; TEXT(IFERROR(INDEX('Overview - Section A'!$E$37:$E$44,MATCH(G223,'Overview - Section A'!$U$37:$U$44,0)),""),"d-mmm-yy")</f>
        <v>1-Jul-19 to 31-Dec-19</v>
      </c>
      <c r="D223" s="462"/>
      <c r="E223" s="462"/>
      <c r="F223" s="459" t="str">
        <f t="shared" si="15"/>
        <v/>
      </c>
      <c r="G223" s="463" t="s">
        <v>420</v>
      </c>
      <c r="H223" s="463"/>
      <c r="I223" s="464" t="b">
        <f t="shared" si="16"/>
        <v>1</v>
      </c>
      <c r="J223" s="464" t="b">
        <f t="shared" si="17"/>
        <v>0</v>
      </c>
      <c r="K223" s="464" t="str">
        <f t="shared" si="18"/>
        <v>a1N36000004vIihEAE</v>
      </c>
      <c r="L223" s="465" t="s">
        <v>1131</v>
      </c>
      <c r="M223" s="131"/>
      <c r="N223" s="68"/>
      <c r="AM223" s="5"/>
      <c r="AN223" s="5"/>
    </row>
    <row r="224" spans="1:40" ht="280.8" x14ac:dyDescent="0.3">
      <c r="A224" s="367">
        <v>22</v>
      </c>
      <c r="B224" s="384" t="str">
        <f t="shared" si="14"/>
        <v/>
      </c>
      <c r="C224" s="385" t="str">
        <f ca="1">TEXT(IFERROR(INDEX('Overview - Section A'!$A$37:$A$44,MATCH(G224,'Overview - Section A'!$U$37:$U$44,0)),""),"d-mmm-yy") &amp;" to " &amp; TEXT(IFERROR(INDEX('Overview - Section A'!$E$37:$E$44,MATCH(G224,'Overview - Section A'!$U$37:$U$44,0)),""),"d-mmm-yy")</f>
        <v>1-Jan-20 to 30-Jun-20</v>
      </c>
      <c r="D224" s="462"/>
      <c r="E224" s="462"/>
      <c r="F224" s="459" t="str">
        <f t="shared" si="15"/>
        <v/>
      </c>
      <c r="G224" s="463" t="s">
        <v>422</v>
      </c>
      <c r="H224" s="463"/>
      <c r="I224" s="464" t="b">
        <f t="shared" si="16"/>
        <v>1</v>
      </c>
      <c r="J224" s="464" t="b">
        <f t="shared" si="17"/>
        <v>0</v>
      </c>
      <c r="K224" s="464" t="str">
        <f t="shared" si="18"/>
        <v>a1N36000004vIihEAE</v>
      </c>
      <c r="L224" s="465" t="s">
        <v>1132</v>
      </c>
      <c r="M224" s="131"/>
      <c r="N224" s="68"/>
      <c r="AM224" s="5"/>
      <c r="AN224" s="5"/>
    </row>
    <row r="225" spans="1:40" ht="280.8" x14ac:dyDescent="0.3">
      <c r="A225" s="367">
        <v>22</v>
      </c>
      <c r="B225" s="384" t="str">
        <f t="shared" si="14"/>
        <v/>
      </c>
      <c r="C225" s="385" t="str">
        <f ca="1">TEXT(IFERROR(INDEX('Overview - Section A'!$A$37:$A$44,MATCH(G225,'Overview - Section A'!$U$37:$U$44,0)),""),"d-mmm-yy") &amp;" to " &amp; TEXT(IFERROR(INDEX('Overview - Section A'!$E$37:$E$44,MATCH(G225,'Overview - Section A'!$U$37:$U$44,0)),""),"d-mmm-yy")</f>
        <v>1-Jul-20 to 31-Dec-20</v>
      </c>
      <c r="D225" s="462"/>
      <c r="E225" s="462"/>
      <c r="F225" s="459" t="str">
        <f t="shared" si="15"/>
        <v/>
      </c>
      <c r="G225" s="463" t="s">
        <v>424</v>
      </c>
      <c r="H225" s="463"/>
      <c r="I225" s="464" t="b">
        <f t="shared" si="16"/>
        <v>1</v>
      </c>
      <c r="J225" s="464" t="b">
        <f t="shared" si="17"/>
        <v>0</v>
      </c>
      <c r="K225" s="464" t="str">
        <f t="shared" si="18"/>
        <v>a1N36000004vIihEAE</v>
      </c>
      <c r="L225" s="465" t="s">
        <v>1133</v>
      </c>
      <c r="M225" s="131"/>
      <c r="N225" s="68"/>
      <c r="AM225" s="5"/>
      <c r="AN225" s="5"/>
    </row>
    <row r="226" spans="1:40" ht="280.8" x14ac:dyDescent="0.3">
      <c r="A226" s="367">
        <v>23</v>
      </c>
      <c r="B226" s="384" t="str">
        <f t="shared" si="14"/>
        <v/>
      </c>
      <c r="C226" s="385" t="str">
        <f ca="1">TEXT(IFERROR(INDEX('Overview - Section A'!$A$37:$A$44,MATCH(G226,'Overview - Section A'!$U$37:$U$44,0)),""),"d-mmm-yy") &amp;" to " &amp; TEXT(IFERROR(INDEX('Overview - Section A'!$E$37:$E$44,MATCH(G226,'Overview - Section A'!$U$37:$U$44,0)),""),"d-mmm-yy")</f>
        <v>1-Jan-18 to 30-Jun-18</v>
      </c>
      <c r="D226" s="462"/>
      <c r="E226" s="462"/>
      <c r="F226" s="459" t="str">
        <f t="shared" si="15"/>
        <v/>
      </c>
      <c r="G226" s="463" t="s">
        <v>414</v>
      </c>
      <c r="H226" s="463"/>
      <c r="I226" s="464" t="b">
        <f t="shared" si="16"/>
        <v>1</v>
      </c>
      <c r="J226" s="464" t="b">
        <f t="shared" si="17"/>
        <v>0</v>
      </c>
      <c r="K226" s="464" t="str">
        <f t="shared" si="18"/>
        <v>a1N36000004vIiiEAE</v>
      </c>
      <c r="L226" s="465" t="s">
        <v>1134</v>
      </c>
      <c r="M226" s="131"/>
      <c r="N226" s="68"/>
      <c r="AM226" s="5"/>
      <c r="AN226" s="5"/>
    </row>
    <row r="227" spans="1:40" ht="280.8" x14ac:dyDescent="0.3">
      <c r="A227" s="367">
        <v>23</v>
      </c>
      <c r="B227" s="384" t="str">
        <f t="shared" si="14"/>
        <v/>
      </c>
      <c r="C227" s="385" t="str">
        <f ca="1">TEXT(IFERROR(INDEX('Overview - Section A'!$A$37:$A$44,MATCH(G227,'Overview - Section A'!$U$37:$U$44,0)),""),"d-mmm-yy") &amp;" to " &amp; TEXT(IFERROR(INDEX('Overview - Section A'!$E$37:$E$44,MATCH(G227,'Overview - Section A'!$U$37:$U$44,0)),""),"d-mmm-yy")</f>
        <v>1-Jul-18 to 31-Dec-18</v>
      </c>
      <c r="D227" s="462"/>
      <c r="E227" s="462"/>
      <c r="F227" s="459" t="str">
        <f t="shared" si="15"/>
        <v/>
      </c>
      <c r="G227" s="463" t="s">
        <v>416</v>
      </c>
      <c r="H227" s="463"/>
      <c r="I227" s="464" t="b">
        <f t="shared" si="16"/>
        <v>1</v>
      </c>
      <c r="J227" s="464" t="b">
        <f t="shared" si="17"/>
        <v>0</v>
      </c>
      <c r="K227" s="464" t="str">
        <f t="shared" si="18"/>
        <v>a1N36000004vIiiEAE</v>
      </c>
      <c r="L227" s="465" t="s">
        <v>1135</v>
      </c>
      <c r="M227" s="131"/>
      <c r="N227" s="68"/>
      <c r="AM227" s="5"/>
      <c r="AN227" s="5"/>
    </row>
    <row r="228" spans="1:40" ht="280.8" x14ac:dyDescent="0.3">
      <c r="A228" s="367">
        <v>23</v>
      </c>
      <c r="B228" s="384" t="str">
        <f t="shared" si="14"/>
        <v/>
      </c>
      <c r="C228" s="385" t="str">
        <f ca="1">TEXT(IFERROR(INDEX('Overview - Section A'!$A$37:$A$44,MATCH(G228,'Overview - Section A'!$U$37:$U$44,0)),""),"d-mmm-yy") &amp;" to " &amp; TEXT(IFERROR(INDEX('Overview - Section A'!$E$37:$E$44,MATCH(G228,'Overview - Section A'!$U$37:$U$44,0)),""),"d-mmm-yy")</f>
        <v>1-Jan-19 to 30-Jun-19</v>
      </c>
      <c r="D228" s="462"/>
      <c r="E228" s="462"/>
      <c r="F228" s="459" t="str">
        <f t="shared" si="15"/>
        <v/>
      </c>
      <c r="G228" s="463" t="s">
        <v>418</v>
      </c>
      <c r="H228" s="463"/>
      <c r="I228" s="464" t="b">
        <f t="shared" si="16"/>
        <v>1</v>
      </c>
      <c r="J228" s="464" t="b">
        <f t="shared" si="17"/>
        <v>0</v>
      </c>
      <c r="K228" s="464" t="str">
        <f t="shared" si="18"/>
        <v>a1N36000004vIiiEAE</v>
      </c>
      <c r="L228" s="465" t="s">
        <v>1136</v>
      </c>
      <c r="M228" s="131"/>
      <c r="N228" s="68"/>
      <c r="AM228" s="5"/>
      <c r="AN228" s="5"/>
    </row>
    <row r="229" spans="1:40" ht="280.8" x14ac:dyDescent="0.3">
      <c r="A229" s="367">
        <v>23</v>
      </c>
      <c r="B229" s="384" t="str">
        <f t="shared" si="14"/>
        <v/>
      </c>
      <c r="C229" s="385" t="str">
        <f ca="1">TEXT(IFERROR(INDEX('Overview - Section A'!$A$37:$A$44,MATCH(G229,'Overview - Section A'!$U$37:$U$44,0)),""),"d-mmm-yy") &amp;" to " &amp; TEXT(IFERROR(INDEX('Overview - Section A'!$E$37:$E$44,MATCH(G229,'Overview - Section A'!$U$37:$U$44,0)),""),"d-mmm-yy")</f>
        <v>1-Jul-19 to 31-Dec-19</v>
      </c>
      <c r="D229" s="462"/>
      <c r="E229" s="462"/>
      <c r="F229" s="459" t="str">
        <f t="shared" si="15"/>
        <v/>
      </c>
      <c r="G229" s="463" t="s">
        <v>420</v>
      </c>
      <c r="H229" s="463"/>
      <c r="I229" s="464" t="b">
        <f t="shared" si="16"/>
        <v>1</v>
      </c>
      <c r="J229" s="464" t="b">
        <f t="shared" si="17"/>
        <v>0</v>
      </c>
      <c r="K229" s="464" t="str">
        <f t="shared" si="18"/>
        <v>a1N36000004vIiiEAE</v>
      </c>
      <c r="L229" s="465" t="s">
        <v>1137</v>
      </c>
      <c r="M229" s="131"/>
      <c r="N229" s="68"/>
      <c r="AM229" s="5"/>
      <c r="AN229" s="5"/>
    </row>
    <row r="230" spans="1:40" ht="280.8" x14ac:dyDescent="0.3">
      <c r="A230" s="367">
        <v>23</v>
      </c>
      <c r="B230" s="384" t="str">
        <f t="shared" si="14"/>
        <v/>
      </c>
      <c r="C230" s="385" t="str">
        <f ca="1">TEXT(IFERROR(INDEX('Overview - Section A'!$A$37:$A$44,MATCH(G230,'Overview - Section A'!$U$37:$U$44,0)),""),"d-mmm-yy") &amp;" to " &amp; TEXT(IFERROR(INDEX('Overview - Section A'!$E$37:$E$44,MATCH(G230,'Overview - Section A'!$U$37:$U$44,0)),""),"d-mmm-yy")</f>
        <v>1-Jan-20 to 30-Jun-20</v>
      </c>
      <c r="D230" s="462"/>
      <c r="E230" s="462"/>
      <c r="F230" s="459" t="str">
        <f t="shared" si="15"/>
        <v/>
      </c>
      <c r="G230" s="463" t="s">
        <v>422</v>
      </c>
      <c r="H230" s="463"/>
      <c r="I230" s="464" t="b">
        <f t="shared" si="16"/>
        <v>1</v>
      </c>
      <c r="J230" s="464" t="b">
        <f t="shared" si="17"/>
        <v>0</v>
      </c>
      <c r="K230" s="464" t="str">
        <f t="shared" si="18"/>
        <v>a1N36000004vIiiEAE</v>
      </c>
      <c r="L230" s="465" t="s">
        <v>1138</v>
      </c>
      <c r="M230" s="131"/>
      <c r="N230" s="68"/>
      <c r="AM230" s="5"/>
      <c r="AN230" s="5"/>
    </row>
    <row r="231" spans="1:40" ht="280.8" x14ac:dyDescent="0.3">
      <c r="A231" s="367">
        <v>23</v>
      </c>
      <c r="B231" s="384" t="str">
        <f t="shared" si="14"/>
        <v/>
      </c>
      <c r="C231" s="385" t="str">
        <f ca="1">TEXT(IFERROR(INDEX('Overview - Section A'!$A$37:$A$44,MATCH(G231,'Overview - Section A'!$U$37:$U$44,0)),""),"d-mmm-yy") &amp;" to " &amp; TEXT(IFERROR(INDEX('Overview - Section A'!$E$37:$E$44,MATCH(G231,'Overview - Section A'!$U$37:$U$44,0)),""),"d-mmm-yy")</f>
        <v>1-Jul-20 to 31-Dec-20</v>
      </c>
      <c r="D231" s="462"/>
      <c r="E231" s="462"/>
      <c r="F231" s="459" t="str">
        <f t="shared" si="15"/>
        <v/>
      </c>
      <c r="G231" s="463" t="s">
        <v>424</v>
      </c>
      <c r="H231" s="463"/>
      <c r="I231" s="464" t="b">
        <f t="shared" si="16"/>
        <v>1</v>
      </c>
      <c r="J231" s="464" t="b">
        <f t="shared" si="17"/>
        <v>0</v>
      </c>
      <c r="K231" s="464" t="str">
        <f t="shared" si="18"/>
        <v>a1N36000004vIiiEAE</v>
      </c>
      <c r="L231" s="465" t="s">
        <v>1139</v>
      </c>
      <c r="M231" s="131"/>
      <c r="N231" s="68"/>
      <c r="AM231" s="5"/>
      <c r="AN231" s="5"/>
    </row>
    <row r="232" spans="1:40" ht="280.8" x14ac:dyDescent="0.3">
      <c r="A232" s="367">
        <v>24</v>
      </c>
      <c r="B232" s="384" t="str">
        <f t="shared" si="14"/>
        <v/>
      </c>
      <c r="C232" s="385" t="str">
        <f ca="1">TEXT(IFERROR(INDEX('Overview - Section A'!$A$37:$A$44,MATCH(G232,'Overview - Section A'!$U$37:$U$44,0)),""),"d-mmm-yy") &amp;" to " &amp; TEXT(IFERROR(INDEX('Overview - Section A'!$E$37:$E$44,MATCH(G232,'Overview - Section A'!$U$37:$U$44,0)),""),"d-mmm-yy")</f>
        <v>1-Jan-18 to 30-Jun-18</v>
      </c>
      <c r="D232" s="462"/>
      <c r="E232" s="462"/>
      <c r="F232" s="459" t="str">
        <f t="shared" si="15"/>
        <v/>
      </c>
      <c r="G232" s="463" t="s">
        <v>414</v>
      </c>
      <c r="H232" s="463"/>
      <c r="I232" s="464" t="b">
        <f t="shared" si="16"/>
        <v>1</v>
      </c>
      <c r="J232" s="464" t="b">
        <f t="shared" si="17"/>
        <v>0</v>
      </c>
      <c r="K232" s="464" t="str">
        <f t="shared" si="18"/>
        <v>a1N36000004vIijEAE</v>
      </c>
      <c r="L232" s="465" t="s">
        <v>1140</v>
      </c>
      <c r="M232" s="131"/>
      <c r="N232" s="68"/>
      <c r="AM232" s="5"/>
      <c r="AN232" s="5"/>
    </row>
    <row r="233" spans="1:40" ht="280.8" x14ac:dyDescent="0.3">
      <c r="A233" s="367">
        <v>24</v>
      </c>
      <c r="B233" s="384" t="str">
        <f t="shared" si="14"/>
        <v/>
      </c>
      <c r="C233" s="385" t="str">
        <f ca="1">TEXT(IFERROR(INDEX('Overview - Section A'!$A$37:$A$44,MATCH(G233,'Overview - Section A'!$U$37:$U$44,0)),""),"d-mmm-yy") &amp;" to " &amp; TEXT(IFERROR(INDEX('Overview - Section A'!$E$37:$E$44,MATCH(G233,'Overview - Section A'!$U$37:$U$44,0)),""),"d-mmm-yy")</f>
        <v>1-Jul-18 to 31-Dec-18</v>
      </c>
      <c r="D233" s="462"/>
      <c r="E233" s="462"/>
      <c r="F233" s="459" t="str">
        <f t="shared" si="15"/>
        <v/>
      </c>
      <c r="G233" s="463" t="s">
        <v>416</v>
      </c>
      <c r="H233" s="463"/>
      <c r="I233" s="464" t="b">
        <f t="shared" si="16"/>
        <v>1</v>
      </c>
      <c r="J233" s="464" t="b">
        <f t="shared" si="17"/>
        <v>0</v>
      </c>
      <c r="K233" s="464" t="str">
        <f t="shared" si="18"/>
        <v>a1N36000004vIijEAE</v>
      </c>
      <c r="L233" s="465" t="s">
        <v>1141</v>
      </c>
      <c r="M233" s="131"/>
      <c r="N233" s="68"/>
      <c r="AM233" s="5"/>
      <c r="AN233" s="5"/>
    </row>
    <row r="234" spans="1:40" ht="280.8" x14ac:dyDescent="0.3">
      <c r="A234" s="367">
        <v>24</v>
      </c>
      <c r="B234" s="384" t="str">
        <f t="shared" si="14"/>
        <v/>
      </c>
      <c r="C234" s="385" t="str">
        <f ca="1">TEXT(IFERROR(INDEX('Overview - Section A'!$A$37:$A$44,MATCH(G234,'Overview - Section A'!$U$37:$U$44,0)),""),"d-mmm-yy") &amp;" to " &amp; TEXT(IFERROR(INDEX('Overview - Section A'!$E$37:$E$44,MATCH(G234,'Overview - Section A'!$U$37:$U$44,0)),""),"d-mmm-yy")</f>
        <v>1-Jan-19 to 30-Jun-19</v>
      </c>
      <c r="D234" s="462"/>
      <c r="E234" s="462"/>
      <c r="F234" s="459" t="str">
        <f t="shared" si="15"/>
        <v/>
      </c>
      <c r="G234" s="463" t="s">
        <v>418</v>
      </c>
      <c r="H234" s="463"/>
      <c r="I234" s="464" t="b">
        <f t="shared" si="16"/>
        <v>1</v>
      </c>
      <c r="J234" s="464" t="b">
        <f t="shared" si="17"/>
        <v>0</v>
      </c>
      <c r="K234" s="464" t="str">
        <f t="shared" si="18"/>
        <v>a1N36000004vIijEAE</v>
      </c>
      <c r="L234" s="465" t="s">
        <v>1142</v>
      </c>
      <c r="M234" s="131"/>
      <c r="N234" s="68"/>
      <c r="AM234" s="5"/>
      <c r="AN234" s="5"/>
    </row>
    <row r="235" spans="1:40" ht="280.8" x14ac:dyDescent="0.3">
      <c r="A235" s="367">
        <v>24</v>
      </c>
      <c r="B235" s="384" t="str">
        <f t="shared" si="14"/>
        <v/>
      </c>
      <c r="C235" s="385" t="str">
        <f ca="1">TEXT(IFERROR(INDEX('Overview - Section A'!$A$37:$A$44,MATCH(G235,'Overview - Section A'!$U$37:$U$44,0)),""),"d-mmm-yy") &amp;" to " &amp; TEXT(IFERROR(INDEX('Overview - Section A'!$E$37:$E$44,MATCH(G235,'Overview - Section A'!$U$37:$U$44,0)),""),"d-mmm-yy")</f>
        <v>1-Jul-19 to 31-Dec-19</v>
      </c>
      <c r="D235" s="462"/>
      <c r="E235" s="462"/>
      <c r="F235" s="459" t="str">
        <f t="shared" si="15"/>
        <v/>
      </c>
      <c r="G235" s="463" t="s">
        <v>420</v>
      </c>
      <c r="H235" s="463"/>
      <c r="I235" s="464" t="b">
        <f t="shared" si="16"/>
        <v>1</v>
      </c>
      <c r="J235" s="464" t="b">
        <f t="shared" si="17"/>
        <v>0</v>
      </c>
      <c r="K235" s="464" t="str">
        <f t="shared" si="18"/>
        <v>a1N36000004vIijEAE</v>
      </c>
      <c r="L235" s="465" t="s">
        <v>1143</v>
      </c>
      <c r="M235" s="131"/>
      <c r="N235" s="68"/>
      <c r="AM235" s="5"/>
      <c r="AN235" s="5"/>
    </row>
    <row r="236" spans="1:40" ht="280.8" x14ac:dyDescent="0.3">
      <c r="A236" s="367">
        <v>24</v>
      </c>
      <c r="B236" s="384" t="str">
        <f t="shared" si="14"/>
        <v/>
      </c>
      <c r="C236" s="385" t="str">
        <f ca="1">TEXT(IFERROR(INDEX('Overview - Section A'!$A$37:$A$44,MATCH(G236,'Overview - Section A'!$U$37:$U$44,0)),""),"d-mmm-yy") &amp;" to " &amp; TEXT(IFERROR(INDEX('Overview - Section A'!$E$37:$E$44,MATCH(G236,'Overview - Section A'!$U$37:$U$44,0)),""),"d-mmm-yy")</f>
        <v>1-Jan-20 to 30-Jun-20</v>
      </c>
      <c r="D236" s="462"/>
      <c r="E236" s="462"/>
      <c r="F236" s="459" t="str">
        <f t="shared" si="15"/>
        <v/>
      </c>
      <c r="G236" s="463" t="s">
        <v>422</v>
      </c>
      <c r="H236" s="463"/>
      <c r="I236" s="464" t="b">
        <f t="shared" si="16"/>
        <v>1</v>
      </c>
      <c r="J236" s="464" t="b">
        <f t="shared" si="17"/>
        <v>0</v>
      </c>
      <c r="K236" s="464" t="str">
        <f t="shared" si="18"/>
        <v>a1N36000004vIijEAE</v>
      </c>
      <c r="L236" s="465" t="s">
        <v>1144</v>
      </c>
      <c r="M236" s="131"/>
      <c r="N236" s="68"/>
      <c r="AM236" s="5"/>
      <c r="AN236" s="5"/>
    </row>
    <row r="237" spans="1:40" ht="280.8" x14ac:dyDescent="0.3">
      <c r="A237" s="367">
        <v>24</v>
      </c>
      <c r="B237" s="384" t="str">
        <f t="shared" si="14"/>
        <v/>
      </c>
      <c r="C237" s="385" t="str">
        <f ca="1">TEXT(IFERROR(INDEX('Overview - Section A'!$A$37:$A$44,MATCH(G237,'Overview - Section A'!$U$37:$U$44,0)),""),"d-mmm-yy") &amp;" to " &amp; TEXT(IFERROR(INDEX('Overview - Section A'!$E$37:$E$44,MATCH(G237,'Overview - Section A'!$U$37:$U$44,0)),""),"d-mmm-yy")</f>
        <v>1-Jul-20 to 31-Dec-20</v>
      </c>
      <c r="D237" s="462"/>
      <c r="E237" s="462"/>
      <c r="F237" s="459" t="str">
        <f t="shared" si="15"/>
        <v/>
      </c>
      <c r="G237" s="463" t="s">
        <v>424</v>
      </c>
      <c r="H237" s="463"/>
      <c r="I237" s="464" t="b">
        <f t="shared" si="16"/>
        <v>1</v>
      </c>
      <c r="J237" s="464" t="b">
        <f t="shared" si="17"/>
        <v>0</v>
      </c>
      <c r="K237" s="464" t="str">
        <f t="shared" si="18"/>
        <v>a1N36000004vIijEAE</v>
      </c>
      <c r="L237" s="465" t="s">
        <v>1145</v>
      </c>
      <c r="M237" s="131"/>
      <c r="N237" s="68"/>
      <c r="AM237" s="5"/>
      <c r="AN237" s="5"/>
    </row>
    <row r="238" spans="1:40" ht="280.8" x14ac:dyDescent="0.3">
      <c r="A238" s="367">
        <v>25</v>
      </c>
      <c r="B238" s="384" t="str">
        <f t="shared" si="14"/>
        <v/>
      </c>
      <c r="C238" s="385" t="str">
        <f ca="1">TEXT(IFERROR(INDEX('Overview - Section A'!$A$37:$A$44,MATCH(G238,'Overview - Section A'!$U$37:$U$44,0)),""),"d-mmm-yy") &amp;" to " &amp; TEXT(IFERROR(INDEX('Overview - Section A'!$E$37:$E$44,MATCH(G238,'Overview - Section A'!$U$37:$U$44,0)),""),"d-mmm-yy")</f>
        <v>1-Jan-18 to 30-Jun-18</v>
      </c>
      <c r="D238" s="462"/>
      <c r="E238" s="462"/>
      <c r="F238" s="459" t="str">
        <f t="shared" si="15"/>
        <v/>
      </c>
      <c r="G238" s="463" t="s">
        <v>414</v>
      </c>
      <c r="H238" s="463"/>
      <c r="I238" s="464" t="b">
        <f t="shared" si="16"/>
        <v>1</v>
      </c>
      <c r="J238" s="464" t="b">
        <f t="shared" si="17"/>
        <v>0</v>
      </c>
      <c r="K238" s="464" t="str">
        <f t="shared" si="18"/>
        <v>a1N36000004vIikEAE</v>
      </c>
      <c r="L238" s="465" t="s">
        <v>1146</v>
      </c>
      <c r="M238" s="131"/>
      <c r="N238" s="68"/>
      <c r="AM238" s="5"/>
      <c r="AN238" s="5"/>
    </row>
    <row r="239" spans="1:40" ht="280.8" x14ac:dyDescent="0.3">
      <c r="A239" s="367">
        <v>25</v>
      </c>
      <c r="B239" s="384" t="str">
        <f t="shared" si="14"/>
        <v/>
      </c>
      <c r="C239" s="385" t="str">
        <f ca="1">TEXT(IFERROR(INDEX('Overview - Section A'!$A$37:$A$44,MATCH(G239,'Overview - Section A'!$U$37:$U$44,0)),""),"d-mmm-yy") &amp;" to " &amp; TEXT(IFERROR(INDEX('Overview - Section A'!$E$37:$E$44,MATCH(G239,'Overview - Section A'!$U$37:$U$44,0)),""),"d-mmm-yy")</f>
        <v>1-Jul-18 to 31-Dec-18</v>
      </c>
      <c r="D239" s="462"/>
      <c r="E239" s="462"/>
      <c r="F239" s="459" t="str">
        <f t="shared" si="15"/>
        <v/>
      </c>
      <c r="G239" s="463" t="s">
        <v>416</v>
      </c>
      <c r="H239" s="463"/>
      <c r="I239" s="464" t="b">
        <f t="shared" si="16"/>
        <v>1</v>
      </c>
      <c r="J239" s="464" t="b">
        <f t="shared" si="17"/>
        <v>0</v>
      </c>
      <c r="K239" s="464" t="str">
        <f t="shared" si="18"/>
        <v>a1N36000004vIikEAE</v>
      </c>
      <c r="L239" s="465" t="s">
        <v>1147</v>
      </c>
      <c r="M239" s="131"/>
      <c r="N239" s="68"/>
      <c r="AM239" s="5"/>
      <c r="AN239" s="5"/>
    </row>
    <row r="240" spans="1:40" ht="280.8" x14ac:dyDescent="0.3">
      <c r="A240" s="367">
        <v>25</v>
      </c>
      <c r="B240" s="384" t="str">
        <f t="shared" si="14"/>
        <v/>
      </c>
      <c r="C240" s="385" t="str">
        <f ca="1">TEXT(IFERROR(INDEX('Overview - Section A'!$A$37:$A$44,MATCH(G240,'Overview - Section A'!$U$37:$U$44,0)),""),"d-mmm-yy") &amp;" to " &amp; TEXT(IFERROR(INDEX('Overview - Section A'!$E$37:$E$44,MATCH(G240,'Overview - Section A'!$U$37:$U$44,0)),""),"d-mmm-yy")</f>
        <v>1-Jan-19 to 30-Jun-19</v>
      </c>
      <c r="D240" s="462"/>
      <c r="E240" s="462"/>
      <c r="F240" s="459" t="str">
        <f t="shared" si="15"/>
        <v/>
      </c>
      <c r="G240" s="463" t="s">
        <v>418</v>
      </c>
      <c r="H240" s="463"/>
      <c r="I240" s="464" t="b">
        <f t="shared" si="16"/>
        <v>1</v>
      </c>
      <c r="J240" s="464" t="b">
        <f t="shared" si="17"/>
        <v>0</v>
      </c>
      <c r="K240" s="464" t="str">
        <f t="shared" si="18"/>
        <v>a1N36000004vIikEAE</v>
      </c>
      <c r="L240" s="465" t="s">
        <v>1148</v>
      </c>
      <c r="M240" s="131"/>
      <c r="N240" s="68"/>
      <c r="AM240" s="5"/>
      <c r="AN240" s="5"/>
    </row>
    <row r="241" spans="1:40" ht="280.8" x14ac:dyDescent="0.3">
      <c r="A241" s="367">
        <v>25</v>
      </c>
      <c r="B241" s="384" t="str">
        <f t="shared" si="14"/>
        <v/>
      </c>
      <c r="C241" s="385" t="str">
        <f ca="1">TEXT(IFERROR(INDEX('Overview - Section A'!$A$37:$A$44,MATCH(G241,'Overview - Section A'!$U$37:$U$44,0)),""),"d-mmm-yy") &amp;" to " &amp; TEXT(IFERROR(INDEX('Overview - Section A'!$E$37:$E$44,MATCH(G241,'Overview - Section A'!$U$37:$U$44,0)),""),"d-mmm-yy")</f>
        <v>1-Jul-19 to 31-Dec-19</v>
      </c>
      <c r="D241" s="462"/>
      <c r="E241" s="462"/>
      <c r="F241" s="459" t="str">
        <f t="shared" si="15"/>
        <v/>
      </c>
      <c r="G241" s="463" t="s">
        <v>420</v>
      </c>
      <c r="H241" s="463"/>
      <c r="I241" s="464" t="b">
        <f t="shared" si="16"/>
        <v>1</v>
      </c>
      <c r="J241" s="464" t="b">
        <f t="shared" si="17"/>
        <v>0</v>
      </c>
      <c r="K241" s="464" t="str">
        <f t="shared" si="18"/>
        <v>a1N36000004vIikEAE</v>
      </c>
      <c r="L241" s="465" t="s">
        <v>1149</v>
      </c>
      <c r="M241" s="131"/>
      <c r="N241" s="68"/>
      <c r="AM241" s="5"/>
      <c r="AN241" s="5"/>
    </row>
    <row r="242" spans="1:40" ht="280.8" x14ac:dyDescent="0.3">
      <c r="A242" s="367">
        <v>25</v>
      </c>
      <c r="B242" s="384" t="str">
        <f t="shared" si="14"/>
        <v/>
      </c>
      <c r="C242" s="385" t="str">
        <f ca="1">TEXT(IFERROR(INDEX('Overview - Section A'!$A$37:$A$44,MATCH(G242,'Overview - Section A'!$U$37:$U$44,0)),""),"d-mmm-yy") &amp;" to " &amp; TEXT(IFERROR(INDEX('Overview - Section A'!$E$37:$E$44,MATCH(G242,'Overview - Section A'!$U$37:$U$44,0)),""),"d-mmm-yy")</f>
        <v>1-Jan-20 to 30-Jun-20</v>
      </c>
      <c r="D242" s="462"/>
      <c r="E242" s="462"/>
      <c r="F242" s="459" t="str">
        <f t="shared" si="15"/>
        <v/>
      </c>
      <c r="G242" s="463" t="s">
        <v>422</v>
      </c>
      <c r="H242" s="463"/>
      <c r="I242" s="464" t="b">
        <f t="shared" si="16"/>
        <v>1</v>
      </c>
      <c r="J242" s="464" t="b">
        <f t="shared" si="17"/>
        <v>0</v>
      </c>
      <c r="K242" s="464" t="str">
        <f t="shared" si="18"/>
        <v>a1N36000004vIikEAE</v>
      </c>
      <c r="L242" s="465" t="s">
        <v>1150</v>
      </c>
      <c r="M242" s="131"/>
      <c r="N242" s="68"/>
      <c r="AM242" s="5"/>
      <c r="AN242" s="5"/>
    </row>
    <row r="243" spans="1:40" ht="280.8" x14ac:dyDescent="0.3">
      <c r="A243" s="367">
        <v>25</v>
      </c>
      <c r="B243" s="384" t="str">
        <f t="shared" si="14"/>
        <v/>
      </c>
      <c r="C243" s="385" t="str">
        <f ca="1">TEXT(IFERROR(INDEX('Overview - Section A'!$A$37:$A$44,MATCH(G243,'Overview - Section A'!$U$37:$U$44,0)),""),"d-mmm-yy") &amp;" to " &amp; TEXT(IFERROR(INDEX('Overview - Section A'!$E$37:$E$44,MATCH(G243,'Overview - Section A'!$U$37:$U$44,0)),""),"d-mmm-yy")</f>
        <v>1-Jul-20 to 31-Dec-20</v>
      </c>
      <c r="D243" s="462"/>
      <c r="E243" s="462"/>
      <c r="F243" s="459" t="str">
        <f t="shared" si="15"/>
        <v/>
      </c>
      <c r="G243" s="463" t="s">
        <v>424</v>
      </c>
      <c r="H243" s="463"/>
      <c r="I243" s="464" t="b">
        <f t="shared" si="16"/>
        <v>1</v>
      </c>
      <c r="J243" s="464" t="b">
        <f t="shared" si="17"/>
        <v>0</v>
      </c>
      <c r="K243" s="464" t="str">
        <f t="shared" si="18"/>
        <v>a1N36000004vIikEAE</v>
      </c>
      <c r="L243" s="465" t="s">
        <v>1151</v>
      </c>
      <c r="M243" s="131"/>
      <c r="N243" s="68"/>
      <c r="AM243" s="5"/>
      <c r="AN243" s="5"/>
    </row>
    <row r="244" spans="1:40" ht="280.8" x14ac:dyDescent="0.3">
      <c r="A244" s="367">
        <v>26</v>
      </c>
      <c r="B244" s="384" t="str">
        <f t="shared" si="14"/>
        <v/>
      </c>
      <c r="C244" s="385" t="str">
        <f ca="1">TEXT(IFERROR(INDEX('Overview - Section A'!$A$37:$A$44,MATCH(G244,'Overview - Section A'!$U$37:$U$44,0)),""),"d-mmm-yy") &amp;" to " &amp; TEXT(IFERROR(INDEX('Overview - Section A'!$E$37:$E$44,MATCH(G244,'Overview - Section A'!$U$37:$U$44,0)),""),"d-mmm-yy")</f>
        <v>1-Jan-18 to 30-Jun-18</v>
      </c>
      <c r="D244" s="462"/>
      <c r="E244" s="462"/>
      <c r="F244" s="459" t="str">
        <f t="shared" si="15"/>
        <v/>
      </c>
      <c r="G244" s="463" t="s">
        <v>414</v>
      </c>
      <c r="H244" s="463"/>
      <c r="I244" s="464" t="b">
        <f t="shared" si="16"/>
        <v>1</v>
      </c>
      <c r="J244" s="464" t="b">
        <f t="shared" si="17"/>
        <v>0</v>
      </c>
      <c r="K244" s="464" t="str">
        <f t="shared" si="18"/>
        <v>a1N36000004vIilEAE</v>
      </c>
      <c r="L244" s="465" t="s">
        <v>1152</v>
      </c>
      <c r="M244" s="131"/>
      <c r="N244" s="68"/>
      <c r="AM244" s="5"/>
      <c r="AN244" s="5"/>
    </row>
    <row r="245" spans="1:40" ht="280.8" x14ac:dyDescent="0.3">
      <c r="A245" s="367">
        <v>26</v>
      </c>
      <c r="B245" s="384" t="str">
        <f t="shared" si="14"/>
        <v/>
      </c>
      <c r="C245" s="385" t="str">
        <f ca="1">TEXT(IFERROR(INDEX('Overview - Section A'!$A$37:$A$44,MATCH(G245,'Overview - Section A'!$U$37:$U$44,0)),""),"d-mmm-yy") &amp;" to " &amp; TEXT(IFERROR(INDEX('Overview - Section A'!$E$37:$E$44,MATCH(G245,'Overview - Section A'!$U$37:$U$44,0)),""),"d-mmm-yy")</f>
        <v>1-Jul-18 to 31-Dec-18</v>
      </c>
      <c r="D245" s="462"/>
      <c r="E245" s="462"/>
      <c r="F245" s="459" t="str">
        <f t="shared" si="15"/>
        <v/>
      </c>
      <c r="G245" s="463" t="s">
        <v>416</v>
      </c>
      <c r="H245" s="463"/>
      <c r="I245" s="464" t="b">
        <f t="shared" si="16"/>
        <v>1</v>
      </c>
      <c r="J245" s="464" t="b">
        <f t="shared" si="17"/>
        <v>0</v>
      </c>
      <c r="K245" s="464" t="str">
        <f t="shared" si="18"/>
        <v>a1N36000004vIilEAE</v>
      </c>
      <c r="L245" s="465" t="s">
        <v>1153</v>
      </c>
      <c r="M245" s="131"/>
      <c r="N245" s="68"/>
      <c r="AM245" s="5"/>
      <c r="AN245" s="5"/>
    </row>
    <row r="246" spans="1:40" ht="280.8" x14ac:dyDescent="0.3">
      <c r="A246" s="367">
        <v>26</v>
      </c>
      <c r="B246" s="384" t="str">
        <f t="shared" si="14"/>
        <v/>
      </c>
      <c r="C246" s="385" t="str">
        <f ca="1">TEXT(IFERROR(INDEX('Overview - Section A'!$A$37:$A$44,MATCH(G246,'Overview - Section A'!$U$37:$U$44,0)),""),"d-mmm-yy") &amp;" to " &amp; TEXT(IFERROR(INDEX('Overview - Section A'!$E$37:$E$44,MATCH(G246,'Overview - Section A'!$U$37:$U$44,0)),""),"d-mmm-yy")</f>
        <v>1-Jan-19 to 30-Jun-19</v>
      </c>
      <c r="D246" s="462"/>
      <c r="E246" s="462"/>
      <c r="F246" s="459" t="str">
        <f t="shared" si="15"/>
        <v/>
      </c>
      <c r="G246" s="463" t="s">
        <v>418</v>
      </c>
      <c r="H246" s="463"/>
      <c r="I246" s="464" t="b">
        <f t="shared" si="16"/>
        <v>1</v>
      </c>
      <c r="J246" s="464" t="b">
        <f t="shared" si="17"/>
        <v>0</v>
      </c>
      <c r="K246" s="464" t="str">
        <f t="shared" si="18"/>
        <v>a1N36000004vIilEAE</v>
      </c>
      <c r="L246" s="465" t="s">
        <v>1154</v>
      </c>
      <c r="M246" s="131"/>
      <c r="N246" s="68"/>
      <c r="AM246" s="5"/>
      <c r="AN246" s="5"/>
    </row>
    <row r="247" spans="1:40" ht="280.8" x14ac:dyDescent="0.3">
      <c r="A247" s="367">
        <v>26</v>
      </c>
      <c r="B247" s="384" t="str">
        <f t="shared" si="14"/>
        <v/>
      </c>
      <c r="C247" s="385" t="str">
        <f ca="1">TEXT(IFERROR(INDEX('Overview - Section A'!$A$37:$A$44,MATCH(G247,'Overview - Section A'!$U$37:$U$44,0)),""),"d-mmm-yy") &amp;" to " &amp; TEXT(IFERROR(INDEX('Overview - Section A'!$E$37:$E$44,MATCH(G247,'Overview - Section A'!$U$37:$U$44,0)),""),"d-mmm-yy")</f>
        <v>1-Jul-19 to 31-Dec-19</v>
      </c>
      <c r="D247" s="462"/>
      <c r="E247" s="462"/>
      <c r="F247" s="459" t="str">
        <f t="shared" si="15"/>
        <v/>
      </c>
      <c r="G247" s="463" t="s">
        <v>420</v>
      </c>
      <c r="H247" s="463"/>
      <c r="I247" s="464" t="b">
        <f t="shared" si="16"/>
        <v>1</v>
      </c>
      <c r="J247" s="464" t="b">
        <f t="shared" si="17"/>
        <v>0</v>
      </c>
      <c r="K247" s="464" t="str">
        <f t="shared" si="18"/>
        <v>a1N36000004vIilEAE</v>
      </c>
      <c r="L247" s="465" t="s">
        <v>1155</v>
      </c>
      <c r="M247" s="131"/>
      <c r="N247" s="68"/>
      <c r="AM247" s="5"/>
      <c r="AN247" s="5"/>
    </row>
    <row r="248" spans="1:40" ht="280.8" x14ac:dyDescent="0.3">
      <c r="A248" s="367">
        <v>26</v>
      </c>
      <c r="B248" s="384" t="str">
        <f t="shared" si="14"/>
        <v/>
      </c>
      <c r="C248" s="385" t="str">
        <f ca="1">TEXT(IFERROR(INDEX('Overview - Section A'!$A$37:$A$44,MATCH(G248,'Overview - Section A'!$U$37:$U$44,0)),""),"d-mmm-yy") &amp;" to " &amp; TEXT(IFERROR(INDEX('Overview - Section A'!$E$37:$E$44,MATCH(G248,'Overview - Section A'!$U$37:$U$44,0)),""),"d-mmm-yy")</f>
        <v>1-Jan-20 to 30-Jun-20</v>
      </c>
      <c r="D248" s="462"/>
      <c r="E248" s="462"/>
      <c r="F248" s="459" t="str">
        <f t="shared" si="15"/>
        <v/>
      </c>
      <c r="G248" s="463" t="s">
        <v>422</v>
      </c>
      <c r="H248" s="463"/>
      <c r="I248" s="464" t="b">
        <f t="shared" si="16"/>
        <v>1</v>
      </c>
      <c r="J248" s="464" t="b">
        <f t="shared" si="17"/>
        <v>0</v>
      </c>
      <c r="K248" s="464" t="str">
        <f t="shared" si="18"/>
        <v>a1N36000004vIilEAE</v>
      </c>
      <c r="L248" s="465" t="s">
        <v>1156</v>
      </c>
      <c r="M248" s="131"/>
      <c r="N248" s="68"/>
      <c r="AM248" s="5"/>
      <c r="AN248" s="5"/>
    </row>
    <row r="249" spans="1:40" ht="280.8" x14ac:dyDescent="0.3">
      <c r="A249" s="367">
        <v>26</v>
      </c>
      <c r="B249" s="384" t="str">
        <f t="shared" si="14"/>
        <v/>
      </c>
      <c r="C249" s="385" t="str">
        <f ca="1">TEXT(IFERROR(INDEX('Overview - Section A'!$A$37:$A$44,MATCH(G249,'Overview - Section A'!$U$37:$U$44,0)),""),"d-mmm-yy") &amp;" to " &amp; TEXT(IFERROR(INDEX('Overview - Section A'!$E$37:$E$44,MATCH(G249,'Overview - Section A'!$U$37:$U$44,0)),""),"d-mmm-yy")</f>
        <v>1-Jul-20 to 31-Dec-20</v>
      </c>
      <c r="D249" s="462"/>
      <c r="E249" s="462"/>
      <c r="F249" s="459" t="str">
        <f t="shared" si="15"/>
        <v/>
      </c>
      <c r="G249" s="463" t="s">
        <v>424</v>
      </c>
      <c r="H249" s="463"/>
      <c r="I249" s="464" t="b">
        <f t="shared" si="16"/>
        <v>1</v>
      </c>
      <c r="J249" s="464" t="b">
        <f t="shared" si="17"/>
        <v>0</v>
      </c>
      <c r="K249" s="464" t="str">
        <f t="shared" si="18"/>
        <v>a1N36000004vIilEAE</v>
      </c>
      <c r="L249" s="465" t="s">
        <v>1157</v>
      </c>
      <c r="M249" s="131"/>
      <c r="N249" s="68"/>
      <c r="AM249" s="5"/>
      <c r="AN249" s="5"/>
    </row>
    <row r="250" spans="1:40" ht="280.8" x14ac:dyDescent="0.3">
      <c r="A250" s="367">
        <v>27</v>
      </c>
      <c r="B250" s="384" t="str">
        <f t="shared" si="14"/>
        <v/>
      </c>
      <c r="C250" s="385" t="str">
        <f ca="1">TEXT(IFERROR(INDEX('Overview - Section A'!$A$37:$A$44,MATCH(G250,'Overview - Section A'!$U$37:$U$44,0)),""),"d-mmm-yy") &amp;" to " &amp; TEXT(IFERROR(INDEX('Overview - Section A'!$E$37:$E$44,MATCH(G250,'Overview - Section A'!$U$37:$U$44,0)),""),"d-mmm-yy")</f>
        <v>1-Jan-18 to 30-Jun-18</v>
      </c>
      <c r="D250" s="462"/>
      <c r="E250" s="462"/>
      <c r="F250" s="459" t="str">
        <f t="shared" si="15"/>
        <v/>
      </c>
      <c r="G250" s="463" t="s">
        <v>414</v>
      </c>
      <c r="H250" s="463"/>
      <c r="I250" s="464" t="b">
        <f t="shared" si="16"/>
        <v>1</v>
      </c>
      <c r="J250" s="464" t="b">
        <f t="shared" si="17"/>
        <v>0</v>
      </c>
      <c r="K250" s="464" t="str">
        <f t="shared" si="18"/>
        <v>a1N36000004vIimEAE</v>
      </c>
      <c r="L250" s="465" t="s">
        <v>1158</v>
      </c>
      <c r="M250" s="131"/>
      <c r="N250" s="68"/>
      <c r="AM250" s="5"/>
      <c r="AN250" s="5"/>
    </row>
    <row r="251" spans="1:40" ht="280.8" x14ac:dyDescent="0.3">
      <c r="A251" s="367">
        <v>27</v>
      </c>
      <c r="B251" s="384" t="str">
        <f t="shared" si="14"/>
        <v/>
      </c>
      <c r="C251" s="385" t="str">
        <f ca="1">TEXT(IFERROR(INDEX('Overview - Section A'!$A$37:$A$44,MATCH(G251,'Overview - Section A'!$U$37:$U$44,0)),""),"d-mmm-yy") &amp;" to " &amp; TEXT(IFERROR(INDEX('Overview - Section A'!$E$37:$E$44,MATCH(G251,'Overview - Section A'!$U$37:$U$44,0)),""),"d-mmm-yy")</f>
        <v>1-Jul-18 to 31-Dec-18</v>
      </c>
      <c r="D251" s="462"/>
      <c r="E251" s="462"/>
      <c r="F251" s="459" t="str">
        <f t="shared" si="15"/>
        <v/>
      </c>
      <c r="G251" s="463" t="s">
        <v>416</v>
      </c>
      <c r="H251" s="463"/>
      <c r="I251" s="464" t="b">
        <f t="shared" si="16"/>
        <v>1</v>
      </c>
      <c r="J251" s="464" t="b">
        <f t="shared" si="17"/>
        <v>0</v>
      </c>
      <c r="K251" s="464" t="str">
        <f t="shared" si="18"/>
        <v>a1N36000004vIimEAE</v>
      </c>
      <c r="L251" s="465" t="s">
        <v>1159</v>
      </c>
      <c r="M251" s="131"/>
      <c r="N251" s="68"/>
      <c r="AM251" s="5"/>
      <c r="AN251" s="5"/>
    </row>
    <row r="252" spans="1:40" ht="280.8" x14ac:dyDescent="0.3">
      <c r="A252" s="367">
        <v>27</v>
      </c>
      <c r="B252" s="384" t="str">
        <f t="shared" si="14"/>
        <v/>
      </c>
      <c r="C252" s="385" t="str">
        <f ca="1">TEXT(IFERROR(INDEX('Overview - Section A'!$A$37:$A$44,MATCH(G252,'Overview - Section A'!$U$37:$U$44,0)),""),"d-mmm-yy") &amp;" to " &amp; TEXT(IFERROR(INDEX('Overview - Section A'!$E$37:$E$44,MATCH(G252,'Overview - Section A'!$U$37:$U$44,0)),""),"d-mmm-yy")</f>
        <v>1-Jan-19 to 30-Jun-19</v>
      </c>
      <c r="D252" s="462"/>
      <c r="E252" s="462"/>
      <c r="F252" s="459" t="str">
        <f t="shared" si="15"/>
        <v/>
      </c>
      <c r="G252" s="463" t="s">
        <v>418</v>
      </c>
      <c r="H252" s="463"/>
      <c r="I252" s="464" t="b">
        <f t="shared" si="16"/>
        <v>1</v>
      </c>
      <c r="J252" s="464" t="b">
        <f t="shared" si="17"/>
        <v>0</v>
      </c>
      <c r="K252" s="464" t="str">
        <f t="shared" si="18"/>
        <v>a1N36000004vIimEAE</v>
      </c>
      <c r="L252" s="465" t="s">
        <v>1160</v>
      </c>
      <c r="M252" s="131"/>
      <c r="N252" s="68"/>
      <c r="AM252" s="5"/>
      <c r="AN252" s="5"/>
    </row>
    <row r="253" spans="1:40" ht="280.8" x14ac:dyDescent="0.3">
      <c r="A253" s="367">
        <v>27</v>
      </c>
      <c r="B253" s="384" t="str">
        <f t="shared" si="14"/>
        <v/>
      </c>
      <c r="C253" s="385" t="str">
        <f ca="1">TEXT(IFERROR(INDEX('Overview - Section A'!$A$37:$A$44,MATCH(G253,'Overview - Section A'!$U$37:$U$44,0)),""),"d-mmm-yy") &amp;" to " &amp; TEXT(IFERROR(INDEX('Overview - Section A'!$E$37:$E$44,MATCH(G253,'Overview - Section A'!$U$37:$U$44,0)),""),"d-mmm-yy")</f>
        <v>1-Jul-19 to 31-Dec-19</v>
      </c>
      <c r="D253" s="462"/>
      <c r="E253" s="462"/>
      <c r="F253" s="459" t="str">
        <f t="shared" si="15"/>
        <v/>
      </c>
      <c r="G253" s="463" t="s">
        <v>420</v>
      </c>
      <c r="H253" s="463"/>
      <c r="I253" s="464" t="b">
        <f t="shared" si="16"/>
        <v>1</v>
      </c>
      <c r="J253" s="464" t="b">
        <f t="shared" si="17"/>
        <v>0</v>
      </c>
      <c r="K253" s="464" t="str">
        <f t="shared" si="18"/>
        <v>a1N36000004vIimEAE</v>
      </c>
      <c r="L253" s="465" t="s">
        <v>1161</v>
      </c>
      <c r="M253" s="131"/>
      <c r="N253" s="68"/>
      <c r="AM253" s="5"/>
      <c r="AN253" s="5"/>
    </row>
    <row r="254" spans="1:40" ht="280.8" x14ac:dyDescent="0.3">
      <c r="A254" s="367">
        <v>27</v>
      </c>
      <c r="B254" s="384" t="str">
        <f t="shared" si="14"/>
        <v/>
      </c>
      <c r="C254" s="385" t="str">
        <f ca="1">TEXT(IFERROR(INDEX('Overview - Section A'!$A$37:$A$44,MATCH(G254,'Overview - Section A'!$U$37:$U$44,0)),""),"d-mmm-yy") &amp;" to " &amp; TEXT(IFERROR(INDEX('Overview - Section A'!$E$37:$E$44,MATCH(G254,'Overview - Section A'!$U$37:$U$44,0)),""),"d-mmm-yy")</f>
        <v>1-Jan-20 to 30-Jun-20</v>
      </c>
      <c r="D254" s="462"/>
      <c r="E254" s="462"/>
      <c r="F254" s="459" t="str">
        <f t="shared" si="15"/>
        <v/>
      </c>
      <c r="G254" s="463" t="s">
        <v>422</v>
      </c>
      <c r="H254" s="463"/>
      <c r="I254" s="464" t="b">
        <f t="shared" si="16"/>
        <v>1</v>
      </c>
      <c r="J254" s="464" t="b">
        <f t="shared" si="17"/>
        <v>0</v>
      </c>
      <c r="K254" s="464" t="str">
        <f t="shared" si="18"/>
        <v>a1N36000004vIimEAE</v>
      </c>
      <c r="L254" s="465" t="s">
        <v>1162</v>
      </c>
      <c r="M254" s="131"/>
      <c r="N254" s="68"/>
      <c r="AM254" s="5"/>
      <c r="AN254" s="5"/>
    </row>
    <row r="255" spans="1:40" ht="280.8" x14ac:dyDescent="0.3">
      <c r="A255" s="367">
        <v>27</v>
      </c>
      <c r="B255" s="384" t="str">
        <f t="shared" si="14"/>
        <v/>
      </c>
      <c r="C255" s="385" t="str">
        <f ca="1">TEXT(IFERROR(INDEX('Overview - Section A'!$A$37:$A$44,MATCH(G255,'Overview - Section A'!$U$37:$U$44,0)),""),"d-mmm-yy") &amp;" to " &amp; TEXT(IFERROR(INDEX('Overview - Section A'!$E$37:$E$44,MATCH(G255,'Overview - Section A'!$U$37:$U$44,0)),""),"d-mmm-yy")</f>
        <v>1-Jul-20 to 31-Dec-20</v>
      </c>
      <c r="D255" s="462"/>
      <c r="E255" s="462"/>
      <c r="F255" s="459" t="str">
        <f t="shared" si="15"/>
        <v/>
      </c>
      <c r="G255" s="463" t="s">
        <v>424</v>
      </c>
      <c r="H255" s="463"/>
      <c r="I255" s="464" t="b">
        <f t="shared" si="16"/>
        <v>1</v>
      </c>
      <c r="J255" s="464" t="b">
        <f t="shared" si="17"/>
        <v>0</v>
      </c>
      <c r="K255" s="464" t="str">
        <f t="shared" si="18"/>
        <v>a1N36000004vIimEAE</v>
      </c>
      <c r="L255" s="465" t="s">
        <v>1163</v>
      </c>
      <c r="M255" s="131"/>
      <c r="N255" s="68"/>
      <c r="AM255" s="5"/>
      <c r="AN255" s="5"/>
    </row>
    <row r="256" spans="1:40" ht="280.8" x14ac:dyDescent="0.3">
      <c r="A256" s="367">
        <v>28</v>
      </c>
      <c r="B256" s="384" t="str">
        <f t="shared" si="14"/>
        <v/>
      </c>
      <c r="C256" s="385" t="str">
        <f ca="1">TEXT(IFERROR(INDEX('Overview - Section A'!$A$37:$A$44,MATCH(G256,'Overview - Section A'!$U$37:$U$44,0)),""),"d-mmm-yy") &amp;" to " &amp; TEXT(IFERROR(INDEX('Overview - Section A'!$E$37:$E$44,MATCH(G256,'Overview - Section A'!$U$37:$U$44,0)),""),"d-mmm-yy")</f>
        <v>1-Jan-18 to 30-Jun-18</v>
      </c>
      <c r="D256" s="462"/>
      <c r="E256" s="462"/>
      <c r="F256" s="459" t="str">
        <f t="shared" si="15"/>
        <v/>
      </c>
      <c r="G256" s="463" t="s">
        <v>414</v>
      </c>
      <c r="H256" s="463"/>
      <c r="I256" s="464" t="b">
        <f t="shared" si="16"/>
        <v>1</v>
      </c>
      <c r="J256" s="464" t="b">
        <f t="shared" si="17"/>
        <v>0</v>
      </c>
      <c r="K256" s="464" t="str">
        <f t="shared" si="18"/>
        <v>a1N36000004vIinEAE</v>
      </c>
      <c r="L256" s="465" t="s">
        <v>1164</v>
      </c>
      <c r="M256" s="131"/>
      <c r="N256" s="68"/>
      <c r="AM256" s="5"/>
      <c r="AN256" s="5"/>
    </row>
    <row r="257" spans="1:40" ht="280.8" x14ac:dyDescent="0.3">
      <c r="A257" s="367">
        <v>28</v>
      </c>
      <c r="B257" s="384" t="str">
        <f t="shared" si="14"/>
        <v/>
      </c>
      <c r="C257" s="385" t="str">
        <f ca="1">TEXT(IFERROR(INDEX('Overview - Section A'!$A$37:$A$44,MATCH(G257,'Overview - Section A'!$U$37:$U$44,0)),""),"d-mmm-yy") &amp;" to " &amp; TEXT(IFERROR(INDEX('Overview - Section A'!$E$37:$E$44,MATCH(G257,'Overview - Section A'!$U$37:$U$44,0)),""),"d-mmm-yy")</f>
        <v>1-Jul-18 to 31-Dec-18</v>
      </c>
      <c r="D257" s="462"/>
      <c r="E257" s="462"/>
      <c r="F257" s="459" t="str">
        <f t="shared" si="15"/>
        <v/>
      </c>
      <c r="G257" s="463" t="s">
        <v>416</v>
      </c>
      <c r="H257" s="463"/>
      <c r="I257" s="464" t="b">
        <f t="shared" si="16"/>
        <v>1</v>
      </c>
      <c r="J257" s="464" t="b">
        <f t="shared" si="17"/>
        <v>0</v>
      </c>
      <c r="K257" s="464" t="str">
        <f t="shared" si="18"/>
        <v>a1N36000004vIinEAE</v>
      </c>
      <c r="L257" s="465" t="s">
        <v>1165</v>
      </c>
      <c r="M257" s="131"/>
      <c r="N257" s="68"/>
      <c r="AM257" s="5"/>
      <c r="AN257" s="5"/>
    </row>
    <row r="258" spans="1:40" ht="280.8" x14ac:dyDescent="0.3">
      <c r="A258" s="367">
        <v>28</v>
      </c>
      <c r="B258" s="384" t="str">
        <f t="shared" si="14"/>
        <v/>
      </c>
      <c r="C258" s="385" t="str">
        <f ca="1">TEXT(IFERROR(INDEX('Overview - Section A'!$A$37:$A$44,MATCH(G258,'Overview - Section A'!$U$37:$U$44,0)),""),"d-mmm-yy") &amp;" to " &amp; TEXT(IFERROR(INDEX('Overview - Section A'!$E$37:$E$44,MATCH(G258,'Overview - Section A'!$U$37:$U$44,0)),""),"d-mmm-yy")</f>
        <v>1-Jan-19 to 30-Jun-19</v>
      </c>
      <c r="D258" s="462"/>
      <c r="E258" s="462"/>
      <c r="F258" s="459" t="str">
        <f t="shared" si="15"/>
        <v/>
      </c>
      <c r="G258" s="463" t="s">
        <v>418</v>
      </c>
      <c r="H258" s="463"/>
      <c r="I258" s="464" t="b">
        <f t="shared" si="16"/>
        <v>1</v>
      </c>
      <c r="J258" s="464" t="b">
        <f t="shared" si="17"/>
        <v>0</v>
      </c>
      <c r="K258" s="464" t="str">
        <f t="shared" si="18"/>
        <v>a1N36000004vIinEAE</v>
      </c>
      <c r="L258" s="465" t="s">
        <v>1166</v>
      </c>
      <c r="M258" s="131"/>
      <c r="N258" s="68"/>
      <c r="AM258" s="5"/>
      <c r="AN258" s="5"/>
    </row>
    <row r="259" spans="1:40" ht="280.8" x14ac:dyDescent="0.3">
      <c r="A259" s="367">
        <v>28</v>
      </c>
      <c r="B259" s="384" t="str">
        <f t="shared" si="14"/>
        <v/>
      </c>
      <c r="C259" s="385" t="str">
        <f ca="1">TEXT(IFERROR(INDEX('Overview - Section A'!$A$37:$A$44,MATCH(G259,'Overview - Section A'!$U$37:$U$44,0)),""),"d-mmm-yy") &amp;" to " &amp; TEXT(IFERROR(INDEX('Overview - Section A'!$E$37:$E$44,MATCH(G259,'Overview - Section A'!$U$37:$U$44,0)),""),"d-mmm-yy")</f>
        <v>1-Jul-19 to 31-Dec-19</v>
      </c>
      <c r="D259" s="462"/>
      <c r="E259" s="462"/>
      <c r="F259" s="459" t="str">
        <f t="shared" si="15"/>
        <v/>
      </c>
      <c r="G259" s="463" t="s">
        <v>420</v>
      </c>
      <c r="H259" s="463"/>
      <c r="I259" s="464" t="b">
        <f t="shared" si="16"/>
        <v>1</v>
      </c>
      <c r="J259" s="464" t="b">
        <f t="shared" si="17"/>
        <v>0</v>
      </c>
      <c r="K259" s="464" t="str">
        <f t="shared" si="18"/>
        <v>a1N36000004vIinEAE</v>
      </c>
      <c r="L259" s="465" t="s">
        <v>1167</v>
      </c>
      <c r="M259" s="131"/>
      <c r="N259" s="68"/>
      <c r="AM259" s="5"/>
      <c r="AN259" s="5"/>
    </row>
    <row r="260" spans="1:40" ht="280.8" x14ac:dyDescent="0.3">
      <c r="A260" s="367">
        <v>28</v>
      </c>
      <c r="B260" s="384" t="str">
        <f t="shared" si="14"/>
        <v/>
      </c>
      <c r="C260" s="385" t="str">
        <f ca="1">TEXT(IFERROR(INDEX('Overview - Section A'!$A$37:$A$44,MATCH(G260,'Overview - Section A'!$U$37:$U$44,0)),""),"d-mmm-yy") &amp;" to " &amp; TEXT(IFERROR(INDEX('Overview - Section A'!$E$37:$E$44,MATCH(G260,'Overview - Section A'!$U$37:$U$44,0)),""),"d-mmm-yy")</f>
        <v>1-Jan-20 to 30-Jun-20</v>
      </c>
      <c r="D260" s="462"/>
      <c r="E260" s="462"/>
      <c r="F260" s="459" t="str">
        <f t="shared" si="15"/>
        <v/>
      </c>
      <c r="G260" s="463" t="s">
        <v>422</v>
      </c>
      <c r="H260" s="463"/>
      <c r="I260" s="464" t="b">
        <f t="shared" si="16"/>
        <v>1</v>
      </c>
      <c r="J260" s="464" t="b">
        <f t="shared" si="17"/>
        <v>0</v>
      </c>
      <c r="K260" s="464" t="str">
        <f t="shared" si="18"/>
        <v>a1N36000004vIinEAE</v>
      </c>
      <c r="L260" s="465" t="s">
        <v>1168</v>
      </c>
      <c r="M260" s="131"/>
      <c r="N260" s="68"/>
      <c r="AM260" s="5"/>
      <c r="AN260" s="5"/>
    </row>
    <row r="261" spans="1:40" ht="280.8" x14ac:dyDescent="0.3">
      <c r="A261" s="367">
        <v>28</v>
      </c>
      <c r="B261" s="384" t="str">
        <f t="shared" si="14"/>
        <v/>
      </c>
      <c r="C261" s="385" t="str">
        <f ca="1">TEXT(IFERROR(INDEX('Overview - Section A'!$A$37:$A$44,MATCH(G261,'Overview - Section A'!$U$37:$U$44,0)),""),"d-mmm-yy") &amp;" to " &amp; TEXT(IFERROR(INDEX('Overview - Section A'!$E$37:$E$44,MATCH(G261,'Overview - Section A'!$U$37:$U$44,0)),""),"d-mmm-yy")</f>
        <v>1-Jul-20 to 31-Dec-20</v>
      </c>
      <c r="D261" s="462"/>
      <c r="E261" s="462"/>
      <c r="F261" s="459" t="str">
        <f t="shared" si="15"/>
        <v/>
      </c>
      <c r="G261" s="463" t="s">
        <v>424</v>
      </c>
      <c r="H261" s="463"/>
      <c r="I261" s="464" t="b">
        <f t="shared" si="16"/>
        <v>1</v>
      </c>
      <c r="J261" s="464" t="b">
        <f t="shared" si="17"/>
        <v>0</v>
      </c>
      <c r="K261" s="464" t="str">
        <f t="shared" si="18"/>
        <v>a1N36000004vIinEAE</v>
      </c>
      <c r="L261" s="465" t="s">
        <v>1169</v>
      </c>
      <c r="M261" s="131"/>
      <c r="N261" s="68"/>
      <c r="AM261" s="5"/>
      <c r="AN261" s="5"/>
    </row>
    <row r="262" spans="1:40" ht="280.8" x14ac:dyDescent="0.3">
      <c r="A262" s="367">
        <v>29</v>
      </c>
      <c r="B262" s="384" t="str">
        <f t="shared" si="14"/>
        <v/>
      </c>
      <c r="C262" s="385" t="str">
        <f ca="1">TEXT(IFERROR(INDEX('Overview - Section A'!$A$37:$A$44,MATCH(G262,'Overview - Section A'!$U$37:$U$44,0)),""),"d-mmm-yy") &amp;" to " &amp; TEXT(IFERROR(INDEX('Overview - Section A'!$E$37:$E$44,MATCH(G262,'Overview - Section A'!$U$37:$U$44,0)),""),"d-mmm-yy")</f>
        <v>1-Jan-18 to 30-Jun-18</v>
      </c>
      <c r="D262" s="462"/>
      <c r="E262" s="462"/>
      <c r="F262" s="459" t="str">
        <f t="shared" si="15"/>
        <v/>
      </c>
      <c r="G262" s="463" t="s">
        <v>414</v>
      </c>
      <c r="H262" s="463"/>
      <c r="I262" s="464" t="b">
        <f t="shared" si="16"/>
        <v>1</v>
      </c>
      <c r="J262" s="464" t="b">
        <f t="shared" si="17"/>
        <v>0</v>
      </c>
      <c r="K262" s="464" t="str">
        <f t="shared" si="18"/>
        <v>a1N36000004vIioEAE</v>
      </c>
      <c r="L262" s="465" t="s">
        <v>1170</v>
      </c>
      <c r="M262" s="131"/>
      <c r="N262" s="68"/>
      <c r="AM262" s="5"/>
      <c r="AN262" s="5"/>
    </row>
    <row r="263" spans="1:40" ht="280.8" x14ac:dyDescent="0.3">
      <c r="A263" s="367">
        <v>29</v>
      </c>
      <c r="B263" s="384" t="str">
        <f t="shared" si="14"/>
        <v/>
      </c>
      <c r="C263" s="385" t="str">
        <f ca="1">TEXT(IFERROR(INDEX('Overview - Section A'!$A$37:$A$44,MATCH(G263,'Overview - Section A'!$U$37:$U$44,0)),""),"d-mmm-yy") &amp;" to " &amp; TEXT(IFERROR(INDEX('Overview - Section A'!$E$37:$E$44,MATCH(G263,'Overview - Section A'!$U$37:$U$44,0)),""),"d-mmm-yy")</f>
        <v>1-Jul-18 to 31-Dec-18</v>
      </c>
      <c r="D263" s="462"/>
      <c r="E263" s="462"/>
      <c r="F263" s="459" t="str">
        <f t="shared" si="15"/>
        <v/>
      </c>
      <c r="G263" s="463" t="s">
        <v>416</v>
      </c>
      <c r="H263" s="463"/>
      <c r="I263" s="464" t="b">
        <f t="shared" si="16"/>
        <v>1</v>
      </c>
      <c r="J263" s="464" t="b">
        <f t="shared" si="17"/>
        <v>0</v>
      </c>
      <c r="K263" s="464" t="str">
        <f t="shared" si="18"/>
        <v>a1N36000004vIioEAE</v>
      </c>
      <c r="L263" s="465" t="s">
        <v>1171</v>
      </c>
      <c r="M263" s="131"/>
      <c r="N263" s="68"/>
      <c r="AM263" s="5"/>
      <c r="AN263" s="5"/>
    </row>
    <row r="264" spans="1:40" ht="280.8" x14ac:dyDescent="0.3">
      <c r="A264" s="367">
        <v>29</v>
      </c>
      <c r="B264" s="384" t="str">
        <f t="shared" si="14"/>
        <v/>
      </c>
      <c r="C264" s="385" t="str">
        <f ca="1">TEXT(IFERROR(INDEX('Overview - Section A'!$A$37:$A$44,MATCH(G264,'Overview - Section A'!$U$37:$U$44,0)),""),"d-mmm-yy") &amp;" to " &amp; TEXT(IFERROR(INDEX('Overview - Section A'!$E$37:$E$44,MATCH(G264,'Overview - Section A'!$U$37:$U$44,0)),""),"d-mmm-yy")</f>
        <v>1-Jan-19 to 30-Jun-19</v>
      </c>
      <c r="D264" s="462"/>
      <c r="E264" s="462"/>
      <c r="F264" s="459" t="str">
        <f t="shared" si="15"/>
        <v/>
      </c>
      <c r="G264" s="463" t="s">
        <v>418</v>
      </c>
      <c r="H264" s="463"/>
      <c r="I264" s="464" t="b">
        <f t="shared" si="16"/>
        <v>1</v>
      </c>
      <c r="J264" s="464" t="b">
        <f t="shared" si="17"/>
        <v>0</v>
      </c>
      <c r="K264" s="464" t="str">
        <f t="shared" si="18"/>
        <v>a1N36000004vIioEAE</v>
      </c>
      <c r="L264" s="465" t="s">
        <v>1172</v>
      </c>
      <c r="M264" s="131"/>
      <c r="N264" s="68"/>
      <c r="AM264" s="5"/>
      <c r="AN264" s="5"/>
    </row>
    <row r="265" spans="1:40" ht="280.8" x14ac:dyDescent="0.3">
      <c r="A265" s="367">
        <v>29</v>
      </c>
      <c r="B265" s="384" t="str">
        <f t="shared" si="14"/>
        <v/>
      </c>
      <c r="C265" s="385" t="str">
        <f ca="1">TEXT(IFERROR(INDEX('Overview - Section A'!$A$37:$A$44,MATCH(G265,'Overview - Section A'!$U$37:$U$44,0)),""),"d-mmm-yy") &amp;" to " &amp; TEXT(IFERROR(INDEX('Overview - Section A'!$E$37:$E$44,MATCH(G265,'Overview - Section A'!$U$37:$U$44,0)),""),"d-mmm-yy")</f>
        <v>1-Jul-19 to 31-Dec-19</v>
      </c>
      <c r="D265" s="462"/>
      <c r="E265" s="462"/>
      <c r="F265" s="459" t="str">
        <f t="shared" si="15"/>
        <v/>
      </c>
      <c r="G265" s="463" t="s">
        <v>420</v>
      </c>
      <c r="H265" s="463"/>
      <c r="I265" s="464" t="b">
        <f t="shared" si="16"/>
        <v>1</v>
      </c>
      <c r="J265" s="464" t="b">
        <f t="shared" si="17"/>
        <v>0</v>
      </c>
      <c r="K265" s="464" t="str">
        <f t="shared" si="18"/>
        <v>a1N36000004vIioEAE</v>
      </c>
      <c r="L265" s="465" t="s">
        <v>1173</v>
      </c>
      <c r="M265" s="131"/>
      <c r="N265" s="68"/>
      <c r="AM265" s="5"/>
      <c r="AN265" s="5"/>
    </row>
    <row r="266" spans="1:40" ht="280.8" x14ac:dyDescent="0.3">
      <c r="A266" s="367">
        <v>29</v>
      </c>
      <c r="B266" s="384" t="str">
        <f t="shared" si="14"/>
        <v/>
      </c>
      <c r="C266" s="385" t="str">
        <f ca="1">TEXT(IFERROR(INDEX('Overview - Section A'!$A$37:$A$44,MATCH(G266,'Overview - Section A'!$U$37:$U$44,0)),""),"d-mmm-yy") &amp;" to " &amp; TEXT(IFERROR(INDEX('Overview - Section A'!$E$37:$E$44,MATCH(G266,'Overview - Section A'!$U$37:$U$44,0)),""),"d-mmm-yy")</f>
        <v>1-Jan-20 to 30-Jun-20</v>
      </c>
      <c r="D266" s="462"/>
      <c r="E266" s="462"/>
      <c r="F266" s="459" t="str">
        <f t="shared" si="15"/>
        <v/>
      </c>
      <c r="G266" s="463" t="s">
        <v>422</v>
      </c>
      <c r="H266" s="463"/>
      <c r="I266" s="464" t="b">
        <f t="shared" si="16"/>
        <v>1</v>
      </c>
      <c r="J266" s="464" t="b">
        <f t="shared" si="17"/>
        <v>0</v>
      </c>
      <c r="K266" s="464" t="str">
        <f t="shared" si="18"/>
        <v>a1N36000004vIioEAE</v>
      </c>
      <c r="L266" s="465" t="s">
        <v>1174</v>
      </c>
      <c r="M266" s="131"/>
      <c r="N266" s="68"/>
      <c r="AM266" s="5"/>
      <c r="AN266" s="5"/>
    </row>
    <row r="267" spans="1:40" ht="280.8" x14ac:dyDescent="0.3">
      <c r="A267" s="367">
        <v>29</v>
      </c>
      <c r="B267" s="384" t="str">
        <f t="shared" si="14"/>
        <v/>
      </c>
      <c r="C267" s="385" t="str">
        <f ca="1">TEXT(IFERROR(INDEX('Overview - Section A'!$A$37:$A$44,MATCH(G267,'Overview - Section A'!$U$37:$U$44,0)),""),"d-mmm-yy") &amp;" to " &amp; TEXT(IFERROR(INDEX('Overview - Section A'!$E$37:$E$44,MATCH(G267,'Overview - Section A'!$U$37:$U$44,0)),""),"d-mmm-yy")</f>
        <v>1-Jul-20 to 31-Dec-20</v>
      </c>
      <c r="D267" s="462"/>
      <c r="E267" s="462"/>
      <c r="F267" s="459" t="str">
        <f t="shared" si="15"/>
        <v/>
      </c>
      <c r="G267" s="463" t="s">
        <v>424</v>
      </c>
      <c r="H267" s="463"/>
      <c r="I267" s="464" t="b">
        <f t="shared" si="16"/>
        <v>1</v>
      </c>
      <c r="J267" s="464" t="b">
        <f t="shared" si="17"/>
        <v>0</v>
      </c>
      <c r="K267" s="464" t="str">
        <f t="shared" si="18"/>
        <v>a1N36000004vIioEAE</v>
      </c>
      <c r="L267" s="465" t="s">
        <v>1175</v>
      </c>
      <c r="M267" s="131"/>
      <c r="N267" s="68"/>
      <c r="AM267" s="5"/>
      <c r="AN267" s="5"/>
    </row>
    <row r="268" spans="1:40" ht="280.8" x14ac:dyDescent="0.3">
      <c r="A268" s="367">
        <v>30</v>
      </c>
      <c r="B268" s="384" t="str">
        <f t="shared" si="14"/>
        <v/>
      </c>
      <c r="C268" s="385" t="str">
        <f ca="1">TEXT(IFERROR(INDEX('Overview - Section A'!$A$37:$A$44,MATCH(G268,'Overview - Section A'!$U$37:$U$44,0)),""),"d-mmm-yy") &amp;" to " &amp; TEXT(IFERROR(INDEX('Overview - Section A'!$E$37:$E$44,MATCH(G268,'Overview - Section A'!$U$37:$U$44,0)),""),"d-mmm-yy")</f>
        <v>1-Jan-18 to 30-Jun-18</v>
      </c>
      <c r="D268" s="462"/>
      <c r="E268" s="462"/>
      <c r="F268" s="459" t="str">
        <f t="shared" si="15"/>
        <v/>
      </c>
      <c r="G268" s="463" t="s">
        <v>414</v>
      </c>
      <c r="H268" s="463"/>
      <c r="I268" s="464" t="b">
        <f t="shared" si="16"/>
        <v>1</v>
      </c>
      <c r="J268" s="464" t="b">
        <f t="shared" si="17"/>
        <v>0</v>
      </c>
      <c r="K268" s="464" t="str">
        <f t="shared" si="18"/>
        <v>a1N36000004vIipEAE</v>
      </c>
      <c r="L268" s="465" t="s">
        <v>1176</v>
      </c>
      <c r="M268" s="131"/>
      <c r="N268" s="68"/>
      <c r="AM268" s="5"/>
      <c r="AN268" s="5"/>
    </row>
    <row r="269" spans="1:40" ht="280.8" x14ac:dyDescent="0.3">
      <c r="A269" s="367">
        <v>30</v>
      </c>
      <c r="B269" s="384" t="str">
        <f t="shared" si="14"/>
        <v/>
      </c>
      <c r="C269" s="385" t="str">
        <f ca="1">TEXT(IFERROR(INDEX('Overview - Section A'!$A$37:$A$44,MATCH(G269,'Overview - Section A'!$U$37:$U$44,0)),""),"d-mmm-yy") &amp;" to " &amp; TEXT(IFERROR(INDEX('Overview - Section A'!$E$37:$E$44,MATCH(G269,'Overview - Section A'!$U$37:$U$44,0)),""),"d-mmm-yy")</f>
        <v>1-Jul-18 to 31-Dec-18</v>
      </c>
      <c r="D269" s="462"/>
      <c r="E269" s="462"/>
      <c r="F269" s="459" t="str">
        <f t="shared" si="15"/>
        <v/>
      </c>
      <c r="G269" s="463" t="s">
        <v>416</v>
      </c>
      <c r="H269" s="463"/>
      <c r="I269" s="464" t="b">
        <f t="shared" si="16"/>
        <v>1</v>
      </c>
      <c r="J269" s="464" t="b">
        <f t="shared" si="17"/>
        <v>0</v>
      </c>
      <c r="K269" s="464" t="str">
        <f t="shared" si="18"/>
        <v>a1N36000004vIipEAE</v>
      </c>
      <c r="L269" s="465" t="s">
        <v>1177</v>
      </c>
      <c r="M269" s="131"/>
      <c r="N269" s="68"/>
      <c r="AM269" s="5"/>
      <c r="AN269" s="5"/>
    </row>
    <row r="270" spans="1:40" ht="280.8" x14ac:dyDescent="0.3">
      <c r="A270" s="367">
        <v>30</v>
      </c>
      <c r="B270" s="384" t="str">
        <f t="shared" si="14"/>
        <v/>
      </c>
      <c r="C270" s="385" t="str">
        <f ca="1">TEXT(IFERROR(INDEX('Overview - Section A'!$A$37:$A$44,MATCH(G270,'Overview - Section A'!$U$37:$U$44,0)),""),"d-mmm-yy") &amp;" to " &amp; TEXT(IFERROR(INDEX('Overview - Section A'!$E$37:$E$44,MATCH(G270,'Overview - Section A'!$U$37:$U$44,0)),""),"d-mmm-yy")</f>
        <v>1-Jan-19 to 30-Jun-19</v>
      </c>
      <c r="D270" s="462"/>
      <c r="E270" s="462"/>
      <c r="F270" s="459" t="str">
        <f t="shared" si="15"/>
        <v/>
      </c>
      <c r="G270" s="463" t="s">
        <v>418</v>
      </c>
      <c r="H270" s="463"/>
      <c r="I270" s="464" t="b">
        <f t="shared" si="16"/>
        <v>1</v>
      </c>
      <c r="J270" s="464" t="b">
        <f t="shared" si="17"/>
        <v>0</v>
      </c>
      <c r="K270" s="464" t="str">
        <f t="shared" si="18"/>
        <v>a1N36000004vIipEAE</v>
      </c>
      <c r="L270" s="465" t="s">
        <v>1178</v>
      </c>
      <c r="M270" s="131"/>
      <c r="N270" s="68"/>
      <c r="AM270" s="5"/>
      <c r="AN270" s="5"/>
    </row>
    <row r="271" spans="1:40" ht="280.8" x14ac:dyDescent="0.3">
      <c r="A271" s="367">
        <v>30</v>
      </c>
      <c r="B271" s="384" t="str">
        <f t="shared" si="14"/>
        <v/>
      </c>
      <c r="C271" s="385" t="str">
        <f ca="1">TEXT(IFERROR(INDEX('Overview - Section A'!$A$37:$A$44,MATCH(G271,'Overview - Section A'!$U$37:$U$44,0)),""),"d-mmm-yy") &amp;" to " &amp; TEXT(IFERROR(INDEX('Overview - Section A'!$E$37:$E$44,MATCH(G271,'Overview - Section A'!$U$37:$U$44,0)),""),"d-mmm-yy")</f>
        <v>1-Jul-19 to 31-Dec-19</v>
      </c>
      <c r="D271" s="462"/>
      <c r="E271" s="462"/>
      <c r="F271" s="459" t="str">
        <f t="shared" si="15"/>
        <v/>
      </c>
      <c r="G271" s="463" t="s">
        <v>420</v>
      </c>
      <c r="H271" s="463"/>
      <c r="I271" s="464" t="b">
        <f t="shared" si="16"/>
        <v>1</v>
      </c>
      <c r="J271" s="464" t="b">
        <f t="shared" si="17"/>
        <v>0</v>
      </c>
      <c r="K271" s="464" t="str">
        <f t="shared" si="18"/>
        <v>a1N36000004vIipEAE</v>
      </c>
      <c r="L271" s="465" t="s">
        <v>1179</v>
      </c>
      <c r="M271" s="131"/>
      <c r="N271" s="68"/>
      <c r="AM271" s="5"/>
      <c r="AN271" s="5"/>
    </row>
    <row r="272" spans="1:40" ht="280.8" x14ac:dyDescent="0.3">
      <c r="A272" s="367">
        <v>30</v>
      </c>
      <c r="B272" s="384" t="str">
        <f t="shared" si="14"/>
        <v/>
      </c>
      <c r="C272" s="385" t="str">
        <f ca="1">TEXT(IFERROR(INDEX('Overview - Section A'!$A$37:$A$44,MATCH(G272,'Overview - Section A'!$U$37:$U$44,0)),""),"d-mmm-yy") &amp;" to " &amp; TEXT(IFERROR(INDEX('Overview - Section A'!$E$37:$E$44,MATCH(G272,'Overview - Section A'!$U$37:$U$44,0)),""),"d-mmm-yy")</f>
        <v>1-Jan-20 to 30-Jun-20</v>
      </c>
      <c r="D272" s="462"/>
      <c r="E272" s="462"/>
      <c r="F272" s="459" t="str">
        <f t="shared" si="15"/>
        <v/>
      </c>
      <c r="G272" s="463" t="s">
        <v>422</v>
      </c>
      <c r="H272" s="463"/>
      <c r="I272" s="464" t="b">
        <f t="shared" si="16"/>
        <v>1</v>
      </c>
      <c r="J272" s="464" t="b">
        <f t="shared" si="17"/>
        <v>0</v>
      </c>
      <c r="K272" s="464" t="str">
        <f t="shared" si="18"/>
        <v>a1N36000004vIipEAE</v>
      </c>
      <c r="L272" s="465" t="s">
        <v>1180</v>
      </c>
      <c r="M272" s="131"/>
      <c r="N272" s="68"/>
      <c r="AM272" s="5"/>
      <c r="AN272" s="5"/>
    </row>
    <row r="273" spans="1:40" ht="280.8" x14ac:dyDescent="0.3">
      <c r="A273" s="367">
        <v>30</v>
      </c>
      <c r="B273" s="384" t="str">
        <f t="shared" si="14"/>
        <v/>
      </c>
      <c r="C273" s="385" t="str">
        <f ca="1">TEXT(IFERROR(INDEX('Overview - Section A'!$A$37:$A$44,MATCH(G273,'Overview - Section A'!$U$37:$U$44,0)),""),"d-mmm-yy") &amp;" to " &amp; TEXT(IFERROR(INDEX('Overview - Section A'!$E$37:$E$44,MATCH(G273,'Overview - Section A'!$U$37:$U$44,0)),""),"d-mmm-yy")</f>
        <v>1-Jul-20 to 31-Dec-20</v>
      </c>
      <c r="D273" s="462"/>
      <c r="E273" s="462"/>
      <c r="F273" s="459" t="str">
        <f t="shared" si="15"/>
        <v/>
      </c>
      <c r="G273" s="463" t="s">
        <v>424</v>
      </c>
      <c r="H273" s="463"/>
      <c r="I273" s="464" t="b">
        <f t="shared" si="16"/>
        <v>1</v>
      </c>
      <c r="J273" s="464" t="b">
        <f t="shared" si="17"/>
        <v>0</v>
      </c>
      <c r="K273" s="464" t="str">
        <f t="shared" si="18"/>
        <v>a1N36000004vIipEAE</v>
      </c>
      <c r="L273" s="465" t="s">
        <v>1181</v>
      </c>
      <c r="M273" s="131"/>
      <c r="N273" s="68"/>
      <c r="AM273" s="5"/>
      <c r="AN273" s="5"/>
    </row>
    <row r="274" spans="1:40" ht="280.8" x14ac:dyDescent="0.3">
      <c r="A274" s="367">
        <v>31</v>
      </c>
      <c r="B274" s="384" t="str">
        <f t="shared" si="14"/>
        <v/>
      </c>
      <c r="C274" s="385" t="str">
        <f ca="1">TEXT(IFERROR(INDEX('Overview - Section A'!$A$37:$A$44,MATCH(G274,'Overview - Section A'!$U$37:$U$44,0)),""),"d-mmm-yy") &amp;" to " &amp; TEXT(IFERROR(INDEX('Overview - Section A'!$E$37:$E$44,MATCH(G274,'Overview - Section A'!$U$37:$U$44,0)),""),"d-mmm-yy")</f>
        <v>1-Jan-18 to 30-Jun-18</v>
      </c>
      <c r="D274" s="462"/>
      <c r="E274" s="462"/>
      <c r="F274" s="459" t="str">
        <f t="shared" si="15"/>
        <v/>
      </c>
      <c r="G274" s="463" t="s">
        <v>414</v>
      </c>
      <c r="H274" s="463"/>
      <c r="I274" s="464" t="b">
        <f t="shared" si="16"/>
        <v>1</v>
      </c>
      <c r="J274" s="464" t="b">
        <f t="shared" si="17"/>
        <v>0</v>
      </c>
      <c r="K274" s="464" t="str">
        <f t="shared" si="18"/>
        <v>a1N36000004vIiqEAE</v>
      </c>
      <c r="L274" s="465" t="s">
        <v>1182</v>
      </c>
      <c r="M274" s="131"/>
      <c r="N274" s="68"/>
      <c r="AM274" s="5"/>
      <c r="AN274" s="5"/>
    </row>
    <row r="275" spans="1:40" ht="280.8" x14ac:dyDescent="0.3">
      <c r="A275" s="367">
        <v>31</v>
      </c>
      <c r="B275" s="384" t="str">
        <f t="shared" si="14"/>
        <v/>
      </c>
      <c r="C275" s="385" t="str">
        <f ca="1">TEXT(IFERROR(INDEX('Overview - Section A'!$A$37:$A$44,MATCH(G275,'Overview - Section A'!$U$37:$U$44,0)),""),"d-mmm-yy") &amp;" to " &amp; TEXT(IFERROR(INDEX('Overview - Section A'!$E$37:$E$44,MATCH(G275,'Overview - Section A'!$U$37:$U$44,0)),""),"d-mmm-yy")</f>
        <v>1-Jul-18 to 31-Dec-18</v>
      </c>
      <c r="D275" s="462"/>
      <c r="E275" s="462"/>
      <c r="F275" s="459" t="str">
        <f t="shared" si="15"/>
        <v/>
      </c>
      <c r="G275" s="463" t="s">
        <v>416</v>
      </c>
      <c r="H275" s="463"/>
      <c r="I275" s="464" t="b">
        <f t="shared" si="16"/>
        <v>1</v>
      </c>
      <c r="J275" s="464" t="b">
        <f t="shared" si="17"/>
        <v>0</v>
      </c>
      <c r="K275" s="464" t="str">
        <f t="shared" si="18"/>
        <v>a1N36000004vIiqEAE</v>
      </c>
      <c r="L275" s="465" t="s">
        <v>1183</v>
      </c>
      <c r="M275" s="131"/>
      <c r="N275" s="68"/>
      <c r="AM275" s="5"/>
      <c r="AN275" s="5"/>
    </row>
    <row r="276" spans="1:40" ht="280.8" x14ac:dyDescent="0.3">
      <c r="A276" s="367">
        <v>31</v>
      </c>
      <c r="B276" s="384" t="str">
        <f t="shared" si="14"/>
        <v/>
      </c>
      <c r="C276" s="385" t="str">
        <f ca="1">TEXT(IFERROR(INDEX('Overview - Section A'!$A$37:$A$44,MATCH(G276,'Overview - Section A'!$U$37:$U$44,0)),""),"d-mmm-yy") &amp;" to " &amp; TEXT(IFERROR(INDEX('Overview - Section A'!$E$37:$E$44,MATCH(G276,'Overview - Section A'!$U$37:$U$44,0)),""),"d-mmm-yy")</f>
        <v>1-Jan-19 to 30-Jun-19</v>
      </c>
      <c r="D276" s="462"/>
      <c r="E276" s="462"/>
      <c r="F276" s="459" t="str">
        <f t="shared" si="15"/>
        <v/>
      </c>
      <c r="G276" s="463" t="s">
        <v>418</v>
      </c>
      <c r="H276" s="463"/>
      <c r="I276" s="464" t="b">
        <f t="shared" si="16"/>
        <v>1</v>
      </c>
      <c r="J276" s="464" t="b">
        <f t="shared" si="17"/>
        <v>0</v>
      </c>
      <c r="K276" s="464" t="str">
        <f t="shared" si="18"/>
        <v>a1N36000004vIiqEAE</v>
      </c>
      <c r="L276" s="465" t="s">
        <v>1184</v>
      </c>
      <c r="M276" s="131"/>
      <c r="N276" s="68"/>
      <c r="AM276" s="5"/>
      <c r="AN276" s="5"/>
    </row>
    <row r="277" spans="1:40" ht="280.8" x14ac:dyDescent="0.3">
      <c r="A277" s="367">
        <v>31</v>
      </c>
      <c r="B277" s="384" t="str">
        <f t="shared" si="14"/>
        <v/>
      </c>
      <c r="C277" s="385" t="str">
        <f ca="1">TEXT(IFERROR(INDEX('Overview - Section A'!$A$37:$A$44,MATCH(G277,'Overview - Section A'!$U$37:$U$44,0)),""),"d-mmm-yy") &amp;" to " &amp; TEXT(IFERROR(INDEX('Overview - Section A'!$E$37:$E$44,MATCH(G277,'Overview - Section A'!$U$37:$U$44,0)),""),"d-mmm-yy")</f>
        <v>1-Jul-19 to 31-Dec-19</v>
      </c>
      <c r="D277" s="462"/>
      <c r="E277" s="462"/>
      <c r="F277" s="459" t="str">
        <f t="shared" si="15"/>
        <v/>
      </c>
      <c r="G277" s="463" t="s">
        <v>420</v>
      </c>
      <c r="H277" s="463"/>
      <c r="I277" s="464" t="b">
        <f t="shared" si="16"/>
        <v>1</v>
      </c>
      <c r="J277" s="464" t="b">
        <f t="shared" si="17"/>
        <v>0</v>
      </c>
      <c r="K277" s="464" t="str">
        <f t="shared" si="18"/>
        <v>a1N36000004vIiqEAE</v>
      </c>
      <c r="L277" s="465" t="s">
        <v>1185</v>
      </c>
      <c r="M277" s="131"/>
      <c r="N277" s="68"/>
      <c r="AM277" s="5"/>
      <c r="AN277" s="5"/>
    </row>
    <row r="278" spans="1:40" ht="280.8" x14ac:dyDescent="0.3">
      <c r="A278" s="367">
        <v>31</v>
      </c>
      <c r="B278" s="384" t="str">
        <f t="shared" si="14"/>
        <v/>
      </c>
      <c r="C278" s="385" t="str">
        <f ca="1">TEXT(IFERROR(INDEX('Overview - Section A'!$A$37:$A$44,MATCH(G278,'Overview - Section A'!$U$37:$U$44,0)),""),"d-mmm-yy") &amp;" to " &amp; TEXT(IFERROR(INDEX('Overview - Section A'!$E$37:$E$44,MATCH(G278,'Overview - Section A'!$U$37:$U$44,0)),""),"d-mmm-yy")</f>
        <v>1-Jan-20 to 30-Jun-20</v>
      </c>
      <c r="D278" s="462"/>
      <c r="E278" s="462"/>
      <c r="F278" s="459" t="str">
        <f t="shared" si="15"/>
        <v/>
      </c>
      <c r="G278" s="463" t="s">
        <v>422</v>
      </c>
      <c r="H278" s="463"/>
      <c r="I278" s="464" t="b">
        <f t="shared" si="16"/>
        <v>1</v>
      </c>
      <c r="J278" s="464" t="b">
        <f t="shared" si="17"/>
        <v>0</v>
      </c>
      <c r="K278" s="464" t="str">
        <f t="shared" si="18"/>
        <v>a1N36000004vIiqEAE</v>
      </c>
      <c r="L278" s="465" t="s">
        <v>1186</v>
      </c>
      <c r="M278" s="131"/>
      <c r="N278" s="68"/>
      <c r="AM278" s="5"/>
      <c r="AN278" s="5"/>
    </row>
    <row r="279" spans="1:40" ht="280.8" x14ac:dyDescent="0.3">
      <c r="A279" s="367">
        <v>31</v>
      </c>
      <c r="B279" s="384" t="str">
        <f t="shared" si="14"/>
        <v/>
      </c>
      <c r="C279" s="385" t="str">
        <f ca="1">TEXT(IFERROR(INDEX('Overview - Section A'!$A$37:$A$44,MATCH(G279,'Overview - Section A'!$U$37:$U$44,0)),""),"d-mmm-yy") &amp;" to " &amp; TEXT(IFERROR(INDEX('Overview - Section A'!$E$37:$E$44,MATCH(G279,'Overview - Section A'!$U$37:$U$44,0)),""),"d-mmm-yy")</f>
        <v>1-Jul-20 to 31-Dec-20</v>
      </c>
      <c r="D279" s="462"/>
      <c r="E279" s="462"/>
      <c r="F279" s="459" t="str">
        <f t="shared" si="15"/>
        <v/>
      </c>
      <c r="G279" s="463" t="s">
        <v>424</v>
      </c>
      <c r="H279" s="463"/>
      <c r="I279" s="464" t="b">
        <f t="shared" si="16"/>
        <v>1</v>
      </c>
      <c r="J279" s="464" t="b">
        <f t="shared" si="17"/>
        <v>0</v>
      </c>
      <c r="K279" s="464" t="str">
        <f t="shared" si="18"/>
        <v>a1N36000004vIiqEAE</v>
      </c>
      <c r="L279" s="465" t="s">
        <v>1187</v>
      </c>
      <c r="M279" s="131"/>
      <c r="N279" s="68"/>
      <c r="AM279" s="5"/>
      <c r="AN279" s="5"/>
    </row>
    <row r="280" spans="1:40" ht="280.8" x14ac:dyDescent="0.3">
      <c r="A280" s="367">
        <v>32</v>
      </c>
      <c r="B280" s="384" t="str">
        <f t="shared" si="14"/>
        <v/>
      </c>
      <c r="C280" s="385" t="str">
        <f ca="1">TEXT(IFERROR(INDEX('Overview - Section A'!$A$37:$A$44,MATCH(G280,'Overview - Section A'!$U$37:$U$44,0)),""),"d-mmm-yy") &amp;" to " &amp; TEXT(IFERROR(INDEX('Overview - Section A'!$E$37:$E$44,MATCH(G280,'Overview - Section A'!$U$37:$U$44,0)),""),"d-mmm-yy")</f>
        <v>1-Jan-18 to 30-Jun-18</v>
      </c>
      <c r="D280" s="462"/>
      <c r="E280" s="462"/>
      <c r="F280" s="459" t="str">
        <f t="shared" si="15"/>
        <v/>
      </c>
      <c r="G280" s="463" t="s">
        <v>414</v>
      </c>
      <c r="H280" s="463"/>
      <c r="I280" s="464" t="b">
        <f t="shared" si="16"/>
        <v>1</v>
      </c>
      <c r="J280" s="464" t="b">
        <f t="shared" si="17"/>
        <v>0</v>
      </c>
      <c r="K280" s="464" t="str">
        <f t="shared" si="18"/>
        <v>a1N36000004vIirEAE</v>
      </c>
      <c r="L280" s="465" t="s">
        <v>1188</v>
      </c>
      <c r="M280" s="131"/>
      <c r="N280" s="68"/>
      <c r="AM280" s="5"/>
      <c r="AN280" s="5"/>
    </row>
    <row r="281" spans="1:40" ht="280.8" x14ac:dyDescent="0.3">
      <c r="A281" s="367">
        <v>32</v>
      </c>
      <c r="B281" s="384" t="str">
        <f t="shared" si="14"/>
        <v/>
      </c>
      <c r="C281" s="385" t="str">
        <f ca="1">TEXT(IFERROR(INDEX('Overview - Section A'!$A$37:$A$44,MATCH(G281,'Overview - Section A'!$U$37:$U$44,0)),""),"d-mmm-yy") &amp;" to " &amp; TEXT(IFERROR(INDEX('Overview - Section A'!$E$37:$E$44,MATCH(G281,'Overview - Section A'!$U$37:$U$44,0)),""),"d-mmm-yy")</f>
        <v>1-Jul-18 to 31-Dec-18</v>
      </c>
      <c r="D281" s="462"/>
      <c r="E281" s="462"/>
      <c r="F281" s="459" t="str">
        <f t="shared" si="15"/>
        <v/>
      </c>
      <c r="G281" s="463" t="s">
        <v>416</v>
      </c>
      <c r="H281" s="463"/>
      <c r="I281" s="464" t="b">
        <f t="shared" si="16"/>
        <v>1</v>
      </c>
      <c r="J281" s="464" t="b">
        <f t="shared" si="17"/>
        <v>0</v>
      </c>
      <c r="K281" s="464" t="str">
        <f t="shared" si="18"/>
        <v>a1N36000004vIirEAE</v>
      </c>
      <c r="L281" s="465" t="s">
        <v>1189</v>
      </c>
      <c r="M281" s="131"/>
      <c r="N281" s="68"/>
      <c r="AM281" s="5"/>
      <c r="AN281" s="5"/>
    </row>
    <row r="282" spans="1:40" ht="280.8" x14ac:dyDescent="0.3">
      <c r="A282" s="367">
        <v>32</v>
      </c>
      <c r="B282" s="384" t="str">
        <f t="shared" si="14"/>
        <v/>
      </c>
      <c r="C282" s="385" t="str">
        <f ca="1">TEXT(IFERROR(INDEX('Overview - Section A'!$A$37:$A$44,MATCH(G282,'Overview - Section A'!$U$37:$U$44,0)),""),"d-mmm-yy") &amp;" to " &amp; TEXT(IFERROR(INDEX('Overview - Section A'!$E$37:$E$44,MATCH(G282,'Overview - Section A'!$U$37:$U$44,0)),""),"d-mmm-yy")</f>
        <v>1-Jan-19 to 30-Jun-19</v>
      </c>
      <c r="D282" s="462"/>
      <c r="E282" s="462"/>
      <c r="F282" s="459" t="str">
        <f t="shared" si="15"/>
        <v/>
      </c>
      <c r="G282" s="463" t="s">
        <v>418</v>
      </c>
      <c r="H282" s="463"/>
      <c r="I282" s="464" t="b">
        <f t="shared" si="16"/>
        <v>1</v>
      </c>
      <c r="J282" s="464" t="b">
        <f t="shared" si="17"/>
        <v>0</v>
      </c>
      <c r="K282" s="464" t="str">
        <f t="shared" si="18"/>
        <v>a1N36000004vIirEAE</v>
      </c>
      <c r="L282" s="465" t="s">
        <v>1190</v>
      </c>
      <c r="M282" s="131"/>
      <c r="N282" s="68"/>
      <c r="AM282" s="5"/>
      <c r="AN282" s="5"/>
    </row>
    <row r="283" spans="1:40" ht="280.8" x14ac:dyDescent="0.3">
      <c r="A283" s="367">
        <v>32</v>
      </c>
      <c r="B283" s="384" t="str">
        <f t="shared" si="14"/>
        <v/>
      </c>
      <c r="C283" s="385" t="str">
        <f ca="1">TEXT(IFERROR(INDEX('Overview - Section A'!$A$37:$A$44,MATCH(G283,'Overview - Section A'!$U$37:$U$44,0)),""),"d-mmm-yy") &amp;" to " &amp; TEXT(IFERROR(INDEX('Overview - Section A'!$E$37:$E$44,MATCH(G283,'Overview - Section A'!$U$37:$U$44,0)),""),"d-mmm-yy")</f>
        <v>1-Jul-19 to 31-Dec-19</v>
      </c>
      <c r="D283" s="462"/>
      <c r="E283" s="462"/>
      <c r="F283" s="459" t="str">
        <f t="shared" si="15"/>
        <v/>
      </c>
      <c r="G283" s="463" t="s">
        <v>420</v>
      </c>
      <c r="H283" s="463"/>
      <c r="I283" s="464" t="b">
        <f t="shared" si="16"/>
        <v>1</v>
      </c>
      <c r="J283" s="464" t="b">
        <f t="shared" si="17"/>
        <v>0</v>
      </c>
      <c r="K283" s="464" t="str">
        <f t="shared" si="18"/>
        <v>a1N36000004vIirEAE</v>
      </c>
      <c r="L283" s="465" t="s">
        <v>1191</v>
      </c>
      <c r="M283" s="131"/>
      <c r="N283" s="68"/>
      <c r="AM283" s="5"/>
      <c r="AN283" s="5"/>
    </row>
    <row r="284" spans="1:40" ht="280.8" x14ac:dyDescent="0.3">
      <c r="A284" s="367">
        <v>32</v>
      </c>
      <c r="B284" s="384" t="str">
        <f t="shared" si="14"/>
        <v/>
      </c>
      <c r="C284" s="385" t="str">
        <f ca="1">TEXT(IFERROR(INDEX('Overview - Section A'!$A$37:$A$44,MATCH(G284,'Overview - Section A'!$U$37:$U$44,0)),""),"d-mmm-yy") &amp;" to " &amp; TEXT(IFERROR(INDEX('Overview - Section A'!$E$37:$E$44,MATCH(G284,'Overview - Section A'!$U$37:$U$44,0)),""),"d-mmm-yy")</f>
        <v>1-Jan-20 to 30-Jun-20</v>
      </c>
      <c r="D284" s="462"/>
      <c r="E284" s="462"/>
      <c r="F284" s="459" t="str">
        <f t="shared" si="15"/>
        <v/>
      </c>
      <c r="G284" s="463" t="s">
        <v>422</v>
      </c>
      <c r="H284" s="463"/>
      <c r="I284" s="464" t="b">
        <f t="shared" si="16"/>
        <v>1</v>
      </c>
      <c r="J284" s="464" t="b">
        <f t="shared" si="17"/>
        <v>0</v>
      </c>
      <c r="K284" s="464" t="str">
        <f t="shared" si="18"/>
        <v>a1N36000004vIirEAE</v>
      </c>
      <c r="L284" s="465" t="s">
        <v>1192</v>
      </c>
      <c r="M284" s="131"/>
      <c r="N284" s="68"/>
      <c r="AM284" s="5"/>
      <c r="AN284" s="5"/>
    </row>
    <row r="285" spans="1:40" ht="280.8" x14ac:dyDescent="0.3">
      <c r="A285" s="367">
        <v>32</v>
      </c>
      <c r="B285" s="384" t="str">
        <f t="shared" si="14"/>
        <v/>
      </c>
      <c r="C285" s="385" t="str">
        <f ca="1">TEXT(IFERROR(INDEX('Overview - Section A'!$A$37:$A$44,MATCH(G285,'Overview - Section A'!$U$37:$U$44,0)),""),"d-mmm-yy") &amp;" to " &amp; TEXT(IFERROR(INDEX('Overview - Section A'!$E$37:$E$44,MATCH(G285,'Overview - Section A'!$U$37:$U$44,0)),""),"d-mmm-yy")</f>
        <v>1-Jul-20 to 31-Dec-20</v>
      </c>
      <c r="D285" s="462"/>
      <c r="E285" s="462"/>
      <c r="F285" s="459" t="str">
        <f t="shared" si="15"/>
        <v/>
      </c>
      <c r="G285" s="463" t="s">
        <v>424</v>
      </c>
      <c r="H285" s="463"/>
      <c r="I285" s="464" t="b">
        <f t="shared" si="16"/>
        <v>1</v>
      </c>
      <c r="J285" s="464" t="b">
        <f t="shared" si="17"/>
        <v>0</v>
      </c>
      <c r="K285" s="464" t="str">
        <f t="shared" si="18"/>
        <v>a1N36000004vIirEAE</v>
      </c>
      <c r="L285" s="465" t="s">
        <v>1193</v>
      </c>
      <c r="M285" s="131"/>
      <c r="N285" s="68"/>
      <c r="AM285" s="5"/>
      <c r="AN285" s="5"/>
    </row>
    <row r="286" spans="1:40" ht="280.8" x14ac:dyDescent="0.3">
      <c r="A286" s="367">
        <v>33</v>
      </c>
      <c r="B286" s="384" t="str">
        <f t="shared" ref="B286:B349" si="19">IF(A286=A285,"",IF(VLOOKUP(A286,$A$8:$D$90,4,FALSE)=0,"",VLOOKUP(A286,$A$8:$D$90,4,FALSE)))</f>
        <v/>
      </c>
      <c r="C286" s="385" t="str">
        <f ca="1">TEXT(IFERROR(INDEX('Overview - Section A'!$A$37:$A$44,MATCH(G286,'Overview - Section A'!$U$37:$U$44,0)),""),"d-mmm-yy") &amp;" to " &amp; TEXT(IFERROR(INDEX('Overview - Section A'!$E$37:$E$44,MATCH(G286,'Overview - Section A'!$U$37:$U$44,0)),""),"d-mmm-yy")</f>
        <v>1-Jan-18 to 30-Jun-18</v>
      </c>
      <c r="D286" s="462"/>
      <c r="E286" s="462"/>
      <c r="F286" s="459" t="str">
        <f t="shared" ref="F286:F349" si="20">IF(VLOOKUP(A286,$A$8:$D$90,4,FALSE)=0,"",VLOOKUP(A286,$A$8:$D$90,4,FALSE))</f>
        <v/>
      </c>
      <c r="G286" s="463" t="s">
        <v>414</v>
      </c>
      <c r="H286" s="463"/>
      <c r="I286" s="464" t="b">
        <f t="shared" ref="I286:I349" si="21">IFERROR(TRUE,FALSE)</f>
        <v>1</v>
      </c>
      <c r="J286" s="464" t="b">
        <f t="shared" ref="J286:J349" si="22">IFERROR(IF(VLOOKUP(A286,$A$8:$D$90,4,FALSE)&lt;&gt;"",TRUE,FALSE),FALSE)</f>
        <v>0</v>
      </c>
      <c r="K286" s="464" t="str">
        <f t="shared" ref="K286:K349" si="23">IFERROR(VLOOKUP(A286,$A$8:$T$90,20,FALSE),"")</f>
        <v>a1N36000004vIisEAE</v>
      </c>
      <c r="L286" s="465" t="s">
        <v>1194</v>
      </c>
      <c r="M286" s="131"/>
      <c r="N286" s="68"/>
      <c r="AM286" s="5"/>
      <c r="AN286" s="5"/>
    </row>
    <row r="287" spans="1:40" ht="280.8" x14ac:dyDescent="0.3">
      <c r="A287" s="367">
        <v>33</v>
      </c>
      <c r="B287" s="384" t="str">
        <f t="shared" si="19"/>
        <v/>
      </c>
      <c r="C287" s="385" t="str">
        <f ca="1">TEXT(IFERROR(INDEX('Overview - Section A'!$A$37:$A$44,MATCH(G287,'Overview - Section A'!$U$37:$U$44,0)),""),"d-mmm-yy") &amp;" to " &amp; TEXT(IFERROR(INDEX('Overview - Section A'!$E$37:$E$44,MATCH(G287,'Overview - Section A'!$U$37:$U$44,0)),""),"d-mmm-yy")</f>
        <v>1-Jul-18 to 31-Dec-18</v>
      </c>
      <c r="D287" s="462"/>
      <c r="E287" s="462"/>
      <c r="F287" s="459" t="str">
        <f t="shared" si="20"/>
        <v/>
      </c>
      <c r="G287" s="463" t="s">
        <v>416</v>
      </c>
      <c r="H287" s="463"/>
      <c r="I287" s="464" t="b">
        <f t="shared" si="21"/>
        <v>1</v>
      </c>
      <c r="J287" s="464" t="b">
        <f t="shared" si="22"/>
        <v>0</v>
      </c>
      <c r="K287" s="464" t="str">
        <f t="shared" si="23"/>
        <v>a1N36000004vIisEAE</v>
      </c>
      <c r="L287" s="465" t="s">
        <v>1195</v>
      </c>
      <c r="M287" s="131"/>
      <c r="N287" s="68"/>
      <c r="AM287" s="5"/>
      <c r="AN287" s="5"/>
    </row>
    <row r="288" spans="1:40" ht="280.8" x14ac:dyDescent="0.3">
      <c r="A288" s="367">
        <v>33</v>
      </c>
      <c r="B288" s="384" t="str">
        <f t="shared" si="19"/>
        <v/>
      </c>
      <c r="C288" s="385" t="str">
        <f ca="1">TEXT(IFERROR(INDEX('Overview - Section A'!$A$37:$A$44,MATCH(G288,'Overview - Section A'!$U$37:$U$44,0)),""),"d-mmm-yy") &amp;" to " &amp; TEXT(IFERROR(INDEX('Overview - Section A'!$E$37:$E$44,MATCH(G288,'Overview - Section A'!$U$37:$U$44,0)),""),"d-mmm-yy")</f>
        <v>1-Jan-19 to 30-Jun-19</v>
      </c>
      <c r="D288" s="462"/>
      <c r="E288" s="462"/>
      <c r="F288" s="459" t="str">
        <f t="shared" si="20"/>
        <v/>
      </c>
      <c r="G288" s="463" t="s">
        <v>418</v>
      </c>
      <c r="H288" s="463"/>
      <c r="I288" s="464" t="b">
        <f t="shared" si="21"/>
        <v>1</v>
      </c>
      <c r="J288" s="464" t="b">
        <f t="shared" si="22"/>
        <v>0</v>
      </c>
      <c r="K288" s="464" t="str">
        <f t="shared" si="23"/>
        <v>a1N36000004vIisEAE</v>
      </c>
      <c r="L288" s="465" t="s">
        <v>1196</v>
      </c>
      <c r="M288" s="131"/>
      <c r="N288" s="68"/>
      <c r="AM288" s="5"/>
      <c r="AN288" s="5"/>
    </row>
    <row r="289" spans="1:40" ht="280.8" x14ac:dyDescent="0.3">
      <c r="A289" s="367">
        <v>33</v>
      </c>
      <c r="B289" s="384" t="str">
        <f t="shared" si="19"/>
        <v/>
      </c>
      <c r="C289" s="385" t="str">
        <f ca="1">TEXT(IFERROR(INDEX('Overview - Section A'!$A$37:$A$44,MATCH(G289,'Overview - Section A'!$U$37:$U$44,0)),""),"d-mmm-yy") &amp;" to " &amp; TEXT(IFERROR(INDEX('Overview - Section A'!$E$37:$E$44,MATCH(G289,'Overview - Section A'!$U$37:$U$44,0)),""),"d-mmm-yy")</f>
        <v>1-Jul-19 to 31-Dec-19</v>
      </c>
      <c r="D289" s="462"/>
      <c r="E289" s="462"/>
      <c r="F289" s="459" t="str">
        <f t="shared" si="20"/>
        <v/>
      </c>
      <c r="G289" s="463" t="s">
        <v>420</v>
      </c>
      <c r="H289" s="463"/>
      <c r="I289" s="464" t="b">
        <f t="shared" si="21"/>
        <v>1</v>
      </c>
      <c r="J289" s="464" t="b">
        <f t="shared" si="22"/>
        <v>0</v>
      </c>
      <c r="K289" s="464" t="str">
        <f t="shared" si="23"/>
        <v>a1N36000004vIisEAE</v>
      </c>
      <c r="L289" s="465" t="s">
        <v>1197</v>
      </c>
      <c r="M289" s="131"/>
      <c r="N289" s="68"/>
      <c r="AM289" s="5"/>
      <c r="AN289" s="5"/>
    </row>
    <row r="290" spans="1:40" ht="280.8" x14ac:dyDescent="0.3">
      <c r="A290" s="367">
        <v>33</v>
      </c>
      <c r="B290" s="384" t="str">
        <f t="shared" si="19"/>
        <v/>
      </c>
      <c r="C290" s="385" t="str">
        <f ca="1">TEXT(IFERROR(INDEX('Overview - Section A'!$A$37:$A$44,MATCH(G290,'Overview - Section A'!$U$37:$U$44,0)),""),"d-mmm-yy") &amp;" to " &amp; TEXT(IFERROR(INDEX('Overview - Section A'!$E$37:$E$44,MATCH(G290,'Overview - Section A'!$U$37:$U$44,0)),""),"d-mmm-yy")</f>
        <v>1-Jan-20 to 30-Jun-20</v>
      </c>
      <c r="D290" s="462"/>
      <c r="E290" s="462"/>
      <c r="F290" s="459" t="str">
        <f t="shared" si="20"/>
        <v/>
      </c>
      <c r="G290" s="463" t="s">
        <v>422</v>
      </c>
      <c r="H290" s="463"/>
      <c r="I290" s="464" t="b">
        <f t="shared" si="21"/>
        <v>1</v>
      </c>
      <c r="J290" s="464" t="b">
        <f t="shared" si="22"/>
        <v>0</v>
      </c>
      <c r="K290" s="464" t="str">
        <f t="shared" si="23"/>
        <v>a1N36000004vIisEAE</v>
      </c>
      <c r="L290" s="465" t="s">
        <v>1198</v>
      </c>
      <c r="M290" s="131"/>
      <c r="N290" s="68"/>
      <c r="AM290" s="5"/>
      <c r="AN290" s="5"/>
    </row>
    <row r="291" spans="1:40" ht="280.8" x14ac:dyDescent="0.3">
      <c r="A291" s="367">
        <v>33</v>
      </c>
      <c r="B291" s="384" t="str">
        <f t="shared" si="19"/>
        <v/>
      </c>
      <c r="C291" s="385" t="str">
        <f ca="1">TEXT(IFERROR(INDEX('Overview - Section A'!$A$37:$A$44,MATCH(G291,'Overview - Section A'!$U$37:$U$44,0)),""),"d-mmm-yy") &amp;" to " &amp; TEXT(IFERROR(INDEX('Overview - Section A'!$E$37:$E$44,MATCH(G291,'Overview - Section A'!$U$37:$U$44,0)),""),"d-mmm-yy")</f>
        <v>1-Jul-20 to 31-Dec-20</v>
      </c>
      <c r="D291" s="462"/>
      <c r="E291" s="462"/>
      <c r="F291" s="459" t="str">
        <f t="shared" si="20"/>
        <v/>
      </c>
      <c r="G291" s="463" t="s">
        <v>424</v>
      </c>
      <c r="H291" s="463"/>
      <c r="I291" s="464" t="b">
        <f t="shared" si="21"/>
        <v>1</v>
      </c>
      <c r="J291" s="464" t="b">
        <f t="shared" si="22"/>
        <v>0</v>
      </c>
      <c r="K291" s="464" t="str">
        <f t="shared" si="23"/>
        <v>a1N36000004vIisEAE</v>
      </c>
      <c r="L291" s="465" t="s">
        <v>1199</v>
      </c>
      <c r="M291" s="131"/>
      <c r="N291" s="68"/>
      <c r="AM291" s="5"/>
      <c r="AN291" s="5"/>
    </row>
    <row r="292" spans="1:40" ht="280.8" x14ac:dyDescent="0.3">
      <c r="A292" s="367">
        <v>34</v>
      </c>
      <c r="B292" s="384" t="str">
        <f t="shared" si="19"/>
        <v/>
      </c>
      <c r="C292" s="385" t="str">
        <f ca="1">TEXT(IFERROR(INDEX('Overview - Section A'!$A$37:$A$44,MATCH(G292,'Overview - Section A'!$U$37:$U$44,0)),""),"d-mmm-yy") &amp;" to " &amp; TEXT(IFERROR(INDEX('Overview - Section A'!$E$37:$E$44,MATCH(G292,'Overview - Section A'!$U$37:$U$44,0)),""),"d-mmm-yy")</f>
        <v>1-Jan-18 to 30-Jun-18</v>
      </c>
      <c r="D292" s="462"/>
      <c r="E292" s="462"/>
      <c r="F292" s="459" t="str">
        <f t="shared" si="20"/>
        <v/>
      </c>
      <c r="G292" s="463" t="s">
        <v>414</v>
      </c>
      <c r="H292" s="463"/>
      <c r="I292" s="464" t="b">
        <f t="shared" si="21"/>
        <v>1</v>
      </c>
      <c r="J292" s="464" t="b">
        <f t="shared" si="22"/>
        <v>0</v>
      </c>
      <c r="K292" s="464" t="str">
        <f t="shared" si="23"/>
        <v>a1N36000004vIitEAE</v>
      </c>
      <c r="L292" s="465" t="s">
        <v>1200</v>
      </c>
      <c r="M292" s="131"/>
      <c r="N292" s="68"/>
      <c r="AM292" s="5"/>
      <c r="AN292" s="5"/>
    </row>
    <row r="293" spans="1:40" ht="280.8" x14ac:dyDescent="0.3">
      <c r="A293" s="367">
        <v>34</v>
      </c>
      <c r="B293" s="384" t="str">
        <f t="shared" si="19"/>
        <v/>
      </c>
      <c r="C293" s="385" t="str">
        <f ca="1">TEXT(IFERROR(INDEX('Overview - Section A'!$A$37:$A$44,MATCH(G293,'Overview - Section A'!$U$37:$U$44,0)),""),"d-mmm-yy") &amp;" to " &amp; TEXT(IFERROR(INDEX('Overview - Section A'!$E$37:$E$44,MATCH(G293,'Overview - Section A'!$U$37:$U$44,0)),""),"d-mmm-yy")</f>
        <v>1-Jul-18 to 31-Dec-18</v>
      </c>
      <c r="D293" s="462"/>
      <c r="E293" s="462"/>
      <c r="F293" s="459" t="str">
        <f t="shared" si="20"/>
        <v/>
      </c>
      <c r="G293" s="463" t="s">
        <v>416</v>
      </c>
      <c r="H293" s="463"/>
      <c r="I293" s="464" t="b">
        <f t="shared" si="21"/>
        <v>1</v>
      </c>
      <c r="J293" s="464" t="b">
        <f t="shared" si="22"/>
        <v>0</v>
      </c>
      <c r="K293" s="464" t="str">
        <f t="shared" si="23"/>
        <v>a1N36000004vIitEAE</v>
      </c>
      <c r="L293" s="465" t="s">
        <v>1201</v>
      </c>
      <c r="M293" s="131"/>
      <c r="N293" s="68"/>
      <c r="AM293" s="5"/>
      <c r="AN293" s="5"/>
    </row>
    <row r="294" spans="1:40" ht="280.8" x14ac:dyDescent="0.3">
      <c r="A294" s="367">
        <v>34</v>
      </c>
      <c r="B294" s="384" t="str">
        <f t="shared" si="19"/>
        <v/>
      </c>
      <c r="C294" s="385" t="str">
        <f ca="1">TEXT(IFERROR(INDEX('Overview - Section A'!$A$37:$A$44,MATCH(G294,'Overview - Section A'!$U$37:$U$44,0)),""),"d-mmm-yy") &amp;" to " &amp; TEXT(IFERROR(INDEX('Overview - Section A'!$E$37:$E$44,MATCH(G294,'Overview - Section A'!$U$37:$U$44,0)),""),"d-mmm-yy")</f>
        <v>1-Jan-19 to 30-Jun-19</v>
      </c>
      <c r="D294" s="462"/>
      <c r="E294" s="462"/>
      <c r="F294" s="459" t="str">
        <f t="shared" si="20"/>
        <v/>
      </c>
      <c r="G294" s="463" t="s">
        <v>418</v>
      </c>
      <c r="H294" s="463"/>
      <c r="I294" s="464" t="b">
        <f t="shared" si="21"/>
        <v>1</v>
      </c>
      <c r="J294" s="464" t="b">
        <f t="shared" si="22"/>
        <v>0</v>
      </c>
      <c r="K294" s="464" t="str">
        <f t="shared" si="23"/>
        <v>a1N36000004vIitEAE</v>
      </c>
      <c r="L294" s="465" t="s">
        <v>1202</v>
      </c>
      <c r="M294" s="131"/>
      <c r="N294" s="68"/>
      <c r="AM294" s="5"/>
      <c r="AN294" s="5"/>
    </row>
    <row r="295" spans="1:40" ht="280.8" x14ac:dyDescent="0.3">
      <c r="A295" s="367">
        <v>34</v>
      </c>
      <c r="B295" s="384" t="str">
        <f t="shared" si="19"/>
        <v/>
      </c>
      <c r="C295" s="385" t="str">
        <f ca="1">TEXT(IFERROR(INDEX('Overview - Section A'!$A$37:$A$44,MATCH(G295,'Overview - Section A'!$U$37:$U$44,0)),""),"d-mmm-yy") &amp;" to " &amp; TEXT(IFERROR(INDEX('Overview - Section A'!$E$37:$E$44,MATCH(G295,'Overview - Section A'!$U$37:$U$44,0)),""),"d-mmm-yy")</f>
        <v>1-Jul-19 to 31-Dec-19</v>
      </c>
      <c r="D295" s="462"/>
      <c r="E295" s="462"/>
      <c r="F295" s="459" t="str">
        <f t="shared" si="20"/>
        <v/>
      </c>
      <c r="G295" s="463" t="s">
        <v>420</v>
      </c>
      <c r="H295" s="463"/>
      <c r="I295" s="464" t="b">
        <f t="shared" si="21"/>
        <v>1</v>
      </c>
      <c r="J295" s="464" t="b">
        <f t="shared" si="22"/>
        <v>0</v>
      </c>
      <c r="K295" s="464" t="str">
        <f t="shared" si="23"/>
        <v>a1N36000004vIitEAE</v>
      </c>
      <c r="L295" s="465" t="s">
        <v>1203</v>
      </c>
      <c r="M295" s="131"/>
      <c r="N295" s="68"/>
      <c r="AM295" s="5"/>
      <c r="AN295" s="5"/>
    </row>
    <row r="296" spans="1:40" ht="280.8" x14ac:dyDescent="0.3">
      <c r="A296" s="367">
        <v>34</v>
      </c>
      <c r="B296" s="384" t="str">
        <f t="shared" si="19"/>
        <v/>
      </c>
      <c r="C296" s="385" t="str">
        <f ca="1">TEXT(IFERROR(INDEX('Overview - Section A'!$A$37:$A$44,MATCH(G296,'Overview - Section A'!$U$37:$U$44,0)),""),"d-mmm-yy") &amp;" to " &amp; TEXT(IFERROR(INDEX('Overview - Section A'!$E$37:$E$44,MATCH(G296,'Overview - Section A'!$U$37:$U$44,0)),""),"d-mmm-yy")</f>
        <v>1-Jan-20 to 30-Jun-20</v>
      </c>
      <c r="D296" s="462"/>
      <c r="E296" s="462"/>
      <c r="F296" s="459" t="str">
        <f t="shared" si="20"/>
        <v/>
      </c>
      <c r="G296" s="463" t="s">
        <v>422</v>
      </c>
      <c r="H296" s="463"/>
      <c r="I296" s="464" t="b">
        <f t="shared" si="21"/>
        <v>1</v>
      </c>
      <c r="J296" s="464" t="b">
        <f t="shared" si="22"/>
        <v>0</v>
      </c>
      <c r="K296" s="464" t="str">
        <f t="shared" si="23"/>
        <v>a1N36000004vIitEAE</v>
      </c>
      <c r="L296" s="465" t="s">
        <v>1204</v>
      </c>
      <c r="M296" s="131"/>
      <c r="N296" s="68"/>
      <c r="AM296" s="5"/>
      <c r="AN296" s="5"/>
    </row>
    <row r="297" spans="1:40" ht="280.8" x14ac:dyDescent="0.3">
      <c r="A297" s="367">
        <v>34</v>
      </c>
      <c r="B297" s="384" t="str">
        <f t="shared" si="19"/>
        <v/>
      </c>
      <c r="C297" s="385" t="str">
        <f ca="1">TEXT(IFERROR(INDEX('Overview - Section A'!$A$37:$A$44,MATCH(G297,'Overview - Section A'!$U$37:$U$44,0)),""),"d-mmm-yy") &amp;" to " &amp; TEXT(IFERROR(INDEX('Overview - Section A'!$E$37:$E$44,MATCH(G297,'Overview - Section A'!$U$37:$U$44,0)),""),"d-mmm-yy")</f>
        <v>1-Jul-20 to 31-Dec-20</v>
      </c>
      <c r="D297" s="462"/>
      <c r="E297" s="462"/>
      <c r="F297" s="459" t="str">
        <f t="shared" si="20"/>
        <v/>
      </c>
      <c r="G297" s="463" t="s">
        <v>424</v>
      </c>
      <c r="H297" s="463"/>
      <c r="I297" s="464" t="b">
        <f t="shared" si="21"/>
        <v>1</v>
      </c>
      <c r="J297" s="464" t="b">
        <f t="shared" si="22"/>
        <v>0</v>
      </c>
      <c r="K297" s="464" t="str">
        <f t="shared" si="23"/>
        <v>a1N36000004vIitEAE</v>
      </c>
      <c r="L297" s="465" t="s">
        <v>1205</v>
      </c>
      <c r="M297" s="131"/>
      <c r="N297" s="68"/>
      <c r="AM297" s="5"/>
      <c r="AN297" s="5"/>
    </row>
    <row r="298" spans="1:40" ht="280.8" x14ac:dyDescent="0.3">
      <c r="A298" s="367">
        <v>35</v>
      </c>
      <c r="B298" s="384" t="str">
        <f t="shared" si="19"/>
        <v/>
      </c>
      <c r="C298" s="385" t="str">
        <f ca="1">TEXT(IFERROR(INDEX('Overview - Section A'!$A$37:$A$44,MATCH(G298,'Overview - Section A'!$U$37:$U$44,0)),""),"d-mmm-yy") &amp;" to " &amp; TEXT(IFERROR(INDEX('Overview - Section A'!$E$37:$E$44,MATCH(G298,'Overview - Section A'!$U$37:$U$44,0)),""),"d-mmm-yy")</f>
        <v>1-Jan-18 to 30-Jun-18</v>
      </c>
      <c r="D298" s="462"/>
      <c r="E298" s="462"/>
      <c r="F298" s="459" t="str">
        <f t="shared" si="20"/>
        <v/>
      </c>
      <c r="G298" s="463" t="s">
        <v>414</v>
      </c>
      <c r="H298" s="463"/>
      <c r="I298" s="464" t="b">
        <f t="shared" si="21"/>
        <v>1</v>
      </c>
      <c r="J298" s="464" t="b">
        <f t="shared" si="22"/>
        <v>0</v>
      </c>
      <c r="K298" s="464" t="str">
        <f t="shared" si="23"/>
        <v>a1N36000004vIiuEAE</v>
      </c>
      <c r="L298" s="465" t="s">
        <v>1206</v>
      </c>
      <c r="M298" s="131"/>
      <c r="N298" s="68"/>
      <c r="AM298" s="5"/>
      <c r="AN298" s="5"/>
    </row>
    <row r="299" spans="1:40" ht="280.8" x14ac:dyDescent="0.3">
      <c r="A299" s="367">
        <v>35</v>
      </c>
      <c r="B299" s="384" t="str">
        <f t="shared" si="19"/>
        <v/>
      </c>
      <c r="C299" s="385" t="str">
        <f ca="1">TEXT(IFERROR(INDEX('Overview - Section A'!$A$37:$A$44,MATCH(G299,'Overview - Section A'!$U$37:$U$44,0)),""),"d-mmm-yy") &amp;" to " &amp; TEXT(IFERROR(INDEX('Overview - Section A'!$E$37:$E$44,MATCH(G299,'Overview - Section A'!$U$37:$U$44,0)),""),"d-mmm-yy")</f>
        <v>1-Jul-18 to 31-Dec-18</v>
      </c>
      <c r="D299" s="462"/>
      <c r="E299" s="462"/>
      <c r="F299" s="459" t="str">
        <f t="shared" si="20"/>
        <v/>
      </c>
      <c r="G299" s="463" t="s">
        <v>416</v>
      </c>
      <c r="H299" s="463"/>
      <c r="I299" s="464" t="b">
        <f t="shared" si="21"/>
        <v>1</v>
      </c>
      <c r="J299" s="464" t="b">
        <f t="shared" si="22"/>
        <v>0</v>
      </c>
      <c r="K299" s="464" t="str">
        <f t="shared" si="23"/>
        <v>a1N36000004vIiuEAE</v>
      </c>
      <c r="L299" s="465" t="s">
        <v>1207</v>
      </c>
      <c r="M299" s="131"/>
      <c r="N299" s="68"/>
      <c r="AM299" s="5"/>
      <c r="AN299" s="5"/>
    </row>
    <row r="300" spans="1:40" ht="280.8" x14ac:dyDescent="0.3">
      <c r="A300" s="367">
        <v>35</v>
      </c>
      <c r="B300" s="384" t="str">
        <f t="shared" si="19"/>
        <v/>
      </c>
      <c r="C300" s="385" t="str">
        <f ca="1">TEXT(IFERROR(INDEX('Overview - Section A'!$A$37:$A$44,MATCH(G300,'Overview - Section A'!$U$37:$U$44,0)),""),"d-mmm-yy") &amp;" to " &amp; TEXT(IFERROR(INDEX('Overview - Section A'!$E$37:$E$44,MATCH(G300,'Overview - Section A'!$U$37:$U$44,0)),""),"d-mmm-yy")</f>
        <v>1-Jan-19 to 30-Jun-19</v>
      </c>
      <c r="D300" s="462"/>
      <c r="E300" s="462"/>
      <c r="F300" s="459" t="str">
        <f t="shared" si="20"/>
        <v/>
      </c>
      <c r="G300" s="463" t="s">
        <v>418</v>
      </c>
      <c r="H300" s="463"/>
      <c r="I300" s="464" t="b">
        <f t="shared" si="21"/>
        <v>1</v>
      </c>
      <c r="J300" s="464" t="b">
        <f t="shared" si="22"/>
        <v>0</v>
      </c>
      <c r="K300" s="464" t="str">
        <f t="shared" si="23"/>
        <v>a1N36000004vIiuEAE</v>
      </c>
      <c r="L300" s="465" t="s">
        <v>1208</v>
      </c>
      <c r="M300" s="131"/>
      <c r="N300" s="68"/>
      <c r="AM300" s="5"/>
      <c r="AN300" s="5"/>
    </row>
    <row r="301" spans="1:40" ht="280.8" x14ac:dyDescent="0.3">
      <c r="A301" s="367">
        <v>35</v>
      </c>
      <c r="B301" s="384" t="str">
        <f t="shared" si="19"/>
        <v/>
      </c>
      <c r="C301" s="385" t="str">
        <f ca="1">TEXT(IFERROR(INDEX('Overview - Section A'!$A$37:$A$44,MATCH(G301,'Overview - Section A'!$U$37:$U$44,0)),""),"d-mmm-yy") &amp;" to " &amp; TEXT(IFERROR(INDEX('Overview - Section A'!$E$37:$E$44,MATCH(G301,'Overview - Section A'!$U$37:$U$44,0)),""),"d-mmm-yy")</f>
        <v>1-Jul-19 to 31-Dec-19</v>
      </c>
      <c r="D301" s="462"/>
      <c r="E301" s="462"/>
      <c r="F301" s="459" t="str">
        <f t="shared" si="20"/>
        <v/>
      </c>
      <c r="G301" s="463" t="s">
        <v>420</v>
      </c>
      <c r="H301" s="463"/>
      <c r="I301" s="464" t="b">
        <f t="shared" si="21"/>
        <v>1</v>
      </c>
      <c r="J301" s="464" t="b">
        <f t="shared" si="22"/>
        <v>0</v>
      </c>
      <c r="K301" s="464" t="str">
        <f t="shared" si="23"/>
        <v>a1N36000004vIiuEAE</v>
      </c>
      <c r="L301" s="465" t="s">
        <v>1209</v>
      </c>
      <c r="M301" s="131"/>
      <c r="N301" s="68"/>
      <c r="AM301" s="5"/>
      <c r="AN301" s="5"/>
    </row>
    <row r="302" spans="1:40" ht="280.8" x14ac:dyDescent="0.3">
      <c r="A302" s="367">
        <v>35</v>
      </c>
      <c r="B302" s="384" t="str">
        <f t="shared" si="19"/>
        <v/>
      </c>
      <c r="C302" s="385" t="str">
        <f ca="1">TEXT(IFERROR(INDEX('Overview - Section A'!$A$37:$A$44,MATCH(G302,'Overview - Section A'!$U$37:$U$44,0)),""),"d-mmm-yy") &amp;" to " &amp; TEXT(IFERROR(INDEX('Overview - Section A'!$E$37:$E$44,MATCH(G302,'Overview - Section A'!$U$37:$U$44,0)),""),"d-mmm-yy")</f>
        <v>1-Jan-20 to 30-Jun-20</v>
      </c>
      <c r="D302" s="462"/>
      <c r="E302" s="462"/>
      <c r="F302" s="459" t="str">
        <f t="shared" si="20"/>
        <v/>
      </c>
      <c r="G302" s="463" t="s">
        <v>422</v>
      </c>
      <c r="H302" s="463"/>
      <c r="I302" s="464" t="b">
        <f t="shared" si="21"/>
        <v>1</v>
      </c>
      <c r="J302" s="464" t="b">
        <f t="shared" si="22"/>
        <v>0</v>
      </c>
      <c r="K302" s="464" t="str">
        <f t="shared" si="23"/>
        <v>a1N36000004vIiuEAE</v>
      </c>
      <c r="L302" s="465" t="s">
        <v>1210</v>
      </c>
      <c r="M302" s="131"/>
      <c r="N302" s="68"/>
      <c r="AM302" s="5"/>
      <c r="AN302" s="5"/>
    </row>
    <row r="303" spans="1:40" ht="280.8" x14ac:dyDescent="0.3">
      <c r="A303" s="367">
        <v>35</v>
      </c>
      <c r="B303" s="384" t="str">
        <f t="shared" si="19"/>
        <v/>
      </c>
      <c r="C303" s="385" t="str">
        <f ca="1">TEXT(IFERROR(INDEX('Overview - Section A'!$A$37:$A$44,MATCH(G303,'Overview - Section A'!$U$37:$U$44,0)),""),"d-mmm-yy") &amp;" to " &amp; TEXT(IFERROR(INDEX('Overview - Section A'!$E$37:$E$44,MATCH(G303,'Overview - Section A'!$U$37:$U$44,0)),""),"d-mmm-yy")</f>
        <v>1-Jul-20 to 31-Dec-20</v>
      </c>
      <c r="D303" s="462"/>
      <c r="E303" s="462"/>
      <c r="F303" s="459" t="str">
        <f t="shared" si="20"/>
        <v/>
      </c>
      <c r="G303" s="463" t="s">
        <v>424</v>
      </c>
      <c r="H303" s="463"/>
      <c r="I303" s="464" t="b">
        <f t="shared" si="21"/>
        <v>1</v>
      </c>
      <c r="J303" s="464" t="b">
        <f t="shared" si="22"/>
        <v>0</v>
      </c>
      <c r="K303" s="464" t="str">
        <f t="shared" si="23"/>
        <v>a1N36000004vIiuEAE</v>
      </c>
      <c r="L303" s="465" t="s">
        <v>1211</v>
      </c>
      <c r="M303" s="131"/>
      <c r="N303" s="68"/>
      <c r="AM303" s="5"/>
      <c r="AN303" s="5"/>
    </row>
    <row r="304" spans="1:40" ht="280.8" x14ac:dyDescent="0.3">
      <c r="A304" s="367">
        <v>36</v>
      </c>
      <c r="B304" s="384" t="str">
        <f t="shared" si="19"/>
        <v/>
      </c>
      <c r="C304" s="385" t="str">
        <f ca="1">TEXT(IFERROR(INDEX('Overview - Section A'!$A$37:$A$44,MATCH(G304,'Overview - Section A'!$U$37:$U$44,0)),""),"d-mmm-yy") &amp;" to " &amp; TEXT(IFERROR(INDEX('Overview - Section A'!$E$37:$E$44,MATCH(G304,'Overview - Section A'!$U$37:$U$44,0)),""),"d-mmm-yy")</f>
        <v>1-Jan-18 to 30-Jun-18</v>
      </c>
      <c r="D304" s="462"/>
      <c r="E304" s="462"/>
      <c r="F304" s="459" t="str">
        <f t="shared" si="20"/>
        <v/>
      </c>
      <c r="G304" s="463" t="s">
        <v>414</v>
      </c>
      <c r="H304" s="463"/>
      <c r="I304" s="464" t="b">
        <f t="shared" si="21"/>
        <v>1</v>
      </c>
      <c r="J304" s="464" t="b">
        <f t="shared" si="22"/>
        <v>0</v>
      </c>
      <c r="K304" s="464" t="str">
        <f t="shared" si="23"/>
        <v>a1N36000004vIivEAE</v>
      </c>
      <c r="L304" s="465" t="s">
        <v>1212</v>
      </c>
      <c r="M304" s="131"/>
      <c r="N304" s="68"/>
      <c r="AM304" s="5"/>
      <c r="AN304" s="5"/>
    </row>
    <row r="305" spans="1:40" ht="280.8" x14ac:dyDescent="0.3">
      <c r="A305" s="367">
        <v>36</v>
      </c>
      <c r="B305" s="384" t="str">
        <f t="shared" si="19"/>
        <v/>
      </c>
      <c r="C305" s="385" t="str">
        <f ca="1">TEXT(IFERROR(INDEX('Overview - Section A'!$A$37:$A$44,MATCH(G305,'Overview - Section A'!$U$37:$U$44,0)),""),"d-mmm-yy") &amp;" to " &amp; TEXT(IFERROR(INDEX('Overview - Section A'!$E$37:$E$44,MATCH(G305,'Overview - Section A'!$U$37:$U$44,0)),""),"d-mmm-yy")</f>
        <v>1-Jul-18 to 31-Dec-18</v>
      </c>
      <c r="D305" s="462"/>
      <c r="E305" s="462"/>
      <c r="F305" s="459" t="str">
        <f t="shared" si="20"/>
        <v/>
      </c>
      <c r="G305" s="463" t="s">
        <v>416</v>
      </c>
      <c r="H305" s="463"/>
      <c r="I305" s="464" t="b">
        <f t="shared" si="21"/>
        <v>1</v>
      </c>
      <c r="J305" s="464" t="b">
        <f t="shared" si="22"/>
        <v>0</v>
      </c>
      <c r="K305" s="464" t="str">
        <f t="shared" si="23"/>
        <v>a1N36000004vIivEAE</v>
      </c>
      <c r="L305" s="465" t="s">
        <v>1213</v>
      </c>
      <c r="M305" s="131"/>
      <c r="N305" s="68"/>
      <c r="AM305" s="5"/>
      <c r="AN305" s="5"/>
    </row>
    <row r="306" spans="1:40" ht="280.8" x14ac:dyDescent="0.3">
      <c r="A306" s="367">
        <v>36</v>
      </c>
      <c r="B306" s="384" t="str">
        <f t="shared" si="19"/>
        <v/>
      </c>
      <c r="C306" s="385" t="str">
        <f ca="1">TEXT(IFERROR(INDEX('Overview - Section A'!$A$37:$A$44,MATCH(G306,'Overview - Section A'!$U$37:$U$44,0)),""),"d-mmm-yy") &amp;" to " &amp; TEXT(IFERROR(INDEX('Overview - Section A'!$E$37:$E$44,MATCH(G306,'Overview - Section A'!$U$37:$U$44,0)),""),"d-mmm-yy")</f>
        <v>1-Jan-19 to 30-Jun-19</v>
      </c>
      <c r="D306" s="462"/>
      <c r="E306" s="462"/>
      <c r="F306" s="459" t="str">
        <f t="shared" si="20"/>
        <v/>
      </c>
      <c r="G306" s="463" t="s">
        <v>418</v>
      </c>
      <c r="H306" s="463"/>
      <c r="I306" s="464" t="b">
        <f t="shared" si="21"/>
        <v>1</v>
      </c>
      <c r="J306" s="464" t="b">
        <f t="shared" si="22"/>
        <v>0</v>
      </c>
      <c r="K306" s="464" t="str">
        <f t="shared" si="23"/>
        <v>a1N36000004vIivEAE</v>
      </c>
      <c r="L306" s="465" t="s">
        <v>1214</v>
      </c>
      <c r="M306" s="131"/>
      <c r="N306" s="68"/>
      <c r="AM306" s="5"/>
      <c r="AN306" s="5"/>
    </row>
    <row r="307" spans="1:40" ht="280.8" x14ac:dyDescent="0.3">
      <c r="A307" s="367">
        <v>36</v>
      </c>
      <c r="B307" s="384" t="str">
        <f t="shared" si="19"/>
        <v/>
      </c>
      <c r="C307" s="385" t="str">
        <f ca="1">TEXT(IFERROR(INDEX('Overview - Section A'!$A$37:$A$44,MATCH(G307,'Overview - Section A'!$U$37:$U$44,0)),""),"d-mmm-yy") &amp;" to " &amp; TEXT(IFERROR(INDEX('Overview - Section A'!$E$37:$E$44,MATCH(G307,'Overview - Section A'!$U$37:$U$44,0)),""),"d-mmm-yy")</f>
        <v>1-Jul-19 to 31-Dec-19</v>
      </c>
      <c r="D307" s="462"/>
      <c r="E307" s="462"/>
      <c r="F307" s="459" t="str">
        <f t="shared" si="20"/>
        <v/>
      </c>
      <c r="G307" s="463" t="s">
        <v>420</v>
      </c>
      <c r="H307" s="463"/>
      <c r="I307" s="464" t="b">
        <f t="shared" si="21"/>
        <v>1</v>
      </c>
      <c r="J307" s="464" t="b">
        <f t="shared" si="22"/>
        <v>0</v>
      </c>
      <c r="K307" s="464" t="str">
        <f t="shared" si="23"/>
        <v>a1N36000004vIivEAE</v>
      </c>
      <c r="L307" s="465" t="s">
        <v>1215</v>
      </c>
      <c r="M307" s="131"/>
      <c r="N307" s="68"/>
      <c r="AM307" s="5"/>
      <c r="AN307" s="5"/>
    </row>
    <row r="308" spans="1:40" ht="280.8" x14ac:dyDescent="0.3">
      <c r="A308" s="367">
        <v>36</v>
      </c>
      <c r="B308" s="384" t="str">
        <f t="shared" si="19"/>
        <v/>
      </c>
      <c r="C308" s="385" t="str">
        <f ca="1">TEXT(IFERROR(INDEX('Overview - Section A'!$A$37:$A$44,MATCH(G308,'Overview - Section A'!$U$37:$U$44,0)),""),"d-mmm-yy") &amp;" to " &amp; TEXT(IFERROR(INDEX('Overview - Section A'!$E$37:$E$44,MATCH(G308,'Overview - Section A'!$U$37:$U$44,0)),""),"d-mmm-yy")</f>
        <v>1-Jan-20 to 30-Jun-20</v>
      </c>
      <c r="D308" s="462"/>
      <c r="E308" s="462"/>
      <c r="F308" s="459" t="str">
        <f t="shared" si="20"/>
        <v/>
      </c>
      <c r="G308" s="463" t="s">
        <v>422</v>
      </c>
      <c r="H308" s="463"/>
      <c r="I308" s="464" t="b">
        <f t="shared" si="21"/>
        <v>1</v>
      </c>
      <c r="J308" s="464" t="b">
        <f t="shared" si="22"/>
        <v>0</v>
      </c>
      <c r="K308" s="464" t="str">
        <f t="shared" si="23"/>
        <v>a1N36000004vIivEAE</v>
      </c>
      <c r="L308" s="465" t="s">
        <v>1216</v>
      </c>
      <c r="M308" s="131"/>
      <c r="N308" s="68"/>
      <c r="AM308" s="5"/>
      <c r="AN308" s="5"/>
    </row>
    <row r="309" spans="1:40" ht="280.8" x14ac:dyDescent="0.3">
      <c r="A309" s="367">
        <v>36</v>
      </c>
      <c r="B309" s="384" t="str">
        <f t="shared" si="19"/>
        <v/>
      </c>
      <c r="C309" s="385" t="str">
        <f ca="1">TEXT(IFERROR(INDEX('Overview - Section A'!$A$37:$A$44,MATCH(G309,'Overview - Section A'!$U$37:$U$44,0)),""),"d-mmm-yy") &amp;" to " &amp; TEXT(IFERROR(INDEX('Overview - Section A'!$E$37:$E$44,MATCH(G309,'Overview - Section A'!$U$37:$U$44,0)),""),"d-mmm-yy")</f>
        <v>1-Jul-20 to 31-Dec-20</v>
      </c>
      <c r="D309" s="462"/>
      <c r="E309" s="462"/>
      <c r="F309" s="459" t="str">
        <f t="shared" si="20"/>
        <v/>
      </c>
      <c r="G309" s="463" t="s">
        <v>424</v>
      </c>
      <c r="H309" s="463"/>
      <c r="I309" s="464" t="b">
        <f t="shared" si="21"/>
        <v>1</v>
      </c>
      <c r="J309" s="464" t="b">
        <f t="shared" si="22"/>
        <v>0</v>
      </c>
      <c r="K309" s="464" t="str">
        <f t="shared" si="23"/>
        <v>a1N36000004vIivEAE</v>
      </c>
      <c r="L309" s="465" t="s">
        <v>1217</v>
      </c>
      <c r="M309" s="131"/>
      <c r="N309" s="68"/>
      <c r="AM309" s="5"/>
      <c r="AN309" s="5"/>
    </row>
    <row r="310" spans="1:40" ht="280.8" x14ac:dyDescent="0.3">
      <c r="A310" s="367">
        <v>37</v>
      </c>
      <c r="B310" s="384" t="str">
        <f t="shared" si="19"/>
        <v/>
      </c>
      <c r="C310" s="385" t="str">
        <f ca="1">TEXT(IFERROR(INDEX('Overview - Section A'!$A$37:$A$44,MATCH(G310,'Overview - Section A'!$U$37:$U$44,0)),""),"d-mmm-yy") &amp;" to " &amp; TEXT(IFERROR(INDEX('Overview - Section A'!$E$37:$E$44,MATCH(G310,'Overview - Section A'!$U$37:$U$44,0)),""),"d-mmm-yy")</f>
        <v>1-Jan-18 to 30-Jun-18</v>
      </c>
      <c r="D310" s="462"/>
      <c r="E310" s="462"/>
      <c r="F310" s="459" t="str">
        <f t="shared" si="20"/>
        <v/>
      </c>
      <c r="G310" s="463" t="s">
        <v>414</v>
      </c>
      <c r="H310" s="463"/>
      <c r="I310" s="464" t="b">
        <f t="shared" si="21"/>
        <v>1</v>
      </c>
      <c r="J310" s="464" t="b">
        <f t="shared" si="22"/>
        <v>0</v>
      </c>
      <c r="K310" s="464" t="str">
        <f t="shared" si="23"/>
        <v>a1N36000004vIiwEAE</v>
      </c>
      <c r="L310" s="465" t="s">
        <v>1218</v>
      </c>
      <c r="M310" s="131"/>
      <c r="N310" s="68"/>
      <c r="AM310" s="5"/>
      <c r="AN310" s="5"/>
    </row>
    <row r="311" spans="1:40" ht="280.8" x14ac:dyDescent="0.3">
      <c r="A311" s="367">
        <v>37</v>
      </c>
      <c r="B311" s="384" t="str">
        <f t="shared" si="19"/>
        <v/>
      </c>
      <c r="C311" s="385" t="str">
        <f ca="1">TEXT(IFERROR(INDEX('Overview - Section A'!$A$37:$A$44,MATCH(G311,'Overview - Section A'!$U$37:$U$44,0)),""),"d-mmm-yy") &amp;" to " &amp; TEXT(IFERROR(INDEX('Overview - Section A'!$E$37:$E$44,MATCH(G311,'Overview - Section A'!$U$37:$U$44,0)),""),"d-mmm-yy")</f>
        <v>1-Jul-18 to 31-Dec-18</v>
      </c>
      <c r="D311" s="462"/>
      <c r="E311" s="462"/>
      <c r="F311" s="459" t="str">
        <f t="shared" si="20"/>
        <v/>
      </c>
      <c r="G311" s="463" t="s">
        <v>416</v>
      </c>
      <c r="H311" s="463"/>
      <c r="I311" s="464" t="b">
        <f t="shared" si="21"/>
        <v>1</v>
      </c>
      <c r="J311" s="464" t="b">
        <f t="shared" si="22"/>
        <v>0</v>
      </c>
      <c r="K311" s="464" t="str">
        <f t="shared" si="23"/>
        <v>a1N36000004vIiwEAE</v>
      </c>
      <c r="L311" s="465" t="s">
        <v>1219</v>
      </c>
      <c r="M311" s="131"/>
      <c r="N311" s="68"/>
      <c r="AM311" s="5"/>
      <c r="AN311" s="5"/>
    </row>
    <row r="312" spans="1:40" ht="280.8" x14ac:dyDescent="0.3">
      <c r="A312" s="367">
        <v>37</v>
      </c>
      <c r="B312" s="384" t="str">
        <f t="shared" si="19"/>
        <v/>
      </c>
      <c r="C312" s="385" t="str">
        <f ca="1">TEXT(IFERROR(INDEX('Overview - Section A'!$A$37:$A$44,MATCH(G312,'Overview - Section A'!$U$37:$U$44,0)),""),"d-mmm-yy") &amp;" to " &amp; TEXT(IFERROR(INDEX('Overview - Section A'!$E$37:$E$44,MATCH(G312,'Overview - Section A'!$U$37:$U$44,0)),""),"d-mmm-yy")</f>
        <v>1-Jan-19 to 30-Jun-19</v>
      </c>
      <c r="D312" s="462"/>
      <c r="E312" s="462"/>
      <c r="F312" s="459" t="str">
        <f t="shared" si="20"/>
        <v/>
      </c>
      <c r="G312" s="463" t="s">
        <v>418</v>
      </c>
      <c r="H312" s="463"/>
      <c r="I312" s="464" t="b">
        <f t="shared" si="21"/>
        <v>1</v>
      </c>
      <c r="J312" s="464" t="b">
        <f t="shared" si="22"/>
        <v>0</v>
      </c>
      <c r="K312" s="464" t="str">
        <f t="shared" si="23"/>
        <v>a1N36000004vIiwEAE</v>
      </c>
      <c r="L312" s="465" t="s">
        <v>1220</v>
      </c>
      <c r="M312" s="131"/>
      <c r="N312" s="68"/>
      <c r="AM312" s="5"/>
      <c r="AN312" s="5"/>
    </row>
    <row r="313" spans="1:40" ht="280.8" x14ac:dyDescent="0.3">
      <c r="A313" s="367">
        <v>37</v>
      </c>
      <c r="B313" s="384" t="str">
        <f t="shared" si="19"/>
        <v/>
      </c>
      <c r="C313" s="385" t="str">
        <f ca="1">TEXT(IFERROR(INDEX('Overview - Section A'!$A$37:$A$44,MATCH(G313,'Overview - Section A'!$U$37:$U$44,0)),""),"d-mmm-yy") &amp;" to " &amp; TEXT(IFERROR(INDEX('Overview - Section A'!$E$37:$E$44,MATCH(G313,'Overview - Section A'!$U$37:$U$44,0)),""),"d-mmm-yy")</f>
        <v>1-Jul-19 to 31-Dec-19</v>
      </c>
      <c r="D313" s="462"/>
      <c r="E313" s="462"/>
      <c r="F313" s="459" t="str">
        <f t="shared" si="20"/>
        <v/>
      </c>
      <c r="G313" s="463" t="s">
        <v>420</v>
      </c>
      <c r="H313" s="463"/>
      <c r="I313" s="464" t="b">
        <f t="shared" si="21"/>
        <v>1</v>
      </c>
      <c r="J313" s="464" t="b">
        <f t="shared" si="22"/>
        <v>0</v>
      </c>
      <c r="K313" s="464" t="str">
        <f t="shared" si="23"/>
        <v>a1N36000004vIiwEAE</v>
      </c>
      <c r="L313" s="465" t="s">
        <v>1221</v>
      </c>
      <c r="M313" s="131"/>
      <c r="N313" s="68"/>
      <c r="AM313" s="5"/>
      <c r="AN313" s="5"/>
    </row>
    <row r="314" spans="1:40" ht="280.8" x14ac:dyDescent="0.3">
      <c r="A314" s="367">
        <v>37</v>
      </c>
      <c r="B314" s="384" t="str">
        <f t="shared" si="19"/>
        <v/>
      </c>
      <c r="C314" s="385" t="str">
        <f ca="1">TEXT(IFERROR(INDEX('Overview - Section A'!$A$37:$A$44,MATCH(G314,'Overview - Section A'!$U$37:$U$44,0)),""),"d-mmm-yy") &amp;" to " &amp; TEXT(IFERROR(INDEX('Overview - Section A'!$E$37:$E$44,MATCH(G314,'Overview - Section A'!$U$37:$U$44,0)),""),"d-mmm-yy")</f>
        <v>1-Jan-20 to 30-Jun-20</v>
      </c>
      <c r="D314" s="462"/>
      <c r="E314" s="462"/>
      <c r="F314" s="459" t="str">
        <f t="shared" si="20"/>
        <v/>
      </c>
      <c r="G314" s="463" t="s">
        <v>422</v>
      </c>
      <c r="H314" s="463"/>
      <c r="I314" s="464" t="b">
        <f t="shared" si="21"/>
        <v>1</v>
      </c>
      <c r="J314" s="464" t="b">
        <f t="shared" si="22"/>
        <v>0</v>
      </c>
      <c r="K314" s="464" t="str">
        <f t="shared" si="23"/>
        <v>a1N36000004vIiwEAE</v>
      </c>
      <c r="L314" s="465" t="s">
        <v>1222</v>
      </c>
      <c r="M314" s="131"/>
      <c r="N314" s="68"/>
      <c r="AM314" s="5"/>
      <c r="AN314" s="5"/>
    </row>
    <row r="315" spans="1:40" ht="280.8" x14ac:dyDescent="0.3">
      <c r="A315" s="367">
        <v>37</v>
      </c>
      <c r="B315" s="384" t="str">
        <f t="shared" si="19"/>
        <v/>
      </c>
      <c r="C315" s="385" t="str">
        <f ca="1">TEXT(IFERROR(INDEX('Overview - Section A'!$A$37:$A$44,MATCH(G315,'Overview - Section A'!$U$37:$U$44,0)),""),"d-mmm-yy") &amp;" to " &amp; TEXT(IFERROR(INDEX('Overview - Section A'!$E$37:$E$44,MATCH(G315,'Overview - Section A'!$U$37:$U$44,0)),""),"d-mmm-yy")</f>
        <v>1-Jul-20 to 31-Dec-20</v>
      </c>
      <c r="D315" s="462"/>
      <c r="E315" s="462"/>
      <c r="F315" s="459" t="str">
        <f t="shared" si="20"/>
        <v/>
      </c>
      <c r="G315" s="463" t="s">
        <v>424</v>
      </c>
      <c r="H315" s="463"/>
      <c r="I315" s="464" t="b">
        <f t="shared" si="21"/>
        <v>1</v>
      </c>
      <c r="J315" s="464" t="b">
        <f t="shared" si="22"/>
        <v>0</v>
      </c>
      <c r="K315" s="464" t="str">
        <f t="shared" si="23"/>
        <v>a1N36000004vIiwEAE</v>
      </c>
      <c r="L315" s="465" t="s">
        <v>1223</v>
      </c>
      <c r="M315" s="131"/>
      <c r="N315" s="68"/>
      <c r="AM315" s="5"/>
      <c r="AN315" s="5"/>
    </row>
    <row r="316" spans="1:40" ht="280.8" x14ac:dyDescent="0.3">
      <c r="A316" s="367">
        <v>38</v>
      </c>
      <c r="B316" s="384" t="str">
        <f t="shared" si="19"/>
        <v/>
      </c>
      <c r="C316" s="385" t="str">
        <f ca="1">TEXT(IFERROR(INDEX('Overview - Section A'!$A$37:$A$44,MATCH(G316,'Overview - Section A'!$U$37:$U$44,0)),""),"d-mmm-yy") &amp;" to " &amp; TEXT(IFERROR(INDEX('Overview - Section A'!$E$37:$E$44,MATCH(G316,'Overview - Section A'!$U$37:$U$44,0)),""),"d-mmm-yy")</f>
        <v>1-Jan-18 to 30-Jun-18</v>
      </c>
      <c r="D316" s="462"/>
      <c r="E316" s="462"/>
      <c r="F316" s="459" t="str">
        <f t="shared" si="20"/>
        <v/>
      </c>
      <c r="G316" s="463" t="s">
        <v>414</v>
      </c>
      <c r="H316" s="463"/>
      <c r="I316" s="464" t="b">
        <f t="shared" si="21"/>
        <v>1</v>
      </c>
      <c r="J316" s="464" t="b">
        <f t="shared" si="22"/>
        <v>0</v>
      </c>
      <c r="K316" s="464" t="str">
        <f t="shared" si="23"/>
        <v>a1N36000004vIixEAE</v>
      </c>
      <c r="L316" s="465" t="s">
        <v>1224</v>
      </c>
      <c r="M316" s="131"/>
      <c r="N316" s="68"/>
      <c r="AM316" s="5"/>
      <c r="AN316" s="5"/>
    </row>
    <row r="317" spans="1:40" ht="280.8" x14ac:dyDescent="0.3">
      <c r="A317" s="367">
        <v>38</v>
      </c>
      <c r="B317" s="384" t="str">
        <f t="shared" si="19"/>
        <v/>
      </c>
      <c r="C317" s="385" t="str">
        <f ca="1">TEXT(IFERROR(INDEX('Overview - Section A'!$A$37:$A$44,MATCH(G317,'Overview - Section A'!$U$37:$U$44,0)),""),"d-mmm-yy") &amp;" to " &amp; TEXT(IFERROR(INDEX('Overview - Section A'!$E$37:$E$44,MATCH(G317,'Overview - Section A'!$U$37:$U$44,0)),""),"d-mmm-yy")</f>
        <v>1-Jul-18 to 31-Dec-18</v>
      </c>
      <c r="D317" s="462"/>
      <c r="E317" s="462"/>
      <c r="F317" s="459" t="str">
        <f t="shared" si="20"/>
        <v/>
      </c>
      <c r="G317" s="463" t="s">
        <v>416</v>
      </c>
      <c r="H317" s="463"/>
      <c r="I317" s="464" t="b">
        <f t="shared" si="21"/>
        <v>1</v>
      </c>
      <c r="J317" s="464" t="b">
        <f t="shared" si="22"/>
        <v>0</v>
      </c>
      <c r="K317" s="464" t="str">
        <f t="shared" si="23"/>
        <v>a1N36000004vIixEAE</v>
      </c>
      <c r="L317" s="465" t="s">
        <v>1225</v>
      </c>
      <c r="M317" s="131"/>
      <c r="N317" s="68"/>
      <c r="AM317" s="5"/>
      <c r="AN317" s="5"/>
    </row>
    <row r="318" spans="1:40" ht="280.8" x14ac:dyDescent="0.3">
      <c r="A318" s="367">
        <v>38</v>
      </c>
      <c r="B318" s="384" t="str">
        <f t="shared" si="19"/>
        <v/>
      </c>
      <c r="C318" s="385" t="str">
        <f ca="1">TEXT(IFERROR(INDEX('Overview - Section A'!$A$37:$A$44,MATCH(G318,'Overview - Section A'!$U$37:$U$44,0)),""),"d-mmm-yy") &amp;" to " &amp; TEXT(IFERROR(INDEX('Overview - Section A'!$E$37:$E$44,MATCH(G318,'Overview - Section A'!$U$37:$U$44,0)),""),"d-mmm-yy")</f>
        <v>1-Jan-19 to 30-Jun-19</v>
      </c>
      <c r="D318" s="462"/>
      <c r="E318" s="462"/>
      <c r="F318" s="459" t="str">
        <f t="shared" si="20"/>
        <v/>
      </c>
      <c r="G318" s="463" t="s">
        <v>418</v>
      </c>
      <c r="H318" s="463"/>
      <c r="I318" s="464" t="b">
        <f t="shared" si="21"/>
        <v>1</v>
      </c>
      <c r="J318" s="464" t="b">
        <f t="shared" si="22"/>
        <v>0</v>
      </c>
      <c r="K318" s="464" t="str">
        <f t="shared" si="23"/>
        <v>a1N36000004vIixEAE</v>
      </c>
      <c r="L318" s="465" t="s">
        <v>1226</v>
      </c>
      <c r="M318" s="131"/>
      <c r="N318" s="68"/>
      <c r="AM318" s="5"/>
      <c r="AN318" s="5"/>
    </row>
    <row r="319" spans="1:40" ht="280.8" x14ac:dyDescent="0.3">
      <c r="A319" s="367">
        <v>38</v>
      </c>
      <c r="B319" s="384" t="str">
        <f t="shared" si="19"/>
        <v/>
      </c>
      <c r="C319" s="385" t="str">
        <f ca="1">TEXT(IFERROR(INDEX('Overview - Section A'!$A$37:$A$44,MATCH(G319,'Overview - Section A'!$U$37:$U$44,0)),""),"d-mmm-yy") &amp;" to " &amp; TEXT(IFERROR(INDEX('Overview - Section A'!$E$37:$E$44,MATCH(G319,'Overview - Section A'!$U$37:$U$44,0)),""),"d-mmm-yy")</f>
        <v>1-Jul-19 to 31-Dec-19</v>
      </c>
      <c r="D319" s="462"/>
      <c r="E319" s="462"/>
      <c r="F319" s="459" t="str">
        <f t="shared" si="20"/>
        <v/>
      </c>
      <c r="G319" s="463" t="s">
        <v>420</v>
      </c>
      <c r="H319" s="463"/>
      <c r="I319" s="464" t="b">
        <f t="shared" si="21"/>
        <v>1</v>
      </c>
      <c r="J319" s="464" t="b">
        <f t="shared" si="22"/>
        <v>0</v>
      </c>
      <c r="K319" s="464" t="str">
        <f t="shared" si="23"/>
        <v>a1N36000004vIixEAE</v>
      </c>
      <c r="L319" s="465" t="s">
        <v>1227</v>
      </c>
      <c r="M319" s="131"/>
      <c r="N319" s="68"/>
      <c r="AM319" s="5"/>
      <c r="AN319" s="5"/>
    </row>
    <row r="320" spans="1:40" ht="280.8" x14ac:dyDescent="0.3">
      <c r="A320" s="367">
        <v>38</v>
      </c>
      <c r="B320" s="384" t="str">
        <f t="shared" si="19"/>
        <v/>
      </c>
      <c r="C320" s="385" t="str">
        <f ca="1">TEXT(IFERROR(INDEX('Overview - Section A'!$A$37:$A$44,MATCH(G320,'Overview - Section A'!$U$37:$U$44,0)),""),"d-mmm-yy") &amp;" to " &amp; TEXT(IFERROR(INDEX('Overview - Section A'!$E$37:$E$44,MATCH(G320,'Overview - Section A'!$U$37:$U$44,0)),""),"d-mmm-yy")</f>
        <v>1-Jan-20 to 30-Jun-20</v>
      </c>
      <c r="D320" s="462"/>
      <c r="E320" s="462"/>
      <c r="F320" s="459" t="str">
        <f t="shared" si="20"/>
        <v/>
      </c>
      <c r="G320" s="463" t="s">
        <v>422</v>
      </c>
      <c r="H320" s="463"/>
      <c r="I320" s="464" t="b">
        <f t="shared" si="21"/>
        <v>1</v>
      </c>
      <c r="J320" s="464" t="b">
        <f t="shared" si="22"/>
        <v>0</v>
      </c>
      <c r="K320" s="464" t="str">
        <f t="shared" si="23"/>
        <v>a1N36000004vIixEAE</v>
      </c>
      <c r="L320" s="465" t="s">
        <v>1228</v>
      </c>
      <c r="M320" s="131"/>
      <c r="N320" s="68"/>
      <c r="AM320" s="5"/>
      <c r="AN320" s="5"/>
    </row>
    <row r="321" spans="1:40" ht="280.8" x14ac:dyDescent="0.3">
      <c r="A321" s="367">
        <v>38</v>
      </c>
      <c r="B321" s="384" t="str">
        <f t="shared" si="19"/>
        <v/>
      </c>
      <c r="C321" s="385" t="str">
        <f ca="1">TEXT(IFERROR(INDEX('Overview - Section A'!$A$37:$A$44,MATCH(G321,'Overview - Section A'!$U$37:$U$44,0)),""),"d-mmm-yy") &amp;" to " &amp; TEXT(IFERROR(INDEX('Overview - Section A'!$E$37:$E$44,MATCH(G321,'Overview - Section A'!$U$37:$U$44,0)),""),"d-mmm-yy")</f>
        <v>1-Jul-20 to 31-Dec-20</v>
      </c>
      <c r="D321" s="462"/>
      <c r="E321" s="462"/>
      <c r="F321" s="459" t="str">
        <f t="shared" si="20"/>
        <v/>
      </c>
      <c r="G321" s="463" t="s">
        <v>424</v>
      </c>
      <c r="H321" s="463"/>
      <c r="I321" s="464" t="b">
        <f t="shared" si="21"/>
        <v>1</v>
      </c>
      <c r="J321" s="464" t="b">
        <f t="shared" si="22"/>
        <v>0</v>
      </c>
      <c r="K321" s="464" t="str">
        <f t="shared" si="23"/>
        <v>a1N36000004vIixEAE</v>
      </c>
      <c r="L321" s="465" t="s">
        <v>1229</v>
      </c>
      <c r="M321" s="131"/>
      <c r="N321" s="68"/>
      <c r="AM321" s="5"/>
      <c r="AN321" s="5"/>
    </row>
    <row r="322" spans="1:40" ht="280.8" x14ac:dyDescent="0.3">
      <c r="A322" s="367">
        <v>39</v>
      </c>
      <c r="B322" s="384" t="str">
        <f t="shared" si="19"/>
        <v/>
      </c>
      <c r="C322" s="385" t="str">
        <f ca="1">TEXT(IFERROR(INDEX('Overview - Section A'!$A$37:$A$44,MATCH(G322,'Overview - Section A'!$U$37:$U$44,0)),""),"d-mmm-yy") &amp;" to " &amp; TEXT(IFERROR(INDEX('Overview - Section A'!$E$37:$E$44,MATCH(G322,'Overview - Section A'!$U$37:$U$44,0)),""),"d-mmm-yy")</f>
        <v>1-Jan-18 to 30-Jun-18</v>
      </c>
      <c r="D322" s="462"/>
      <c r="E322" s="462"/>
      <c r="F322" s="459" t="str">
        <f t="shared" si="20"/>
        <v/>
      </c>
      <c r="G322" s="463" t="s">
        <v>414</v>
      </c>
      <c r="H322" s="463"/>
      <c r="I322" s="464" t="b">
        <f t="shared" si="21"/>
        <v>1</v>
      </c>
      <c r="J322" s="464" t="b">
        <f t="shared" si="22"/>
        <v>0</v>
      </c>
      <c r="K322" s="464" t="str">
        <f t="shared" si="23"/>
        <v>a1N36000004vIiyEAE</v>
      </c>
      <c r="L322" s="465" t="s">
        <v>1230</v>
      </c>
      <c r="M322" s="131"/>
      <c r="N322" s="68"/>
      <c r="AM322" s="5"/>
      <c r="AN322" s="5"/>
    </row>
    <row r="323" spans="1:40" ht="280.8" x14ac:dyDescent="0.3">
      <c r="A323" s="367">
        <v>39</v>
      </c>
      <c r="B323" s="384" t="str">
        <f t="shared" si="19"/>
        <v/>
      </c>
      <c r="C323" s="385" t="str">
        <f ca="1">TEXT(IFERROR(INDEX('Overview - Section A'!$A$37:$A$44,MATCH(G323,'Overview - Section A'!$U$37:$U$44,0)),""),"d-mmm-yy") &amp;" to " &amp; TEXT(IFERROR(INDEX('Overview - Section A'!$E$37:$E$44,MATCH(G323,'Overview - Section A'!$U$37:$U$44,0)),""),"d-mmm-yy")</f>
        <v>1-Jul-18 to 31-Dec-18</v>
      </c>
      <c r="D323" s="462"/>
      <c r="E323" s="462"/>
      <c r="F323" s="459" t="str">
        <f t="shared" si="20"/>
        <v/>
      </c>
      <c r="G323" s="463" t="s">
        <v>416</v>
      </c>
      <c r="H323" s="463"/>
      <c r="I323" s="464" t="b">
        <f t="shared" si="21"/>
        <v>1</v>
      </c>
      <c r="J323" s="464" t="b">
        <f t="shared" si="22"/>
        <v>0</v>
      </c>
      <c r="K323" s="464" t="str">
        <f t="shared" si="23"/>
        <v>a1N36000004vIiyEAE</v>
      </c>
      <c r="L323" s="465" t="s">
        <v>1231</v>
      </c>
      <c r="M323" s="131"/>
      <c r="N323" s="68"/>
      <c r="AM323" s="5"/>
      <c r="AN323" s="5"/>
    </row>
    <row r="324" spans="1:40" ht="280.8" x14ac:dyDescent="0.3">
      <c r="A324" s="367">
        <v>39</v>
      </c>
      <c r="B324" s="384" t="str">
        <f t="shared" si="19"/>
        <v/>
      </c>
      <c r="C324" s="385" t="str">
        <f ca="1">TEXT(IFERROR(INDEX('Overview - Section A'!$A$37:$A$44,MATCH(G324,'Overview - Section A'!$U$37:$U$44,0)),""),"d-mmm-yy") &amp;" to " &amp; TEXT(IFERROR(INDEX('Overview - Section A'!$E$37:$E$44,MATCH(G324,'Overview - Section A'!$U$37:$U$44,0)),""),"d-mmm-yy")</f>
        <v>1-Jan-19 to 30-Jun-19</v>
      </c>
      <c r="D324" s="462"/>
      <c r="E324" s="462"/>
      <c r="F324" s="459" t="str">
        <f t="shared" si="20"/>
        <v/>
      </c>
      <c r="G324" s="463" t="s">
        <v>418</v>
      </c>
      <c r="H324" s="463"/>
      <c r="I324" s="464" t="b">
        <f t="shared" si="21"/>
        <v>1</v>
      </c>
      <c r="J324" s="464" t="b">
        <f t="shared" si="22"/>
        <v>0</v>
      </c>
      <c r="K324" s="464" t="str">
        <f t="shared" si="23"/>
        <v>a1N36000004vIiyEAE</v>
      </c>
      <c r="L324" s="465" t="s">
        <v>1232</v>
      </c>
      <c r="M324" s="131"/>
      <c r="N324" s="68"/>
      <c r="AM324" s="5"/>
      <c r="AN324" s="5"/>
    </row>
    <row r="325" spans="1:40" ht="280.8" x14ac:dyDescent="0.3">
      <c r="A325" s="367">
        <v>39</v>
      </c>
      <c r="B325" s="384" t="str">
        <f t="shared" si="19"/>
        <v/>
      </c>
      <c r="C325" s="385" t="str">
        <f ca="1">TEXT(IFERROR(INDEX('Overview - Section A'!$A$37:$A$44,MATCH(G325,'Overview - Section A'!$U$37:$U$44,0)),""),"d-mmm-yy") &amp;" to " &amp; TEXT(IFERROR(INDEX('Overview - Section A'!$E$37:$E$44,MATCH(G325,'Overview - Section A'!$U$37:$U$44,0)),""),"d-mmm-yy")</f>
        <v>1-Jul-19 to 31-Dec-19</v>
      </c>
      <c r="D325" s="462"/>
      <c r="E325" s="462"/>
      <c r="F325" s="459" t="str">
        <f t="shared" si="20"/>
        <v/>
      </c>
      <c r="G325" s="463" t="s">
        <v>420</v>
      </c>
      <c r="H325" s="463"/>
      <c r="I325" s="464" t="b">
        <f t="shared" si="21"/>
        <v>1</v>
      </c>
      <c r="J325" s="464" t="b">
        <f t="shared" si="22"/>
        <v>0</v>
      </c>
      <c r="K325" s="464" t="str">
        <f t="shared" si="23"/>
        <v>a1N36000004vIiyEAE</v>
      </c>
      <c r="L325" s="465" t="s">
        <v>1233</v>
      </c>
      <c r="M325" s="131"/>
      <c r="N325" s="68"/>
      <c r="AM325" s="5"/>
      <c r="AN325" s="5"/>
    </row>
    <row r="326" spans="1:40" ht="280.8" x14ac:dyDescent="0.3">
      <c r="A326" s="367">
        <v>39</v>
      </c>
      <c r="B326" s="384" t="str">
        <f t="shared" si="19"/>
        <v/>
      </c>
      <c r="C326" s="385" t="str">
        <f ca="1">TEXT(IFERROR(INDEX('Overview - Section A'!$A$37:$A$44,MATCH(G326,'Overview - Section A'!$U$37:$U$44,0)),""),"d-mmm-yy") &amp;" to " &amp; TEXT(IFERROR(INDEX('Overview - Section A'!$E$37:$E$44,MATCH(G326,'Overview - Section A'!$U$37:$U$44,0)),""),"d-mmm-yy")</f>
        <v>1-Jan-20 to 30-Jun-20</v>
      </c>
      <c r="D326" s="462"/>
      <c r="E326" s="462"/>
      <c r="F326" s="459" t="str">
        <f t="shared" si="20"/>
        <v/>
      </c>
      <c r="G326" s="463" t="s">
        <v>422</v>
      </c>
      <c r="H326" s="463"/>
      <c r="I326" s="464" t="b">
        <f t="shared" si="21"/>
        <v>1</v>
      </c>
      <c r="J326" s="464" t="b">
        <f t="shared" si="22"/>
        <v>0</v>
      </c>
      <c r="K326" s="464" t="str">
        <f t="shared" si="23"/>
        <v>a1N36000004vIiyEAE</v>
      </c>
      <c r="L326" s="465" t="s">
        <v>1234</v>
      </c>
      <c r="M326" s="131"/>
      <c r="N326" s="68"/>
      <c r="AM326" s="5"/>
      <c r="AN326" s="5"/>
    </row>
    <row r="327" spans="1:40" ht="280.8" x14ac:dyDescent="0.3">
      <c r="A327" s="367">
        <v>39</v>
      </c>
      <c r="B327" s="384" t="str">
        <f t="shared" si="19"/>
        <v/>
      </c>
      <c r="C327" s="385" t="str">
        <f ca="1">TEXT(IFERROR(INDEX('Overview - Section A'!$A$37:$A$44,MATCH(G327,'Overview - Section A'!$U$37:$U$44,0)),""),"d-mmm-yy") &amp;" to " &amp; TEXT(IFERROR(INDEX('Overview - Section A'!$E$37:$E$44,MATCH(G327,'Overview - Section A'!$U$37:$U$44,0)),""),"d-mmm-yy")</f>
        <v>1-Jul-20 to 31-Dec-20</v>
      </c>
      <c r="D327" s="462"/>
      <c r="E327" s="462"/>
      <c r="F327" s="459" t="str">
        <f t="shared" si="20"/>
        <v/>
      </c>
      <c r="G327" s="463" t="s">
        <v>424</v>
      </c>
      <c r="H327" s="463"/>
      <c r="I327" s="464" t="b">
        <f t="shared" si="21"/>
        <v>1</v>
      </c>
      <c r="J327" s="464" t="b">
        <f t="shared" si="22"/>
        <v>0</v>
      </c>
      <c r="K327" s="464" t="str">
        <f t="shared" si="23"/>
        <v>a1N36000004vIiyEAE</v>
      </c>
      <c r="L327" s="465" t="s">
        <v>1235</v>
      </c>
      <c r="M327" s="131"/>
      <c r="N327" s="68"/>
      <c r="AM327" s="5"/>
      <c r="AN327" s="5"/>
    </row>
    <row r="328" spans="1:40" ht="280.8" x14ac:dyDescent="0.3">
      <c r="A328" s="367">
        <v>40</v>
      </c>
      <c r="B328" s="384" t="str">
        <f t="shared" si="19"/>
        <v/>
      </c>
      <c r="C328" s="385" t="str">
        <f ca="1">TEXT(IFERROR(INDEX('Overview - Section A'!$A$37:$A$44,MATCH(G328,'Overview - Section A'!$U$37:$U$44,0)),""),"d-mmm-yy") &amp;" to " &amp; TEXT(IFERROR(INDEX('Overview - Section A'!$E$37:$E$44,MATCH(G328,'Overview - Section A'!$U$37:$U$44,0)),""),"d-mmm-yy")</f>
        <v>1-Jan-18 to 30-Jun-18</v>
      </c>
      <c r="D328" s="462"/>
      <c r="E328" s="462"/>
      <c r="F328" s="459" t="str">
        <f t="shared" si="20"/>
        <v/>
      </c>
      <c r="G328" s="463" t="s">
        <v>414</v>
      </c>
      <c r="H328" s="463"/>
      <c r="I328" s="464" t="b">
        <f t="shared" si="21"/>
        <v>1</v>
      </c>
      <c r="J328" s="464" t="b">
        <f t="shared" si="22"/>
        <v>0</v>
      </c>
      <c r="K328" s="464" t="str">
        <f t="shared" si="23"/>
        <v>a1N36000004vIizEAE</v>
      </c>
      <c r="L328" s="465" t="s">
        <v>1236</v>
      </c>
      <c r="M328" s="131"/>
      <c r="N328" s="68"/>
      <c r="AM328" s="5"/>
      <c r="AN328" s="5"/>
    </row>
    <row r="329" spans="1:40" ht="280.8" x14ac:dyDescent="0.3">
      <c r="A329" s="367">
        <v>40</v>
      </c>
      <c r="B329" s="384" t="str">
        <f t="shared" si="19"/>
        <v/>
      </c>
      <c r="C329" s="385" t="str">
        <f ca="1">TEXT(IFERROR(INDEX('Overview - Section A'!$A$37:$A$44,MATCH(G329,'Overview - Section A'!$U$37:$U$44,0)),""),"d-mmm-yy") &amp;" to " &amp; TEXT(IFERROR(INDEX('Overview - Section A'!$E$37:$E$44,MATCH(G329,'Overview - Section A'!$U$37:$U$44,0)),""),"d-mmm-yy")</f>
        <v>1-Jul-18 to 31-Dec-18</v>
      </c>
      <c r="D329" s="462"/>
      <c r="E329" s="462"/>
      <c r="F329" s="459" t="str">
        <f t="shared" si="20"/>
        <v/>
      </c>
      <c r="G329" s="463" t="s">
        <v>416</v>
      </c>
      <c r="H329" s="463"/>
      <c r="I329" s="464" t="b">
        <f t="shared" si="21"/>
        <v>1</v>
      </c>
      <c r="J329" s="464" t="b">
        <f t="shared" si="22"/>
        <v>0</v>
      </c>
      <c r="K329" s="464" t="str">
        <f t="shared" si="23"/>
        <v>a1N36000004vIizEAE</v>
      </c>
      <c r="L329" s="465" t="s">
        <v>1237</v>
      </c>
      <c r="M329" s="131"/>
      <c r="N329" s="68"/>
      <c r="AM329" s="5"/>
      <c r="AN329" s="5"/>
    </row>
    <row r="330" spans="1:40" ht="280.8" x14ac:dyDescent="0.3">
      <c r="A330" s="367">
        <v>40</v>
      </c>
      <c r="B330" s="384" t="str">
        <f t="shared" si="19"/>
        <v/>
      </c>
      <c r="C330" s="385" t="str">
        <f ca="1">TEXT(IFERROR(INDEX('Overview - Section A'!$A$37:$A$44,MATCH(G330,'Overview - Section A'!$U$37:$U$44,0)),""),"d-mmm-yy") &amp;" to " &amp; TEXT(IFERROR(INDEX('Overview - Section A'!$E$37:$E$44,MATCH(G330,'Overview - Section A'!$U$37:$U$44,0)),""),"d-mmm-yy")</f>
        <v>1-Jan-19 to 30-Jun-19</v>
      </c>
      <c r="D330" s="462"/>
      <c r="E330" s="462"/>
      <c r="F330" s="459" t="str">
        <f t="shared" si="20"/>
        <v/>
      </c>
      <c r="G330" s="463" t="s">
        <v>418</v>
      </c>
      <c r="H330" s="463"/>
      <c r="I330" s="464" t="b">
        <f t="shared" si="21"/>
        <v>1</v>
      </c>
      <c r="J330" s="464" t="b">
        <f t="shared" si="22"/>
        <v>0</v>
      </c>
      <c r="K330" s="464" t="str">
        <f t="shared" si="23"/>
        <v>a1N36000004vIizEAE</v>
      </c>
      <c r="L330" s="465" t="s">
        <v>1238</v>
      </c>
      <c r="M330" s="131"/>
      <c r="N330" s="68"/>
      <c r="AM330" s="5"/>
      <c r="AN330" s="5"/>
    </row>
    <row r="331" spans="1:40" ht="280.8" x14ac:dyDescent="0.3">
      <c r="A331" s="367">
        <v>40</v>
      </c>
      <c r="B331" s="384" t="str">
        <f t="shared" si="19"/>
        <v/>
      </c>
      <c r="C331" s="385" t="str">
        <f ca="1">TEXT(IFERROR(INDEX('Overview - Section A'!$A$37:$A$44,MATCH(G331,'Overview - Section A'!$U$37:$U$44,0)),""),"d-mmm-yy") &amp;" to " &amp; TEXT(IFERROR(INDEX('Overview - Section A'!$E$37:$E$44,MATCH(G331,'Overview - Section A'!$U$37:$U$44,0)),""),"d-mmm-yy")</f>
        <v>1-Jul-19 to 31-Dec-19</v>
      </c>
      <c r="D331" s="462"/>
      <c r="E331" s="462"/>
      <c r="F331" s="459" t="str">
        <f t="shared" si="20"/>
        <v/>
      </c>
      <c r="G331" s="463" t="s">
        <v>420</v>
      </c>
      <c r="H331" s="463"/>
      <c r="I331" s="464" t="b">
        <f t="shared" si="21"/>
        <v>1</v>
      </c>
      <c r="J331" s="464" t="b">
        <f t="shared" si="22"/>
        <v>0</v>
      </c>
      <c r="K331" s="464" t="str">
        <f t="shared" si="23"/>
        <v>a1N36000004vIizEAE</v>
      </c>
      <c r="L331" s="465" t="s">
        <v>1239</v>
      </c>
      <c r="M331" s="131"/>
      <c r="N331" s="68"/>
      <c r="AM331" s="5"/>
      <c r="AN331" s="5"/>
    </row>
    <row r="332" spans="1:40" ht="280.8" x14ac:dyDescent="0.3">
      <c r="A332" s="367">
        <v>40</v>
      </c>
      <c r="B332" s="384" t="str">
        <f t="shared" si="19"/>
        <v/>
      </c>
      <c r="C332" s="385" t="str">
        <f ca="1">TEXT(IFERROR(INDEX('Overview - Section A'!$A$37:$A$44,MATCH(G332,'Overview - Section A'!$U$37:$U$44,0)),""),"d-mmm-yy") &amp;" to " &amp; TEXT(IFERROR(INDEX('Overview - Section A'!$E$37:$E$44,MATCH(G332,'Overview - Section A'!$U$37:$U$44,0)),""),"d-mmm-yy")</f>
        <v>1-Jan-20 to 30-Jun-20</v>
      </c>
      <c r="D332" s="462"/>
      <c r="E332" s="462"/>
      <c r="F332" s="459" t="str">
        <f t="shared" si="20"/>
        <v/>
      </c>
      <c r="G332" s="463" t="s">
        <v>422</v>
      </c>
      <c r="H332" s="463"/>
      <c r="I332" s="464" t="b">
        <f t="shared" si="21"/>
        <v>1</v>
      </c>
      <c r="J332" s="464" t="b">
        <f t="shared" si="22"/>
        <v>0</v>
      </c>
      <c r="K332" s="464" t="str">
        <f t="shared" si="23"/>
        <v>a1N36000004vIizEAE</v>
      </c>
      <c r="L332" s="465" t="s">
        <v>1240</v>
      </c>
      <c r="M332" s="131"/>
      <c r="N332" s="68"/>
      <c r="AM332" s="5"/>
      <c r="AN332" s="5"/>
    </row>
    <row r="333" spans="1:40" ht="280.8" x14ac:dyDescent="0.3">
      <c r="A333" s="367">
        <v>40</v>
      </c>
      <c r="B333" s="384" t="str">
        <f t="shared" si="19"/>
        <v/>
      </c>
      <c r="C333" s="385" t="str">
        <f ca="1">TEXT(IFERROR(INDEX('Overview - Section A'!$A$37:$A$44,MATCH(G333,'Overview - Section A'!$U$37:$U$44,0)),""),"d-mmm-yy") &amp;" to " &amp; TEXT(IFERROR(INDEX('Overview - Section A'!$E$37:$E$44,MATCH(G333,'Overview - Section A'!$U$37:$U$44,0)),""),"d-mmm-yy")</f>
        <v>1-Jul-20 to 31-Dec-20</v>
      </c>
      <c r="D333" s="462"/>
      <c r="E333" s="462"/>
      <c r="F333" s="459" t="str">
        <f t="shared" si="20"/>
        <v/>
      </c>
      <c r="G333" s="463" t="s">
        <v>424</v>
      </c>
      <c r="H333" s="463"/>
      <c r="I333" s="464" t="b">
        <f t="shared" si="21"/>
        <v>1</v>
      </c>
      <c r="J333" s="464" t="b">
        <f t="shared" si="22"/>
        <v>0</v>
      </c>
      <c r="K333" s="464" t="str">
        <f t="shared" si="23"/>
        <v>a1N36000004vIizEAE</v>
      </c>
      <c r="L333" s="465" t="s">
        <v>1241</v>
      </c>
      <c r="M333" s="131"/>
      <c r="N333" s="68"/>
      <c r="AM333" s="5"/>
      <c r="AN333" s="5"/>
    </row>
    <row r="334" spans="1:40" ht="280.8" x14ac:dyDescent="0.3">
      <c r="A334" s="367">
        <v>41</v>
      </c>
      <c r="B334" s="384" t="str">
        <f t="shared" si="19"/>
        <v/>
      </c>
      <c r="C334" s="385" t="str">
        <f ca="1">TEXT(IFERROR(INDEX('Overview - Section A'!$A$37:$A$44,MATCH(G334,'Overview - Section A'!$U$37:$U$44,0)),""),"d-mmm-yy") &amp;" to " &amp; TEXT(IFERROR(INDEX('Overview - Section A'!$E$37:$E$44,MATCH(G334,'Overview - Section A'!$U$37:$U$44,0)),""),"d-mmm-yy")</f>
        <v>1-Jan-18 to 30-Jun-18</v>
      </c>
      <c r="D334" s="462"/>
      <c r="E334" s="462"/>
      <c r="F334" s="459" t="str">
        <f t="shared" si="20"/>
        <v/>
      </c>
      <c r="G334" s="463" t="s">
        <v>414</v>
      </c>
      <c r="H334" s="463"/>
      <c r="I334" s="464" t="b">
        <f t="shared" si="21"/>
        <v>1</v>
      </c>
      <c r="J334" s="464" t="b">
        <f t="shared" si="22"/>
        <v>0</v>
      </c>
      <c r="K334" s="464" t="str">
        <f t="shared" si="23"/>
        <v>a1N36000004vIj0EAE</v>
      </c>
      <c r="L334" s="465" t="s">
        <v>1242</v>
      </c>
      <c r="M334" s="131"/>
      <c r="N334" s="68"/>
      <c r="AM334" s="5"/>
      <c r="AN334" s="5"/>
    </row>
    <row r="335" spans="1:40" ht="280.8" x14ac:dyDescent="0.3">
      <c r="A335" s="367">
        <v>41</v>
      </c>
      <c r="B335" s="384" t="str">
        <f t="shared" si="19"/>
        <v/>
      </c>
      <c r="C335" s="385" t="str">
        <f ca="1">TEXT(IFERROR(INDEX('Overview - Section A'!$A$37:$A$44,MATCH(G335,'Overview - Section A'!$U$37:$U$44,0)),""),"d-mmm-yy") &amp;" to " &amp; TEXT(IFERROR(INDEX('Overview - Section A'!$E$37:$E$44,MATCH(G335,'Overview - Section A'!$U$37:$U$44,0)),""),"d-mmm-yy")</f>
        <v>1-Jul-18 to 31-Dec-18</v>
      </c>
      <c r="D335" s="462"/>
      <c r="E335" s="462"/>
      <c r="F335" s="459" t="str">
        <f t="shared" si="20"/>
        <v/>
      </c>
      <c r="G335" s="463" t="s">
        <v>416</v>
      </c>
      <c r="H335" s="463"/>
      <c r="I335" s="464" t="b">
        <f t="shared" si="21"/>
        <v>1</v>
      </c>
      <c r="J335" s="464" t="b">
        <f t="shared" si="22"/>
        <v>0</v>
      </c>
      <c r="K335" s="464" t="str">
        <f t="shared" si="23"/>
        <v>a1N36000004vIj0EAE</v>
      </c>
      <c r="L335" s="465" t="s">
        <v>1243</v>
      </c>
      <c r="M335" s="131"/>
      <c r="N335" s="68"/>
      <c r="AM335" s="5"/>
      <c r="AN335" s="5"/>
    </row>
    <row r="336" spans="1:40" ht="280.8" x14ac:dyDescent="0.3">
      <c r="A336" s="367">
        <v>41</v>
      </c>
      <c r="B336" s="384" t="str">
        <f t="shared" si="19"/>
        <v/>
      </c>
      <c r="C336" s="385" t="str">
        <f ca="1">TEXT(IFERROR(INDEX('Overview - Section A'!$A$37:$A$44,MATCH(G336,'Overview - Section A'!$U$37:$U$44,0)),""),"d-mmm-yy") &amp;" to " &amp; TEXT(IFERROR(INDEX('Overview - Section A'!$E$37:$E$44,MATCH(G336,'Overview - Section A'!$U$37:$U$44,0)),""),"d-mmm-yy")</f>
        <v>1-Jan-19 to 30-Jun-19</v>
      </c>
      <c r="D336" s="462"/>
      <c r="E336" s="462"/>
      <c r="F336" s="459" t="str">
        <f t="shared" si="20"/>
        <v/>
      </c>
      <c r="G336" s="463" t="s">
        <v>418</v>
      </c>
      <c r="H336" s="463"/>
      <c r="I336" s="464" t="b">
        <f t="shared" si="21"/>
        <v>1</v>
      </c>
      <c r="J336" s="464" t="b">
        <f t="shared" si="22"/>
        <v>0</v>
      </c>
      <c r="K336" s="464" t="str">
        <f t="shared" si="23"/>
        <v>a1N36000004vIj0EAE</v>
      </c>
      <c r="L336" s="465" t="s">
        <v>1244</v>
      </c>
      <c r="M336" s="131"/>
      <c r="N336" s="68"/>
      <c r="AM336" s="5"/>
      <c r="AN336" s="5"/>
    </row>
    <row r="337" spans="1:40" ht="280.8" x14ac:dyDescent="0.3">
      <c r="A337" s="367">
        <v>41</v>
      </c>
      <c r="B337" s="384" t="str">
        <f t="shared" si="19"/>
        <v/>
      </c>
      <c r="C337" s="385" t="str">
        <f ca="1">TEXT(IFERROR(INDEX('Overview - Section A'!$A$37:$A$44,MATCH(G337,'Overview - Section A'!$U$37:$U$44,0)),""),"d-mmm-yy") &amp;" to " &amp; TEXT(IFERROR(INDEX('Overview - Section A'!$E$37:$E$44,MATCH(G337,'Overview - Section A'!$U$37:$U$44,0)),""),"d-mmm-yy")</f>
        <v>1-Jul-19 to 31-Dec-19</v>
      </c>
      <c r="D337" s="462"/>
      <c r="E337" s="462"/>
      <c r="F337" s="459" t="str">
        <f t="shared" si="20"/>
        <v/>
      </c>
      <c r="G337" s="463" t="s">
        <v>420</v>
      </c>
      <c r="H337" s="463"/>
      <c r="I337" s="464" t="b">
        <f t="shared" si="21"/>
        <v>1</v>
      </c>
      <c r="J337" s="464" t="b">
        <f t="shared" si="22"/>
        <v>0</v>
      </c>
      <c r="K337" s="464" t="str">
        <f t="shared" si="23"/>
        <v>a1N36000004vIj0EAE</v>
      </c>
      <c r="L337" s="465" t="s">
        <v>1245</v>
      </c>
      <c r="M337" s="131"/>
      <c r="N337" s="68"/>
      <c r="AM337" s="5"/>
      <c r="AN337" s="5"/>
    </row>
    <row r="338" spans="1:40" ht="280.8" x14ac:dyDescent="0.3">
      <c r="A338" s="367">
        <v>41</v>
      </c>
      <c r="B338" s="384" t="str">
        <f t="shared" si="19"/>
        <v/>
      </c>
      <c r="C338" s="385" t="str">
        <f ca="1">TEXT(IFERROR(INDEX('Overview - Section A'!$A$37:$A$44,MATCH(G338,'Overview - Section A'!$U$37:$U$44,0)),""),"d-mmm-yy") &amp;" to " &amp; TEXT(IFERROR(INDEX('Overview - Section A'!$E$37:$E$44,MATCH(G338,'Overview - Section A'!$U$37:$U$44,0)),""),"d-mmm-yy")</f>
        <v>1-Jan-20 to 30-Jun-20</v>
      </c>
      <c r="D338" s="462"/>
      <c r="E338" s="462"/>
      <c r="F338" s="459" t="str">
        <f t="shared" si="20"/>
        <v/>
      </c>
      <c r="G338" s="463" t="s">
        <v>422</v>
      </c>
      <c r="H338" s="463"/>
      <c r="I338" s="464" t="b">
        <f t="shared" si="21"/>
        <v>1</v>
      </c>
      <c r="J338" s="464" t="b">
        <f t="shared" si="22"/>
        <v>0</v>
      </c>
      <c r="K338" s="464" t="str">
        <f t="shared" si="23"/>
        <v>a1N36000004vIj0EAE</v>
      </c>
      <c r="L338" s="465" t="s">
        <v>1246</v>
      </c>
      <c r="M338" s="131"/>
      <c r="N338" s="68"/>
      <c r="AM338" s="5"/>
      <c r="AN338" s="5"/>
    </row>
    <row r="339" spans="1:40" ht="280.8" x14ac:dyDescent="0.3">
      <c r="A339" s="367">
        <v>41</v>
      </c>
      <c r="B339" s="384" t="str">
        <f t="shared" si="19"/>
        <v/>
      </c>
      <c r="C339" s="385" t="str">
        <f ca="1">TEXT(IFERROR(INDEX('Overview - Section A'!$A$37:$A$44,MATCH(G339,'Overview - Section A'!$U$37:$U$44,0)),""),"d-mmm-yy") &amp;" to " &amp; TEXT(IFERROR(INDEX('Overview - Section A'!$E$37:$E$44,MATCH(G339,'Overview - Section A'!$U$37:$U$44,0)),""),"d-mmm-yy")</f>
        <v>1-Jul-20 to 31-Dec-20</v>
      </c>
      <c r="D339" s="462"/>
      <c r="E339" s="462"/>
      <c r="F339" s="459" t="str">
        <f t="shared" si="20"/>
        <v/>
      </c>
      <c r="G339" s="463" t="s">
        <v>424</v>
      </c>
      <c r="H339" s="463"/>
      <c r="I339" s="464" t="b">
        <f t="shared" si="21"/>
        <v>1</v>
      </c>
      <c r="J339" s="464" t="b">
        <f t="shared" si="22"/>
        <v>0</v>
      </c>
      <c r="K339" s="464" t="str">
        <f t="shared" si="23"/>
        <v>a1N36000004vIj0EAE</v>
      </c>
      <c r="L339" s="465" t="s">
        <v>1247</v>
      </c>
      <c r="M339" s="131"/>
      <c r="N339" s="68"/>
      <c r="AM339" s="5"/>
      <c r="AN339" s="5"/>
    </row>
    <row r="340" spans="1:40" ht="280.8" x14ac:dyDescent="0.3">
      <c r="A340" s="367">
        <v>42</v>
      </c>
      <c r="B340" s="384" t="str">
        <f t="shared" si="19"/>
        <v/>
      </c>
      <c r="C340" s="385" t="str">
        <f ca="1">TEXT(IFERROR(INDEX('Overview - Section A'!$A$37:$A$44,MATCH(G340,'Overview - Section A'!$U$37:$U$44,0)),""),"d-mmm-yy") &amp;" to " &amp; TEXT(IFERROR(INDEX('Overview - Section A'!$E$37:$E$44,MATCH(G340,'Overview - Section A'!$U$37:$U$44,0)),""),"d-mmm-yy")</f>
        <v>1-Jan-18 to 30-Jun-18</v>
      </c>
      <c r="D340" s="462"/>
      <c r="E340" s="462"/>
      <c r="F340" s="459" t="str">
        <f t="shared" si="20"/>
        <v/>
      </c>
      <c r="G340" s="463" t="s">
        <v>414</v>
      </c>
      <c r="H340" s="463"/>
      <c r="I340" s="464" t="b">
        <f t="shared" si="21"/>
        <v>1</v>
      </c>
      <c r="J340" s="464" t="b">
        <f t="shared" si="22"/>
        <v>0</v>
      </c>
      <c r="K340" s="464" t="str">
        <f t="shared" si="23"/>
        <v>a1N36000004vIj1EAE</v>
      </c>
      <c r="L340" s="465" t="s">
        <v>1248</v>
      </c>
      <c r="M340" s="131"/>
      <c r="N340" s="68"/>
      <c r="AM340" s="5"/>
      <c r="AN340" s="5"/>
    </row>
    <row r="341" spans="1:40" ht="280.8" x14ac:dyDescent="0.3">
      <c r="A341" s="367">
        <v>42</v>
      </c>
      <c r="B341" s="384" t="str">
        <f t="shared" si="19"/>
        <v/>
      </c>
      <c r="C341" s="385" t="str">
        <f ca="1">TEXT(IFERROR(INDEX('Overview - Section A'!$A$37:$A$44,MATCH(G341,'Overview - Section A'!$U$37:$U$44,0)),""),"d-mmm-yy") &amp;" to " &amp; TEXT(IFERROR(INDEX('Overview - Section A'!$E$37:$E$44,MATCH(G341,'Overview - Section A'!$U$37:$U$44,0)),""),"d-mmm-yy")</f>
        <v>1-Jul-18 to 31-Dec-18</v>
      </c>
      <c r="D341" s="462"/>
      <c r="E341" s="462"/>
      <c r="F341" s="459" t="str">
        <f t="shared" si="20"/>
        <v/>
      </c>
      <c r="G341" s="463" t="s">
        <v>416</v>
      </c>
      <c r="H341" s="463"/>
      <c r="I341" s="464" t="b">
        <f t="shared" si="21"/>
        <v>1</v>
      </c>
      <c r="J341" s="464" t="b">
        <f t="shared" si="22"/>
        <v>0</v>
      </c>
      <c r="K341" s="464" t="str">
        <f t="shared" si="23"/>
        <v>a1N36000004vIj1EAE</v>
      </c>
      <c r="L341" s="465" t="s">
        <v>1249</v>
      </c>
      <c r="M341" s="131"/>
      <c r="N341" s="68"/>
      <c r="AM341" s="5"/>
      <c r="AN341" s="5"/>
    </row>
    <row r="342" spans="1:40" ht="280.8" x14ac:dyDescent="0.3">
      <c r="A342" s="367">
        <v>42</v>
      </c>
      <c r="B342" s="384" t="str">
        <f t="shared" si="19"/>
        <v/>
      </c>
      <c r="C342" s="385" t="str">
        <f ca="1">TEXT(IFERROR(INDEX('Overview - Section A'!$A$37:$A$44,MATCH(G342,'Overview - Section A'!$U$37:$U$44,0)),""),"d-mmm-yy") &amp;" to " &amp; TEXT(IFERROR(INDEX('Overview - Section A'!$E$37:$E$44,MATCH(G342,'Overview - Section A'!$U$37:$U$44,0)),""),"d-mmm-yy")</f>
        <v>1-Jan-19 to 30-Jun-19</v>
      </c>
      <c r="D342" s="462"/>
      <c r="E342" s="462"/>
      <c r="F342" s="459" t="str">
        <f t="shared" si="20"/>
        <v/>
      </c>
      <c r="G342" s="463" t="s">
        <v>418</v>
      </c>
      <c r="H342" s="463"/>
      <c r="I342" s="464" t="b">
        <f t="shared" si="21"/>
        <v>1</v>
      </c>
      <c r="J342" s="464" t="b">
        <f t="shared" si="22"/>
        <v>0</v>
      </c>
      <c r="K342" s="464" t="str">
        <f t="shared" si="23"/>
        <v>a1N36000004vIj1EAE</v>
      </c>
      <c r="L342" s="465" t="s">
        <v>1250</v>
      </c>
      <c r="M342" s="131"/>
      <c r="N342" s="68"/>
      <c r="AM342" s="5"/>
      <c r="AN342" s="5"/>
    </row>
    <row r="343" spans="1:40" ht="280.8" x14ac:dyDescent="0.3">
      <c r="A343" s="367">
        <v>42</v>
      </c>
      <c r="B343" s="384" t="str">
        <f t="shared" si="19"/>
        <v/>
      </c>
      <c r="C343" s="385" t="str">
        <f ca="1">TEXT(IFERROR(INDEX('Overview - Section A'!$A$37:$A$44,MATCH(G343,'Overview - Section A'!$U$37:$U$44,0)),""),"d-mmm-yy") &amp;" to " &amp; TEXT(IFERROR(INDEX('Overview - Section A'!$E$37:$E$44,MATCH(G343,'Overview - Section A'!$U$37:$U$44,0)),""),"d-mmm-yy")</f>
        <v>1-Jul-19 to 31-Dec-19</v>
      </c>
      <c r="D343" s="462"/>
      <c r="E343" s="462"/>
      <c r="F343" s="459" t="str">
        <f t="shared" si="20"/>
        <v/>
      </c>
      <c r="G343" s="463" t="s">
        <v>420</v>
      </c>
      <c r="H343" s="463"/>
      <c r="I343" s="464" t="b">
        <f t="shared" si="21"/>
        <v>1</v>
      </c>
      <c r="J343" s="464" t="b">
        <f t="shared" si="22"/>
        <v>0</v>
      </c>
      <c r="K343" s="464" t="str">
        <f t="shared" si="23"/>
        <v>a1N36000004vIj1EAE</v>
      </c>
      <c r="L343" s="465" t="s">
        <v>1251</v>
      </c>
      <c r="M343" s="131"/>
      <c r="N343" s="68"/>
      <c r="AM343" s="5"/>
      <c r="AN343" s="5"/>
    </row>
    <row r="344" spans="1:40" ht="280.8" x14ac:dyDescent="0.3">
      <c r="A344" s="367">
        <v>42</v>
      </c>
      <c r="B344" s="384" t="str">
        <f t="shared" si="19"/>
        <v/>
      </c>
      <c r="C344" s="385" t="str">
        <f ca="1">TEXT(IFERROR(INDEX('Overview - Section A'!$A$37:$A$44,MATCH(G344,'Overview - Section A'!$U$37:$U$44,0)),""),"d-mmm-yy") &amp;" to " &amp; TEXT(IFERROR(INDEX('Overview - Section A'!$E$37:$E$44,MATCH(G344,'Overview - Section A'!$U$37:$U$44,0)),""),"d-mmm-yy")</f>
        <v>1-Jan-20 to 30-Jun-20</v>
      </c>
      <c r="D344" s="462"/>
      <c r="E344" s="462"/>
      <c r="F344" s="459" t="str">
        <f t="shared" si="20"/>
        <v/>
      </c>
      <c r="G344" s="463" t="s">
        <v>422</v>
      </c>
      <c r="H344" s="463"/>
      <c r="I344" s="464" t="b">
        <f t="shared" si="21"/>
        <v>1</v>
      </c>
      <c r="J344" s="464" t="b">
        <f t="shared" si="22"/>
        <v>0</v>
      </c>
      <c r="K344" s="464" t="str">
        <f t="shared" si="23"/>
        <v>a1N36000004vIj1EAE</v>
      </c>
      <c r="L344" s="465" t="s">
        <v>1252</v>
      </c>
      <c r="M344" s="131"/>
      <c r="N344" s="68"/>
      <c r="AM344" s="5"/>
      <c r="AN344" s="5"/>
    </row>
    <row r="345" spans="1:40" ht="280.8" x14ac:dyDescent="0.3">
      <c r="A345" s="367">
        <v>42</v>
      </c>
      <c r="B345" s="384" t="str">
        <f t="shared" si="19"/>
        <v/>
      </c>
      <c r="C345" s="385" t="str">
        <f ca="1">TEXT(IFERROR(INDEX('Overview - Section A'!$A$37:$A$44,MATCH(G345,'Overview - Section A'!$U$37:$U$44,0)),""),"d-mmm-yy") &amp;" to " &amp; TEXT(IFERROR(INDEX('Overview - Section A'!$E$37:$E$44,MATCH(G345,'Overview - Section A'!$U$37:$U$44,0)),""),"d-mmm-yy")</f>
        <v>1-Jul-20 to 31-Dec-20</v>
      </c>
      <c r="D345" s="462"/>
      <c r="E345" s="462"/>
      <c r="F345" s="459" t="str">
        <f t="shared" si="20"/>
        <v/>
      </c>
      <c r="G345" s="463" t="s">
        <v>424</v>
      </c>
      <c r="H345" s="463"/>
      <c r="I345" s="464" t="b">
        <f t="shared" si="21"/>
        <v>1</v>
      </c>
      <c r="J345" s="464" t="b">
        <f t="shared" si="22"/>
        <v>0</v>
      </c>
      <c r="K345" s="464" t="str">
        <f t="shared" si="23"/>
        <v>a1N36000004vIj1EAE</v>
      </c>
      <c r="L345" s="465" t="s">
        <v>1253</v>
      </c>
      <c r="M345" s="131"/>
      <c r="N345" s="68"/>
      <c r="AM345" s="5"/>
      <c r="AN345" s="5"/>
    </row>
    <row r="346" spans="1:40" ht="280.8" x14ac:dyDescent="0.3">
      <c r="A346" s="367">
        <v>43</v>
      </c>
      <c r="B346" s="384" t="str">
        <f t="shared" si="19"/>
        <v/>
      </c>
      <c r="C346" s="385" t="str">
        <f ca="1">TEXT(IFERROR(INDEX('Overview - Section A'!$A$37:$A$44,MATCH(G346,'Overview - Section A'!$U$37:$U$44,0)),""),"d-mmm-yy") &amp;" to " &amp; TEXT(IFERROR(INDEX('Overview - Section A'!$E$37:$E$44,MATCH(G346,'Overview - Section A'!$U$37:$U$44,0)),""),"d-mmm-yy")</f>
        <v>1-Jan-18 to 30-Jun-18</v>
      </c>
      <c r="D346" s="462"/>
      <c r="E346" s="462"/>
      <c r="F346" s="459" t="str">
        <f t="shared" si="20"/>
        <v/>
      </c>
      <c r="G346" s="463" t="s">
        <v>414</v>
      </c>
      <c r="H346" s="463"/>
      <c r="I346" s="464" t="b">
        <f t="shared" si="21"/>
        <v>1</v>
      </c>
      <c r="J346" s="464" t="b">
        <f t="shared" si="22"/>
        <v>0</v>
      </c>
      <c r="K346" s="464" t="str">
        <f t="shared" si="23"/>
        <v>a1N36000004vIj2EAE</v>
      </c>
      <c r="L346" s="465" t="s">
        <v>1254</v>
      </c>
      <c r="M346" s="131"/>
      <c r="N346" s="68"/>
      <c r="AM346" s="5"/>
      <c r="AN346" s="5"/>
    </row>
    <row r="347" spans="1:40" ht="280.8" x14ac:dyDescent="0.3">
      <c r="A347" s="367">
        <v>43</v>
      </c>
      <c r="B347" s="384" t="str">
        <f t="shared" si="19"/>
        <v/>
      </c>
      <c r="C347" s="385" t="str">
        <f ca="1">TEXT(IFERROR(INDEX('Overview - Section A'!$A$37:$A$44,MATCH(G347,'Overview - Section A'!$U$37:$U$44,0)),""),"d-mmm-yy") &amp;" to " &amp; TEXT(IFERROR(INDEX('Overview - Section A'!$E$37:$E$44,MATCH(G347,'Overview - Section A'!$U$37:$U$44,0)),""),"d-mmm-yy")</f>
        <v>1-Jul-18 to 31-Dec-18</v>
      </c>
      <c r="D347" s="462"/>
      <c r="E347" s="462"/>
      <c r="F347" s="459" t="str">
        <f t="shared" si="20"/>
        <v/>
      </c>
      <c r="G347" s="463" t="s">
        <v>416</v>
      </c>
      <c r="H347" s="463"/>
      <c r="I347" s="464" t="b">
        <f t="shared" si="21"/>
        <v>1</v>
      </c>
      <c r="J347" s="464" t="b">
        <f t="shared" si="22"/>
        <v>0</v>
      </c>
      <c r="K347" s="464" t="str">
        <f t="shared" si="23"/>
        <v>a1N36000004vIj2EAE</v>
      </c>
      <c r="L347" s="465" t="s">
        <v>1255</v>
      </c>
      <c r="M347" s="131"/>
      <c r="N347" s="68"/>
      <c r="AM347" s="5"/>
      <c r="AN347" s="5"/>
    </row>
    <row r="348" spans="1:40" ht="280.8" x14ac:dyDescent="0.3">
      <c r="A348" s="367">
        <v>43</v>
      </c>
      <c r="B348" s="384" t="str">
        <f t="shared" si="19"/>
        <v/>
      </c>
      <c r="C348" s="385" t="str">
        <f ca="1">TEXT(IFERROR(INDEX('Overview - Section A'!$A$37:$A$44,MATCH(G348,'Overview - Section A'!$U$37:$U$44,0)),""),"d-mmm-yy") &amp;" to " &amp; TEXT(IFERROR(INDEX('Overview - Section A'!$E$37:$E$44,MATCH(G348,'Overview - Section A'!$U$37:$U$44,0)),""),"d-mmm-yy")</f>
        <v>1-Jan-19 to 30-Jun-19</v>
      </c>
      <c r="D348" s="462"/>
      <c r="E348" s="462"/>
      <c r="F348" s="459" t="str">
        <f t="shared" si="20"/>
        <v/>
      </c>
      <c r="G348" s="463" t="s">
        <v>418</v>
      </c>
      <c r="H348" s="463"/>
      <c r="I348" s="464" t="b">
        <f t="shared" si="21"/>
        <v>1</v>
      </c>
      <c r="J348" s="464" t="b">
        <f t="shared" si="22"/>
        <v>0</v>
      </c>
      <c r="K348" s="464" t="str">
        <f t="shared" si="23"/>
        <v>a1N36000004vIj2EAE</v>
      </c>
      <c r="L348" s="465" t="s">
        <v>1256</v>
      </c>
      <c r="M348" s="131"/>
      <c r="N348" s="68"/>
      <c r="AM348" s="5"/>
      <c r="AN348" s="5"/>
    </row>
    <row r="349" spans="1:40" ht="280.8" x14ac:dyDescent="0.3">
      <c r="A349" s="367">
        <v>43</v>
      </c>
      <c r="B349" s="384" t="str">
        <f t="shared" si="19"/>
        <v/>
      </c>
      <c r="C349" s="385" t="str">
        <f ca="1">TEXT(IFERROR(INDEX('Overview - Section A'!$A$37:$A$44,MATCH(G349,'Overview - Section A'!$U$37:$U$44,0)),""),"d-mmm-yy") &amp;" to " &amp; TEXT(IFERROR(INDEX('Overview - Section A'!$E$37:$E$44,MATCH(G349,'Overview - Section A'!$U$37:$U$44,0)),""),"d-mmm-yy")</f>
        <v>1-Jul-19 to 31-Dec-19</v>
      </c>
      <c r="D349" s="462"/>
      <c r="E349" s="462"/>
      <c r="F349" s="459" t="str">
        <f t="shared" si="20"/>
        <v/>
      </c>
      <c r="G349" s="463" t="s">
        <v>420</v>
      </c>
      <c r="H349" s="463"/>
      <c r="I349" s="464" t="b">
        <f t="shared" si="21"/>
        <v>1</v>
      </c>
      <c r="J349" s="464" t="b">
        <f t="shared" si="22"/>
        <v>0</v>
      </c>
      <c r="K349" s="464" t="str">
        <f t="shared" si="23"/>
        <v>a1N36000004vIj2EAE</v>
      </c>
      <c r="L349" s="465" t="s">
        <v>1257</v>
      </c>
      <c r="M349" s="131"/>
      <c r="N349" s="68"/>
      <c r="AM349" s="5"/>
      <c r="AN349" s="5"/>
    </row>
    <row r="350" spans="1:40" ht="280.8" x14ac:dyDescent="0.3">
      <c r="A350" s="367">
        <v>43</v>
      </c>
      <c r="B350" s="384" t="str">
        <f t="shared" ref="B350:B413" si="24">IF(A350=A349,"",IF(VLOOKUP(A350,$A$8:$D$90,4,FALSE)=0,"",VLOOKUP(A350,$A$8:$D$90,4,FALSE)))</f>
        <v/>
      </c>
      <c r="C350" s="385" t="str">
        <f ca="1">TEXT(IFERROR(INDEX('Overview - Section A'!$A$37:$A$44,MATCH(G350,'Overview - Section A'!$U$37:$U$44,0)),""),"d-mmm-yy") &amp;" to " &amp; TEXT(IFERROR(INDEX('Overview - Section A'!$E$37:$E$44,MATCH(G350,'Overview - Section A'!$U$37:$U$44,0)),""),"d-mmm-yy")</f>
        <v>1-Jan-20 to 30-Jun-20</v>
      </c>
      <c r="D350" s="462"/>
      <c r="E350" s="462"/>
      <c r="F350" s="459" t="str">
        <f t="shared" ref="F350:F413" si="25">IF(VLOOKUP(A350,$A$8:$D$90,4,FALSE)=0,"",VLOOKUP(A350,$A$8:$D$90,4,FALSE))</f>
        <v/>
      </c>
      <c r="G350" s="463" t="s">
        <v>422</v>
      </c>
      <c r="H350" s="463"/>
      <c r="I350" s="464" t="b">
        <f t="shared" ref="I350:I413" si="26">IFERROR(TRUE,FALSE)</f>
        <v>1</v>
      </c>
      <c r="J350" s="464" t="b">
        <f t="shared" ref="J350:J413" si="27">IFERROR(IF(VLOOKUP(A350,$A$8:$D$90,4,FALSE)&lt;&gt;"",TRUE,FALSE),FALSE)</f>
        <v>0</v>
      </c>
      <c r="K350" s="464" t="str">
        <f t="shared" ref="K350:K413" si="28">IFERROR(VLOOKUP(A350,$A$8:$T$90,20,FALSE),"")</f>
        <v>a1N36000004vIj2EAE</v>
      </c>
      <c r="L350" s="465" t="s">
        <v>1258</v>
      </c>
      <c r="M350" s="131"/>
      <c r="N350" s="68"/>
      <c r="AM350" s="5"/>
      <c r="AN350" s="5"/>
    </row>
    <row r="351" spans="1:40" ht="280.8" x14ac:dyDescent="0.3">
      <c r="A351" s="367">
        <v>43</v>
      </c>
      <c r="B351" s="384" t="str">
        <f t="shared" si="24"/>
        <v/>
      </c>
      <c r="C351" s="385" t="str">
        <f ca="1">TEXT(IFERROR(INDEX('Overview - Section A'!$A$37:$A$44,MATCH(G351,'Overview - Section A'!$U$37:$U$44,0)),""),"d-mmm-yy") &amp;" to " &amp; TEXT(IFERROR(INDEX('Overview - Section A'!$E$37:$E$44,MATCH(G351,'Overview - Section A'!$U$37:$U$44,0)),""),"d-mmm-yy")</f>
        <v>1-Jul-20 to 31-Dec-20</v>
      </c>
      <c r="D351" s="462"/>
      <c r="E351" s="462"/>
      <c r="F351" s="459" t="str">
        <f t="shared" si="25"/>
        <v/>
      </c>
      <c r="G351" s="463" t="s">
        <v>424</v>
      </c>
      <c r="H351" s="463"/>
      <c r="I351" s="464" t="b">
        <f t="shared" si="26"/>
        <v>1</v>
      </c>
      <c r="J351" s="464" t="b">
        <f t="shared" si="27"/>
        <v>0</v>
      </c>
      <c r="K351" s="464" t="str">
        <f t="shared" si="28"/>
        <v>a1N36000004vIj2EAE</v>
      </c>
      <c r="L351" s="465" t="s">
        <v>1259</v>
      </c>
      <c r="M351" s="131"/>
      <c r="N351" s="68"/>
      <c r="AM351" s="5"/>
      <c r="AN351" s="5"/>
    </row>
    <row r="352" spans="1:40" ht="280.8" x14ac:dyDescent="0.3">
      <c r="A352" s="367">
        <v>44</v>
      </c>
      <c r="B352" s="384" t="str">
        <f t="shared" si="24"/>
        <v/>
      </c>
      <c r="C352" s="385" t="str">
        <f ca="1">TEXT(IFERROR(INDEX('Overview - Section A'!$A$37:$A$44,MATCH(G352,'Overview - Section A'!$U$37:$U$44,0)),""),"d-mmm-yy") &amp;" to " &amp; TEXT(IFERROR(INDEX('Overview - Section A'!$E$37:$E$44,MATCH(G352,'Overview - Section A'!$U$37:$U$44,0)),""),"d-mmm-yy")</f>
        <v>1-Jan-18 to 30-Jun-18</v>
      </c>
      <c r="D352" s="462"/>
      <c r="E352" s="462"/>
      <c r="F352" s="459" t="str">
        <f t="shared" si="25"/>
        <v/>
      </c>
      <c r="G352" s="463" t="s">
        <v>414</v>
      </c>
      <c r="H352" s="463"/>
      <c r="I352" s="464" t="b">
        <f t="shared" si="26"/>
        <v>1</v>
      </c>
      <c r="J352" s="464" t="b">
        <f t="shared" si="27"/>
        <v>0</v>
      </c>
      <c r="K352" s="464" t="str">
        <f t="shared" si="28"/>
        <v>a1N36000004vIj3EAE</v>
      </c>
      <c r="L352" s="465" t="s">
        <v>1260</v>
      </c>
      <c r="M352" s="131"/>
      <c r="N352" s="68"/>
      <c r="AM352" s="5"/>
      <c r="AN352" s="5"/>
    </row>
    <row r="353" spans="1:40" ht="280.8" x14ac:dyDescent="0.3">
      <c r="A353" s="367">
        <v>44</v>
      </c>
      <c r="B353" s="384" t="str">
        <f t="shared" si="24"/>
        <v/>
      </c>
      <c r="C353" s="385" t="str">
        <f ca="1">TEXT(IFERROR(INDEX('Overview - Section A'!$A$37:$A$44,MATCH(G353,'Overview - Section A'!$U$37:$U$44,0)),""),"d-mmm-yy") &amp;" to " &amp; TEXT(IFERROR(INDEX('Overview - Section A'!$E$37:$E$44,MATCH(G353,'Overview - Section A'!$U$37:$U$44,0)),""),"d-mmm-yy")</f>
        <v>1-Jul-18 to 31-Dec-18</v>
      </c>
      <c r="D353" s="462"/>
      <c r="E353" s="462"/>
      <c r="F353" s="459" t="str">
        <f t="shared" si="25"/>
        <v/>
      </c>
      <c r="G353" s="463" t="s">
        <v>416</v>
      </c>
      <c r="H353" s="463"/>
      <c r="I353" s="464" t="b">
        <f t="shared" si="26"/>
        <v>1</v>
      </c>
      <c r="J353" s="464" t="b">
        <f t="shared" si="27"/>
        <v>0</v>
      </c>
      <c r="K353" s="464" t="str">
        <f t="shared" si="28"/>
        <v>a1N36000004vIj3EAE</v>
      </c>
      <c r="L353" s="465" t="s">
        <v>1261</v>
      </c>
      <c r="M353" s="131"/>
      <c r="N353" s="68"/>
      <c r="AM353" s="5"/>
      <c r="AN353" s="5"/>
    </row>
    <row r="354" spans="1:40" ht="280.8" x14ac:dyDescent="0.3">
      <c r="A354" s="367">
        <v>44</v>
      </c>
      <c r="B354" s="384" t="str">
        <f t="shared" si="24"/>
        <v/>
      </c>
      <c r="C354" s="385" t="str">
        <f ca="1">TEXT(IFERROR(INDEX('Overview - Section A'!$A$37:$A$44,MATCH(G354,'Overview - Section A'!$U$37:$U$44,0)),""),"d-mmm-yy") &amp;" to " &amp; TEXT(IFERROR(INDEX('Overview - Section A'!$E$37:$E$44,MATCH(G354,'Overview - Section A'!$U$37:$U$44,0)),""),"d-mmm-yy")</f>
        <v>1-Jan-19 to 30-Jun-19</v>
      </c>
      <c r="D354" s="462"/>
      <c r="E354" s="462"/>
      <c r="F354" s="459" t="str">
        <f t="shared" si="25"/>
        <v/>
      </c>
      <c r="G354" s="463" t="s">
        <v>418</v>
      </c>
      <c r="H354" s="463"/>
      <c r="I354" s="464" t="b">
        <f t="shared" si="26"/>
        <v>1</v>
      </c>
      <c r="J354" s="464" t="b">
        <f t="shared" si="27"/>
        <v>0</v>
      </c>
      <c r="K354" s="464" t="str">
        <f t="shared" si="28"/>
        <v>a1N36000004vIj3EAE</v>
      </c>
      <c r="L354" s="465" t="s">
        <v>1262</v>
      </c>
      <c r="M354" s="131"/>
      <c r="N354" s="68"/>
      <c r="AM354" s="5"/>
      <c r="AN354" s="5"/>
    </row>
    <row r="355" spans="1:40" ht="280.8" x14ac:dyDescent="0.3">
      <c r="A355" s="367">
        <v>44</v>
      </c>
      <c r="B355" s="384" t="str">
        <f t="shared" si="24"/>
        <v/>
      </c>
      <c r="C355" s="385" t="str">
        <f ca="1">TEXT(IFERROR(INDEX('Overview - Section A'!$A$37:$A$44,MATCH(G355,'Overview - Section A'!$U$37:$U$44,0)),""),"d-mmm-yy") &amp;" to " &amp; TEXT(IFERROR(INDEX('Overview - Section A'!$E$37:$E$44,MATCH(G355,'Overview - Section A'!$U$37:$U$44,0)),""),"d-mmm-yy")</f>
        <v>1-Jul-19 to 31-Dec-19</v>
      </c>
      <c r="D355" s="462"/>
      <c r="E355" s="462"/>
      <c r="F355" s="459" t="str">
        <f t="shared" si="25"/>
        <v/>
      </c>
      <c r="G355" s="463" t="s">
        <v>420</v>
      </c>
      <c r="H355" s="463"/>
      <c r="I355" s="464" t="b">
        <f t="shared" si="26"/>
        <v>1</v>
      </c>
      <c r="J355" s="464" t="b">
        <f t="shared" si="27"/>
        <v>0</v>
      </c>
      <c r="K355" s="464" t="str">
        <f t="shared" si="28"/>
        <v>a1N36000004vIj3EAE</v>
      </c>
      <c r="L355" s="465" t="s">
        <v>1263</v>
      </c>
      <c r="M355" s="131"/>
      <c r="N355" s="68"/>
      <c r="AM355" s="5"/>
      <c r="AN355" s="5"/>
    </row>
    <row r="356" spans="1:40" ht="280.8" x14ac:dyDescent="0.3">
      <c r="A356" s="367">
        <v>44</v>
      </c>
      <c r="B356" s="384" t="str">
        <f t="shared" si="24"/>
        <v/>
      </c>
      <c r="C356" s="385" t="str">
        <f ca="1">TEXT(IFERROR(INDEX('Overview - Section A'!$A$37:$A$44,MATCH(G356,'Overview - Section A'!$U$37:$U$44,0)),""),"d-mmm-yy") &amp;" to " &amp; TEXT(IFERROR(INDEX('Overview - Section A'!$E$37:$E$44,MATCH(G356,'Overview - Section A'!$U$37:$U$44,0)),""),"d-mmm-yy")</f>
        <v>1-Jan-20 to 30-Jun-20</v>
      </c>
      <c r="D356" s="462"/>
      <c r="E356" s="462"/>
      <c r="F356" s="459" t="str">
        <f t="shared" si="25"/>
        <v/>
      </c>
      <c r="G356" s="463" t="s">
        <v>422</v>
      </c>
      <c r="H356" s="463"/>
      <c r="I356" s="464" t="b">
        <f t="shared" si="26"/>
        <v>1</v>
      </c>
      <c r="J356" s="464" t="b">
        <f t="shared" si="27"/>
        <v>0</v>
      </c>
      <c r="K356" s="464" t="str">
        <f t="shared" si="28"/>
        <v>a1N36000004vIj3EAE</v>
      </c>
      <c r="L356" s="465" t="s">
        <v>1264</v>
      </c>
      <c r="M356" s="131"/>
      <c r="N356" s="68"/>
      <c r="AM356" s="5"/>
      <c r="AN356" s="5"/>
    </row>
    <row r="357" spans="1:40" ht="280.8" x14ac:dyDescent="0.3">
      <c r="A357" s="367">
        <v>44</v>
      </c>
      <c r="B357" s="384" t="str">
        <f t="shared" si="24"/>
        <v/>
      </c>
      <c r="C357" s="385" t="str">
        <f ca="1">TEXT(IFERROR(INDEX('Overview - Section A'!$A$37:$A$44,MATCH(G357,'Overview - Section A'!$U$37:$U$44,0)),""),"d-mmm-yy") &amp;" to " &amp; TEXT(IFERROR(INDEX('Overview - Section A'!$E$37:$E$44,MATCH(G357,'Overview - Section A'!$U$37:$U$44,0)),""),"d-mmm-yy")</f>
        <v>1-Jul-20 to 31-Dec-20</v>
      </c>
      <c r="D357" s="462"/>
      <c r="E357" s="462"/>
      <c r="F357" s="459" t="str">
        <f t="shared" si="25"/>
        <v/>
      </c>
      <c r="G357" s="463" t="s">
        <v>424</v>
      </c>
      <c r="H357" s="463"/>
      <c r="I357" s="464" t="b">
        <f t="shared" si="26"/>
        <v>1</v>
      </c>
      <c r="J357" s="464" t="b">
        <f t="shared" si="27"/>
        <v>0</v>
      </c>
      <c r="K357" s="464" t="str">
        <f t="shared" si="28"/>
        <v>a1N36000004vIj3EAE</v>
      </c>
      <c r="L357" s="465" t="s">
        <v>1265</v>
      </c>
      <c r="M357" s="131"/>
      <c r="N357" s="68"/>
      <c r="AM357" s="5"/>
      <c r="AN357" s="5"/>
    </row>
    <row r="358" spans="1:40" ht="280.8" x14ac:dyDescent="0.3">
      <c r="A358" s="367">
        <v>45</v>
      </c>
      <c r="B358" s="384" t="str">
        <f t="shared" si="24"/>
        <v/>
      </c>
      <c r="C358" s="385" t="str">
        <f ca="1">TEXT(IFERROR(INDEX('Overview - Section A'!$A$37:$A$44,MATCH(G358,'Overview - Section A'!$U$37:$U$44,0)),""),"d-mmm-yy") &amp;" to " &amp; TEXT(IFERROR(INDEX('Overview - Section A'!$E$37:$E$44,MATCH(G358,'Overview - Section A'!$U$37:$U$44,0)),""),"d-mmm-yy")</f>
        <v>1-Jan-18 to 30-Jun-18</v>
      </c>
      <c r="D358" s="462"/>
      <c r="E358" s="462"/>
      <c r="F358" s="459" t="str">
        <f t="shared" si="25"/>
        <v/>
      </c>
      <c r="G358" s="463" t="s">
        <v>414</v>
      </c>
      <c r="H358" s="463"/>
      <c r="I358" s="464" t="b">
        <f t="shared" si="26"/>
        <v>1</v>
      </c>
      <c r="J358" s="464" t="b">
        <f t="shared" si="27"/>
        <v>0</v>
      </c>
      <c r="K358" s="464" t="str">
        <f t="shared" si="28"/>
        <v>a1N36000004vIj4EAE</v>
      </c>
      <c r="L358" s="465" t="s">
        <v>1266</v>
      </c>
      <c r="M358" s="131"/>
      <c r="N358" s="68"/>
      <c r="AM358" s="5"/>
      <c r="AN358" s="5"/>
    </row>
    <row r="359" spans="1:40" ht="280.8" x14ac:dyDescent="0.3">
      <c r="A359" s="367">
        <v>45</v>
      </c>
      <c r="B359" s="384" t="str">
        <f t="shared" si="24"/>
        <v/>
      </c>
      <c r="C359" s="385" t="str">
        <f ca="1">TEXT(IFERROR(INDEX('Overview - Section A'!$A$37:$A$44,MATCH(G359,'Overview - Section A'!$U$37:$U$44,0)),""),"d-mmm-yy") &amp;" to " &amp; TEXT(IFERROR(INDEX('Overview - Section A'!$E$37:$E$44,MATCH(G359,'Overview - Section A'!$U$37:$U$44,0)),""),"d-mmm-yy")</f>
        <v>1-Jul-18 to 31-Dec-18</v>
      </c>
      <c r="D359" s="462"/>
      <c r="E359" s="462"/>
      <c r="F359" s="459" t="str">
        <f t="shared" si="25"/>
        <v/>
      </c>
      <c r="G359" s="463" t="s">
        <v>416</v>
      </c>
      <c r="H359" s="463"/>
      <c r="I359" s="464" t="b">
        <f t="shared" si="26"/>
        <v>1</v>
      </c>
      <c r="J359" s="464" t="b">
        <f t="shared" si="27"/>
        <v>0</v>
      </c>
      <c r="K359" s="464" t="str">
        <f t="shared" si="28"/>
        <v>a1N36000004vIj4EAE</v>
      </c>
      <c r="L359" s="465" t="s">
        <v>1267</v>
      </c>
      <c r="M359" s="131"/>
      <c r="N359" s="68"/>
      <c r="AM359" s="5"/>
      <c r="AN359" s="5"/>
    </row>
    <row r="360" spans="1:40" ht="280.8" x14ac:dyDescent="0.3">
      <c r="A360" s="367">
        <v>45</v>
      </c>
      <c r="B360" s="384" t="str">
        <f t="shared" si="24"/>
        <v/>
      </c>
      <c r="C360" s="385" t="str">
        <f ca="1">TEXT(IFERROR(INDEX('Overview - Section A'!$A$37:$A$44,MATCH(G360,'Overview - Section A'!$U$37:$U$44,0)),""),"d-mmm-yy") &amp;" to " &amp; TEXT(IFERROR(INDEX('Overview - Section A'!$E$37:$E$44,MATCH(G360,'Overview - Section A'!$U$37:$U$44,0)),""),"d-mmm-yy")</f>
        <v>1-Jan-19 to 30-Jun-19</v>
      </c>
      <c r="D360" s="462"/>
      <c r="E360" s="462"/>
      <c r="F360" s="459" t="str">
        <f t="shared" si="25"/>
        <v/>
      </c>
      <c r="G360" s="463" t="s">
        <v>418</v>
      </c>
      <c r="H360" s="463"/>
      <c r="I360" s="464" t="b">
        <f t="shared" si="26"/>
        <v>1</v>
      </c>
      <c r="J360" s="464" t="b">
        <f t="shared" si="27"/>
        <v>0</v>
      </c>
      <c r="K360" s="464" t="str">
        <f t="shared" si="28"/>
        <v>a1N36000004vIj4EAE</v>
      </c>
      <c r="L360" s="465" t="s">
        <v>1268</v>
      </c>
      <c r="M360" s="131"/>
      <c r="N360" s="68"/>
      <c r="AM360" s="5"/>
      <c r="AN360" s="5"/>
    </row>
    <row r="361" spans="1:40" ht="280.8" x14ac:dyDescent="0.3">
      <c r="A361" s="367">
        <v>45</v>
      </c>
      <c r="B361" s="384" t="str">
        <f t="shared" si="24"/>
        <v/>
      </c>
      <c r="C361" s="385" t="str">
        <f ca="1">TEXT(IFERROR(INDEX('Overview - Section A'!$A$37:$A$44,MATCH(G361,'Overview - Section A'!$U$37:$U$44,0)),""),"d-mmm-yy") &amp;" to " &amp; TEXT(IFERROR(INDEX('Overview - Section A'!$E$37:$E$44,MATCH(G361,'Overview - Section A'!$U$37:$U$44,0)),""),"d-mmm-yy")</f>
        <v>1-Jul-19 to 31-Dec-19</v>
      </c>
      <c r="D361" s="462"/>
      <c r="E361" s="462"/>
      <c r="F361" s="459" t="str">
        <f t="shared" si="25"/>
        <v/>
      </c>
      <c r="G361" s="463" t="s">
        <v>420</v>
      </c>
      <c r="H361" s="463"/>
      <c r="I361" s="464" t="b">
        <f t="shared" si="26"/>
        <v>1</v>
      </c>
      <c r="J361" s="464" t="b">
        <f t="shared" si="27"/>
        <v>0</v>
      </c>
      <c r="K361" s="464" t="str">
        <f t="shared" si="28"/>
        <v>a1N36000004vIj4EAE</v>
      </c>
      <c r="L361" s="465" t="s">
        <v>1269</v>
      </c>
      <c r="M361" s="131"/>
      <c r="N361" s="68"/>
      <c r="AM361" s="5"/>
      <c r="AN361" s="5"/>
    </row>
    <row r="362" spans="1:40" ht="280.8" x14ac:dyDescent="0.3">
      <c r="A362" s="367">
        <v>45</v>
      </c>
      <c r="B362" s="384" t="str">
        <f t="shared" si="24"/>
        <v/>
      </c>
      <c r="C362" s="385" t="str">
        <f ca="1">TEXT(IFERROR(INDEX('Overview - Section A'!$A$37:$A$44,MATCH(G362,'Overview - Section A'!$U$37:$U$44,0)),""),"d-mmm-yy") &amp;" to " &amp; TEXT(IFERROR(INDEX('Overview - Section A'!$E$37:$E$44,MATCH(G362,'Overview - Section A'!$U$37:$U$44,0)),""),"d-mmm-yy")</f>
        <v>1-Jan-20 to 30-Jun-20</v>
      </c>
      <c r="D362" s="462"/>
      <c r="E362" s="462"/>
      <c r="F362" s="459" t="str">
        <f t="shared" si="25"/>
        <v/>
      </c>
      <c r="G362" s="463" t="s">
        <v>422</v>
      </c>
      <c r="H362" s="463"/>
      <c r="I362" s="464" t="b">
        <f t="shared" si="26"/>
        <v>1</v>
      </c>
      <c r="J362" s="464" t="b">
        <f t="shared" si="27"/>
        <v>0</v>
      </c>
      <c r="K362" s="464" t="str">
        <f t="shared" si="28"/>
        <v>a1N36000004vIj4EAE</v>
      </c>
      <c r="L362" s="465" t="s">
        <v>1270</v>
      </c>
      <c r="M362" s="131"/>
      <c r="N362" s="68"/>
      <c r="AM362" s="5"/>
      <c r="AN362" s="5"/>
    </row>
    <row r="363" spans="1:40" ht="280.8" x14ac:dyDescent="0.3">
      <c r="A363" s="367">
        <v>45</v>
      </c>
      <c r="B363" s="384" t="str">
        <f t="shared" si="24"/>
        <v/>
      </c>
      <c r="C363" s="385" t="str">
        <f ca="1">TEXT(IFERROR(INDEX('Overview - Section A'!$A$37:$A$44,MATCH(G363,'Overview - Section A'!$U$37:$U$44,0)),""),"d-mmm-yy") &amp;" to " &amp; TEXT(IFERROR(INDEX('Overview - Section A'!$E$37:$E$44,MATCH(G363,'Overview - Section A'!$U$37:$U$44,0)),""),"d-mmm-yy")</f>
        <v>1-Jul-20 to 31-Dec-20</v>
      </c>
      <c r="D363" s="462"/>
      <c r="E363" s="462"/>
      <c r="F363" s="459" t="str">
        <f t="shared" si="25"/>
        <v/>
      </c>
      <c r="G363" s="463" t="s">
        <v>424</v>
      </c>
      <c r="H363" s="463"/>
      <c r="I363" s="464" t="b">
        <f t="shared" si="26"/>
        <v>1</v>
      </c>
      <c r="J363" s="464" t="b">
        <f t="shared" si="27"/>
        <v>0</v>
      </c>
      <c r="K363" s="464" t="str">
        <f t="shared" si="28"/>
        <v>a1N36000004vIj4EAE</v>
      </c>
      <c r="L363" s="465" t="s">
        <v>1271</v>
      </c>
      <c r="M363" s="131"/>
      <c r="N363" s="68"/>
      <c r="AM363" s="5"/>
      <c r="AN363" s="5"/>
    </row>
    <row r="364" spans="1:40" ht="280.8" x14ac:dyDescent="0.3">
      <c r="A364" s="367">
        <v>46</v>
      </c>
      <c r="B364" s="384" t="str">
        <f t="shared" si="24"/>
        <v/>
      </c>
      <c r="C364" s="385" t="str">
        <f ca="1">TEXT(IFERROR(INDEX('Overview - Section A'!$A$37:$A$44,MATCH(G364,'Overview - Section A'!$U$37:$U$44,0)),""),"d-mmm-yy") &amp;" to " &amp; TEXT(IFERROR(INDEX('Overview - Section A'!$E$37:$E$44,MATCH(G364,'Overview - Section A'!$U$37:$U$44,0)),""),"d-mmm-yy")</f>
        <v>1-Jan-18 to 30-Jun-18</v>
      </c>
      <c r="D364" s="462"/>
      <c r="E364" s="462"/>
      <c r="F364" s="459" t="str">
        <f t="shared" si="25"/>
        <v/>
      </c>
      <c r="G364" s="463" t="s">
        <v>414</v>
      </c>
      <c r="H364" s="463"/>
      <c r="I364" s="464" t="b">
        <f t="shared" si="26"/>
        <v>1</v>
      </c>
      <c r="J364" s="464" t="b">
        <f t="shared" si="27"/>
        <v>0</v>
      </c>
      <c r="K364" s="464" t="str">
        <f t="shared" si="28"/>
        <v>a1N36000004vIj5EAE</v>
      </c>
      <c r="L364" s="465" t="s">
        <v>1272</v>
      </c>
      <c r="M364" s="131"/>
      <c r="N364" s="68"/>
      <c r="AM364" s="5"/>
      <c r="AN364" s="5"/>
    </row>
    <row r="365" spans="1:40" ht="280.8" x14ac:dyDescent="0.3">
      <c r="A365" s="367">
        <v>46</v>
      </c>
      <c r="B365" s="384" t="str">
        <f t="shared" si="24"/>
        <v/>
      </c>
      <c r="C365" s="385" t="str">
        <f ca="1">TEXT(IFERROR(INDEX('Overview - Section A'!$A$37:$A$44,MATCH(G365,'Overview - Section A'!$U$37:$U$44,0)),""),"d-mmm-yy") &amp;" to " &amp; TEXT(IFERROR(INDEX('Overview - Section A'!$E$37:$E$44,MATCH(G365,'Overview - Section A'!$U$37:$U$44,0)),""),"d-mmm-yy")</f>
        <v>1-Jul-18 to 31-Dec-18</v>
      </c>
      <c r="D365" s="462"/>
      <c r="E365" s="462"/>
      <c r="F365" s="459" t="str">
        <f t="shared" si="25"/>
        <v/>
      </c>
      <c r="G365" s="463" t="s">
        <v>416</v>
      </c>
      <c r="H365" s="463"/>
      <c r="I365" s="464" t="b">
        <f t="shared" si="26"/>
        <v>1</v>
      </c>
      <c r="J365" s="464" t="b">
        <f t="shared" si="27"/>
        <v>0</v>
      </c>
      <c r="K365" s="464" t="str">
        <f t="shared" si="28"/>
        <v>a1N36000004vIj5EAE</v>
      </c>
      <c r="L365" s="465" t="s">
        <v>1273</v>
      </c>
      <c r="M365" s="131"/>
      <c r="N365" s="68"/>
      <c r="AM365" s="5"/>
      <c r="AN365" s="5"/>
    </row>
    <row r="366" spans="1:40" ht="280.8" x14ac:dyDescent="0.3">
      <c r="A366" s="367">
        <v>46</v>
      </c>
      <c r="B366" s="384" t="str">
        <f t="shared" si="24"/>
        <v/>
      </c>
      <c r="C366" s="385" t="str">
        <f ca="1">TEXT(IFERROR(INDEX('Overview - Section A'!$A$37:$A$44,MATCH(G366,'Overview - Section A'!$U$37:$U$44,0)),""),"d-mmm-yy") &amp;" to " &amp; TEXT(IFERROR(INDEX('Overview - Section A'!$E$37:$E$44,MATCH(G366,'Overview - Section A'!$U$37:$U$44,0)),""),"d-mmm-yy")</f>
        <v>1-Jan-19 to 30-Jun-19</v>
      </c>
      <c r="D366" s="462"/>
      <c r="E366" s="462"/>
      <c r="F366" s="459" t="str">
        <f t="shared" si="25"/>
        <v/>
      </c>
      <c r="G366" s="463" t="s">
        <v>418</v>
      </c>
      <c r="H366" s="463"/>
      <c r="I366" s="464" t="b">
        <f t="shared" si="26"/>
        <v>1</v>
      </c>
      <c r="J366" s="464" t="b">
        <f t="shared" si="27"/>
        <v>0</v>
      </c>
      <c r="K366" s="464" t="str">
        <f t="shared" si="28"/>
        <v>a1N36000004vIj5EAE</v>
      </c>
      <c r="L366" s="465" t="s">
        <v>1274</v>
      </c>
      <c r="M366" s="131"/>
      <c r="N366" s="68"/>
      <c r="AM366" s="5"/>
      <c r="AN366" s="5"/>
    </row>
    <row r="367" spans="1:40" ht="280.8" x14ac:dyDescent="0.3">
      <c r="A367" s="367">
        <v>46</v>
      </c>
      <c r="B367" s="384" t="str">
        <f t="shared" si="24"/>
        <v/>
      </c>
      <c r="C367" s="385" t="str">
        <f ca="1">TEXT(IFERROR(INDEX('Overview - Section A'!$A$37:$A$44,MATCH(G367,'Overview - Section A'!$U$37:$U$44,0)),""),"d-mmm-yy") &amp;" to " &amp; TEXT(IFERROR(INDEX('Overview - Section A'!$E$37:$E$44,MATCH(G367,'Overview - Section A'!$U$37:$U$44,0)),""),"d-mmm-yy")</f>
        <v>1-Jul-19 to 31-Dec-19</v>
      </c>
      <c r="D367" s="462"/>
      <c r="E367" s="462"/>
      <c r="F367" s="459" t="str">
        <f t="shared" si="25"/>
        <v/>
      </c>
      <c r="G367" s="463" t="s">
        <v>420</v>
      </c>
      <c r="H367" s="463"/>
      <c r="I367" s="464" t="b">
        <f t="shared" si="26"/>
        <v>1</v>
      </c>
      <c r="J367" s="464" t="b">
        <f t="shared" si="27"/>
        <v>0</v>
      </c>
      <c r="K367" s="464" t="str">
        <f t="shared" si="28"/>
        <v>a1N36000004vIj5EAE</v>
      </c>
      <c r="L367" s="465" t="s">
        <v>1275</v>
      </c>
      <c r="M367" s="131"/>
      <c r="N367" s="68"/>
      <c r="AM367" s="5"/>
      <c r="AN367" s="5"/>
    </row>
    <row r="368" spans="1:40" ht="280.8" x14ac:dyDescent="0.3">
      <c r="A368" s="367">
        <v>46</v>
      </c>
      <c r="B368" s="384" t="str">
        <f t="shared" si="24"/>
        <v/>
      </c>
      <c r="C368" s="385" t="str">
        <f ca="1">TEXT(IFERROR(INDEX('Overview - Section A'!$A$37:$A$44,MATCH(G368,'Overview - Section A'!$U$37:$U$44,0)),""),"d-mmm-yy") &amp;" to " &amp; TEXT(IFERROR(INDEX('Overview - Section A'!$E$37:$E$44,MATCH(G368,'Overview - Section A'!$U$37:$U$44,0)),""),"d-mmm-yy")</f>
        <v>1-Jan-20 to 30-Jun-20</v>
      </c>
      <c r="D368" s="462"/>
      <c r="E368" s="462"/>
      <c r="F368" s="459" t="str">
        <f t="shared" si="25"/>
        <v/>
      </c>
      <c r="G368" s="463" t="s">
        <v>422</v>
      </c>
      <c r="H368" s="463"/>
      <c r="I368" s="464" t="b">
        <f t="shared" si="26"/>
        <v>1</v>
      </c>
      <c r="J368" s="464" t="b">
        <f t="shared" si="27"/>
        <v>0</v>
      </c>
      <c r="K368" s="464" t="str">
        <f t="shared" si="28"/>
        <v>a1N36000004vIj5EAE</v>
      </c>
      <c r="L368" s="465" t="s">
        <v>1276</v>
      </c>
      <c r="M368" s="131"/>
      <c r="N368" s="68"/>
      <c r="AM368" s="5"/>
      <c r="AN368" s="5"/>
    </row>
    <row r="369" spans="1:40" ht="280.8" x14ac:dyDescent="0.3">
      <c r="A369" s="367">
        <v>46</v>
      </c>
      <c r="B369" s="384" t="str">
        <f t="shared" si="24"/>
        <v/>
      </c>
      <c r="C369" s="385" t="str">
        <f ca="1">TEXT(IFERROR(INDEX('Overview - Section A'!$A$37:$A$44,MATCH(G369,'Overview - Section A'!$U$37:$U$44,0)),""),"d-mmm-yy") &amp;" to " &amp; TEXT(IFERROR(INDEX('Overview - Section A'!$E$37:$E$44,MATCH(G369,'Overview - Section A'!$U$37:$U$44,0)),""),"d-mmm-yy")</f>
        <v>1-Jul-20 to 31-Dec-20</v>
      </c>
      <c r="D369" s="462"/>
      <c r="E369" s="462"/>
      <c r="F369" s="459" t="str">
        <f t="shared" si="25"/>
        <v/>
      </c>
      <c r="G369" s="463" t="s">
        <v>424</v>
      </c>
      <c r="H369" s="463"/>
      <c r="I369" s="464" t="b">
        <f t="shared" si="26"/>
        <v>1</v>
      </c>
      <c r="J369" s="464" t="b">
        <f t="shared" si="27"/>
        <v>0</v>
      </c>
      <c r="K369" s="464" t="str">
        <f t="shared" si="28"/>
        <v>a1N36000004vIj5EAE</v>
      </c>
      <c r="L369" s="465" t="s">
        <v>1277</v>
      </c>
      <c r="M369" s="131"/>
      <c r="N369" s="68"/>
      <c r="AM369" s="5"/>
      <c r="AN369" s="5"/>
    </row>
    <row r="370" spans="1:40" ht="280.8" x14ac:dyDescent="0.3">
      <c r="A370" s="367">
        <v>47</v>
      </c>
      <c r="B370" s="384" t="str">
        <f t="shared" si="24"/>
        <v/>
      </c>
      <c r="C370" s="385" t="str">
        <f ca="1">TEXT(IFERROR(INDEX('Overview - Section A'!$A$37:$A$44,MATCH(G370,'Overview - Section A'!$U$37:$U$44,0)),""),"d-mmm-yy") &amp;" to " &amp; TEXT(IFERROR(INDEX('Overview - Section A'!$E$37:$E$44,MATCH(G370,'Overview - Section A'!$U$37:$U$44,0)),""),"d-mmm-yy")</f>
        <v>1-Jan-18 to 30-Jun-18</v>
      </c>
      <c r="D370" s="462"/>
      <c r="E370" s="462"/>
      <c r="F370" s="459" t="str">
        <f t="shared" si="25"/>
        <v/>
      </c>
      <c r="G370" s="463" t="s">
        <v>414</v>
      </c>
      <c r="H370" s="463"/>
      <c r="I370" s="464" t="b">
        <f t="shared" si="26"/>
        <v>1</v>
      </c>
      <c r="J370" s="464" t="b">
        <f t="shared" si="27"/>
        <v>0</v>
      </c>
      <c r="K370" s="464" t="str">
        <f t="shared" si="28"/>
        <v>a1N36000004vIj6EAE</v>
      </c>
      <c r="L370" s="465" t="s">
        <v>1278</v>
      </c>
      <c r="M370" s="131"/>
      <c r="N370" s="68"/>
      <c r="AM370" s="5"/>
      <c r="AN370" s="5"/>
    </row>
    <row r="371" spans="1:40" ht="280.8" x14ac:dyDescent="0.3">
      <c r="A371" s="367">
        <v>47</v>
      </c>
      <c r="B371" s="384" t="str">
        <f t="shared" si="24"/>
        <v/>
      </c>
      <c r="C371" s="385" t="str">
        <f ca="1">TEXT(IFERROR(INDEX('Overview - Section A'!$A$37:$A$44,MATCH(G371,'Overview - Section A'!$U$37:$U$44,0)),""),"d-mmm-yy") &amp;" to " &amp; TEXT(IFERROR(INDEX('Overview - Section A'!$E$37:$E$44,MATCH(G371,'Overview - Section A'!$U$37:$U$44,0)),""),"d-mmm-yy")</f>
        <v>1-Jul-18 to 31-Dec-18</v>
      </c>
      <c r="D371" s="462"/>
      <c r="E371" s="462"/>
      <c r="F371" s="459" t="str">
        <f t="shared" si="25"/>
        <v/>
      </c>
      <c r="G371" s="463" t="s">
        <v>416</v>
      </c>
      <c r="H371" s="463"/>
      <c r="I371" s="464" t="b">
        <f t="shared" si="26"/>
        <v>1</v>
      </c>
      <c r="J371" s="464" t="b">
        <f t="shared" si="27"/>
        <v>0</v>
      </c>
      <c r="K371" s="464" t="str">
        <f t="shared" si="28"/>
        <v>a1N36000004vIj6EAE</v>
      </c>
      <c r="L371" s="465" t="s">
        <v>1279</v>
      </c>
      <c r="M371" s="131"/>
      <c r="N371" s="68"/>
      <c r="AM371" s="5"/>
      <c r="AN371" s="5"/>
    </row>
    <row r="372" spans="1:40" ht="280.8" x14ac:dyDescent="0.3">
      <c r="A372" s="367">
        <v>47</v>
      </c>
      <c r="B372" s="384" t="str">
        <f t="shared" si="24"/>
        <v/>
      </c>
      <c r="C372" s="385" t="str">
        <f ca="1">TEXT(IFERROR(INDEX('Overview - Section A'!$A$37:$A$44,MATCH(G372,'Overview - Section A'!$U$37:$U$44,0)),""),"d-mmm-yy") &amp;" to " &amp; TEXT(IFERROR(INDEX('Overview - Section A'!$E$37:$E$44,MATCH(G372,'Overview - Section A'!$U$37:$U$44,0)),""),"d-mmm-yy")</f>
        <v>1-Jan-19 to 30-Jun-19</v>
      </c>
      <c r="D372" s="462"/>
      <c r="E372" s="462"/>
      <c r="F372" s="459" t="str">
        <f t="shared" si="25"/>
        <v/>
      </c>
      <c r="G372" s="463" t="s">
        <v>418</v>
      </c>
      <c r="H372" s="463"/>
      <c r="I372" s="464" t="b">
        <f t="shared" si="26"/>
        <v>1</v>
      </c>
      <c r="J372" s="464" t="b">
        <f t="shared" si="27"/>
        <v>0</v>
      </c>
      <c r="K372" s="464" t="str">
        <f t="shared" si="28"/>
        <v>a1N36000004vIj6EAE</v>
      </c>
      <c r="L372" s="465" t="s">
        <v>1280</v>
      </c>
      <c r="M372" s="131"/>
      <c r="N372" s="68"/>
      <c r="AM372" s="5"/>
      <c r="AN372" s="5"/>
    </row>
    <row r="373" spans="1:40" ht="280.8" x14ac:dyDescent="0.3">
      <c r="A373" s="367">
        <v>47</v>
      </c>
      <c r="B373" s="384" t="str">
        <f t="shared" si="24"/>
        <v/>
      </c>
      <c r="C373" s="385" t="str">
        <f ca="1">TEXT(IFERROR(INDEX('Overview - Section A'!$A$37:$A$44,MATCH(G373,'Overview - Section A'!$U$37:$U$44,0)),""),"d-mmm-yy") &amp;" to " &amp; TEXT(IFERROR(INDEX('Overview - Section A'!$E$37:$E$44,MATCH(G373,'Overview - Section A'!$U$37:$U$44,0)),""),"d-mmm-yy")</f>
        <v>1-Jul-19 to 31-Dec-19</v>
      </c>
      <c r="D373" s="462"/>
      <c r="E373" s="462"/>
      <c r="F373" s="459" t="str">
        <f t="shared" si="25"/>
        <v/>
      </c>
      <c r="G373" s="463" t="s">
        <v>420</v>
      </c>
      <c r="H373" s="463"/>
      <c r="I373" s="464" t="b">
        <f t="shared" si="26"/>
        <v>1</v>
      </c>
      <c r="J373" s="464" t="b">
        <f t="shared" si="27"/>
        <v>0</v>
      </c>
      <c r="K373" s="464" t="str">
        <f t="shared" si="28"/>
        <v>a1N36000004vIj6EAE</v>
      </c>
      <c r="L373" s="465" t="s">
        <v>1281</v>
      </c>
      <c r="M373" s="131"/>
      <c r="N373" s="68"/>
      <c r="AM373" s="5"/>
      <c r="AN373" s="5"/>
    </row>
    <row r="374" spans="1:40" ht="280.8" x14ac:dyDescent="0.3">
      <c r="A374" s="367">
        <v>47</v>
      </c>
      <c r="B374" s="384" t="str">
        <f t="shared" si="24"/>
        <v/>
      </c>
      <c r="C374" s="385" t="str">
        <f ca="1">TEXT(IFERROR(INDEX('Overview - Section A'!$A$37:$A$44,MATCH(G374,'Overview - Section A'!$U$37:$U$44,0)),""),"d-mmm-yy") &amp;" to " &amp; TEXT(IFERROR(INDEX('Overview - Section A'!$E$37:$E$44,MATCH(G374,'Overview - Section A'!$U$37:$U$44,0)),""),"d-mmm-yy")</f>
        <v>1-Jan-20 to 30-Jun-20</v>
      </c>
      <c r="D374" s="462"/>
      <c r="E374" s="462"/>
      <c r="F374" s="459" t="str">
        <f t="shared" si="25"/>
        <v/>
      </c>
      <c r="G374" s="463" t="s">
        <v>422</v>
      </c>
      <c r="H374" s="463"/>
      <c r="I374" s="464" t="b">
        <f t="shared" si="26"/>
        <v>1</v>
      </c>
      <c r="J374" s="464" t="b">
        <f t="shared" si="27"/>
        <v>0</v>
      </c>
      <c r="K374" s="464" t="str">
        <f t="shared" si="28"/>
        <v>a1N36000004vIj6EAE</v>
      </c>
      <c r="L374" s="465" t="s">
        <v>1282</v>
      </c>
      <c r="M374" s="131"/>
      <c r="N374" s="68"/>
      <c r="AM374" s="5"/>
      <c r="AN374" s="5"/>
    </row>
    <row r="375" spans="1:40" ht="280.8" x14ac:dyDescent="0.3">
      <c r="A375" s="367">
        <v>47</v>
      </c>
      <c r="B375" s="384" t="str">
        <f t="shared" si="24"/>
        <v/>
      </c>
      <c r="C375" s="385" t="str">
        <f ca="1">TEXT(IFERROR(INDEX('Overview - Section A'!$A$37:$A$44,MATCH(G375,'Overview - Section A'!$U$37:$U$44,0)),""),"d-mmm-yy") &amp;" to " &amp; TEXT(IFERROR(INDEX('Overview - Section A'!$E$37:$E$44,MATCH(G375,'Overview - Section A'!$U$37:$U$44,0)),""),"d-mmm-yy")</f>
        <v>1-Jul-20 to 31-Dec-20</v>
      </c>
      <c r="D375" s="462"/>
      <c r="E375" s="462"/>
      <c r="F375" s="459" t="str">
        <f t="shared" si="25"/>
        <v/>
      </c>
      <c r="G375" s="463" t="s">
        <v>424</v>
      </c>
      <c r="H375" s="463"/>
      <c r="I375" s="464" t="b">
        <f t="shared" si="26"/>
        <v>1</v>
      </c>
      <c r="J375" s="464" t="b">
        <f t="shared" si="27"/>
        <v>0</v>
      </c>
      <c r="K375" s="464" t="str">
        <f t="shared" si="28"/>
        <v>a1N36000004vIj6EAE</v>
      </c>
      <c r="L375" s="465" t="s">
        <v>1283</v>
      </c>
      <c r="M375" s="131"/>
      <c r="N375" s="68"/>
      <c r="AM375" s="5"/>
      <c r="AN375" s="5"/>
    </row>
    <row r="376" spans="1:40" ht="280.8" x14ac:dyDescent="0.3">
      <c r="A376" s="367">
        <v>48</v>
      </c>
      <c r="B376" s="384" t="str">
        <f t="shared" si="24"/>
        <v/>
      </c>
      <c r="C376" s="385" t="str">
        <f ca="1">TEXT(IFERROR(INDEX('Overview - Section A'!$A$37:$A$44,MATCH(G376,'Overview - Section A'!$U$37:$U$44,0)),""),"d-mmm-yy") &amp;" to " &amp; TEXT(IFERROR(INDEX('Overview - Section A'!$E$37:$E$44,MATCH(G376,'Overview - Section A'!$U$37:$U$44,0)),""),"d-mmm-yy")</f>
        <v>1-Jan-18 to 30-Jun-18</v>
      </c>
      <c r="D376" s="462"/>
      <c r="E376" s="462"/>
      <c r="F376" s="459" t="str">
        <f t="shared" si="25"/>
        <v/>
      </c>
      <c r="G376" s="463" t="s">
        <v>414</v>
      </c>
      <c r="H376" s="463"/>
      <c r="I376" s="464" t="b">
        <f t="shared" si="26"/>
        <v>1</v>
      </c>
      <c r="J376" s="464" t="b">
        <f t="shared" si="27"/>
        <v>0</v>
      </c>
      <c r="K376" s="464" t="str">
        <f t="shared" si="28"/>
        <v>a1N36000004vIj7EAE</v>
      </c>
      <c r="L376" s="465" t="s">
        <v>1284</v>
      </c>
      <c r="M376" s="131"/>
      <c r="N376" s="68"/>
      <c r="AM376" s="5"/>
      <c r="AN376" s="5"/>
    </row>
    <row r="377" spans="1:40" ht="280.8" x14ac:dyDescent="0.3">
      <c r="A377" s="367">
        <v>48</v>
      </c>
      <c r="B377" s="384" t="str">
        <f t="shared" si="24"/>
        <v/>
      </c>
      <c r="C377" s="385" t="str">
        <f ca="1">TEXT(IFERROR(INDEX('Overview - Section A'!$A$37:$A$44,MATCH(G377,'Overview - Section A'!$U$37:$U$44,0)),""),"d-mmm-yy") &amp;" to " &amp; TEXT(IFERROR(INDEX('Overview - Section A'!$E$37:$E$44,MATCH(G377,'Overview - Section A'!$U$37:$U$44,0)),""),"d-mmm-yy")</f>
        <v>1-Jul-18 to 31-Dec-18</v>
      </c>
      <c r="D377" s="462"/>
      <c r="E377" s="462"/>
      <c r="F377" s="459" t="str">
        <f t="shared" si="25"/>
        <v/>
      </c>
      <c r="G377" s="463" t="s">
        <v>416</v>
      </c>
      <c r="H377" s="463"/>
      <c r="I377" s="464" t="b">
        <f t="shared" si="26"/>
        <v>1</v>
      </c>
      <c r="J377" s="464" t="b">
        <f t="shared" si="27"/>
        <v>0</v>
      </c>
      <c r="K377" s="464" t="str">
        <f t="shared" si="28"/>
        <v>a1N36000004vIj7EAE</v>
      </c>
      <c r="L377" s="465" t="s">
        <v>1285</v>
      </c>
      <c r="M377" s="131"/>
      <c r="N377" s="68"/>
      <c r="AM377" s="5"/>
      <c r="AN377" s="5"/>
    </row>
    <row r="378" spans="1:40" ht="280.8" x14ac:dyDescent="0.3">
      <c r="A378" s="367">
        <v>48</v>
      </c>
      <c r="B378" s="384" t="str">
        <f t="shared" si="24"/>
        <v/>
      </c>
      <c r="C378" s="385" t="str">
        <f ca="1">TEXT(IFERROR(INDEX('Overview - Section A'!$A$37:$A$44,MATCH(G378,'Overview - Section A'!$U$37:$U$44,0)),""),"d-mmm-yy") &amp;" to " &amp; TEXT(IFERROR(INDEX('Overview - Section A'!$E$37:$E$44,MATCH(G378,'Overview - Section A'!$U$37:$U$44,0)),""),"d-mmm-yy")</f>
        <v>1-Jan-19 to 30-Jun-19</v>
      </c>
      <c r="D378" s="462"/>
      <c r="E378" s="462"/>
      <c r="F378" s="459" t="str">
        <f t="shared" si="25"/>
        <v/>
      </c>
      <c r="G378" s="463" t="s">
        <v>418</v>
      </c>
      <c r="H378" s="463"/>
      <c r="I378" s="464" t="b">
        <f t="shared" si="26"/>
        <v>1</v>
      </c>
      <c r="J378" s="464" t="b">
        <f t="shared" si="27"/>
        <v>0</v>
      </c>
      <c r="K378" s="464" t="str">
        <f t="shared" si="28"/>
        <v>a1N36000004vIj7EAE</v>
      </c>
      <c r="L378" s="465" t="s">
        <v>1286</v>
      </c>
      <c r="M378" s="131"/>
      <c r="N378" s="68"/>
      <c r="AM378" s="5"/>
      <c r="AN378" s="5"/>
    </row>
    <row r="379" spans="1:40" ht="280.8" x14ac:dyDescent="0.3">
      <c r="A379" s="367">
        <v>48</v>
      </c>
      <c r="B379" s="384" t="str">
        <f t="shared" si="24"/>
        <v/>
      </c>
      <c r="C379" s="385" t="str">
        <f ca="1">TEXT(IFERROR(INDEX('Overview - Section A'!$A$37:$A$44,MATCH(G379,'Overview - Section A'!$U$37:$U$44,0)),""),"d-mmm-yy") &amp;" to " &amp; TEXT(IFERROR(INDEX('Overview - Section A'!$E$37:$E$44,MATCH(G379,'Overview - Section A'!$U$37:$U$44,0)),""),"d-mmm-yy")</f>
        <v>1-Jul-19 to 31-Dec-19</v>
      </c>
      <c r="D379" s="462"/>
      <c r="E379" s="462"/>
      <c r="F379" s="459" t="str">
        <f t="shared" si="25"/>
        <v/>
      </c>
      <c r="G379" s="463" t="s">
        <v>420</v>
      </c>
      <c r="H379" s="463"/>
      <c r="I379" s="464" t="b">
        <f t="shared" si="26"/>
        <v>1</v>
      </c>
      <c r="J379" s="464" t="b">
        <f t="shared" si="27"/>
        <v>0</v>
      </c>
      <c r="K379" s="464" t="str">
        <f t="shared" si="28"/>
        <v>a1N36000004vIj7EAE</v>
      </c>
      <c r="L379" s="465" t="s">
        <v>1287</v>
      </c>
      <c r="M379" s="131"/>
      <c r="N379" s="68"/>
      <c r="AM379" s="5"/>
      <c r="AN379" s="5"/>
    </row>
    <row r="380" spans="1:40" ht="280.8" x14ac:dyDescent="0.3">
      <c r="A380" s="367">
        <v>48</v>
      </c>
      <c r="B380" s="384" t="str">
        <f t="shared" si="24"/>
        <v/>
      </c>
      <c r="C380" s="385" t="str">
        <f ca="1">TEXT(IFERROR(INDEX('Overview - Section A'!$A$37:$A$44,MATCH(G380,'Overview - Section A'!$U$37:$U$44,0)),""),"d-mmm-yy") &amp;" to " &amp; TEXT(IFERROR(INDEX('Overview - Section A'!$E$37:$E$44,MATCH(G380,'Overview - Section A'!$U$37:$U$44,0)),""),"d-mmm-yy")</f>
        <v>1-Jan-20 to 30-Jun-20</v>
      </c>
      <c r="D380" s="462"/>
      <c r="E380" s="462"/>
      <c r="F380" s="459" t="str">
        <f t="shared" si="25"/>
        <v/>
      </c>
      <c r="G380" s="463" t="s">
        <v>422</v>
      </c>
      <c r="H380" s="463"/>
      <c r="I380" s="464" t="b">
        <f t="shared" si="26"/>
        <v>1</v>
      </c>
      <c r="J380" s="464" t="b">
        <f t="shared" si="27"/>
        <v>0</v>
      </c>
      <c r="K380" s="464" t="str">
        <f t="shared" si="28"/>
        <v>a1N36000004vIj7EAE</v>
      </c>
      <c r="L380" s="465" t="s">
        <v>1288</v>
      </c>
      <c r="M380" s="131"/>
      <c r="N380" s="68"/>
      <c r="AM380" s="5"/>
      <c r="AN380" s="5"/>
    </row>
    <row r="381" spans="1:40" ht="280.8" x14ac:dyDescent="0.3">
      <c r="A381" s="367">
        <v>48</v>
      </c>
      <c r="B381" s="384" t="str">
        <f t="shared" si="24"/>
        <v/>
      </c>
      <c r="C381" s="385" t="str">
        <f ca="1">TEXT(IFERROR(INDEX('Overview - Section A'!$A$37:$A$44,MATCH(G381,'Overview - Section A'!$U$37:$U$44,0)),""),"d-mmm-yy") &amp;" to " &amp; TEXT(IFERROR(INDEX('Overview - Section A'!$E$37:$E$44,MATCH(G381,'Overview - Section A'!$U$37:$U$44,0)),""),"d-mmm-yy")</f>
        <v>1-Jul-20 to 31-Dec-20</v>
      </c>
      <c r="D381" s="462"/>
      <c r="E381" s="462"/>
      <c r="F381" s="459" t="str">
        <f t="shared" si="25"/>
        <v/>
      </c>
      <c r="G381" s="463" t="s">
        <v>424</v>
      </c>
      <c r="H381" s="463"/>
      <c r="I381" s="464" t="b">
        <f t="shared" si="26"/>
        <v>1</v>
      </c>
      <c r="J381" s="464" t="b">
        <f t="shared" si="27"/>
        <v>0</v>
      </c>
      <c r="K381" s="464" t="str">
        <f t="shared" si="28"/>
        <v>a1N36000004vIj7EAE</v>
      </c>
      <c r="L381" s="465" t="s">
        <v>1289</v>
      </c>
      <c r="M381" s="131"/>
      <c r="N381" s="68"/>
      <c r="AM381" s="5"/>
      <c r="AN381" s="5"/>
    </row>
    <row r="382" spans="1:40" ht="280.8" x14ac:dyDescent="0.3">
      <c r="A382" s="367">
        <v>49</v>
      </c>
      <c r="B382" s="384" t="str">
        <f t="shared" si="24"/>
        <v/>
      </c>
      <c r="C382" s="385" t="str">
        <f ca="1">TEXT(IFERROR(INDEX('Overview - Section A'!$A$37:$A$44,MATCH(G382,'Overview - Section A'!$U$37:$U$44,0)),""),"d-mmm-yy") &amp;" to " &amp; TEXT(IFERROR(INDEX('Overview - Section A'!$E$37:$E$44,MATCH(G382,'Overview - Section A'!$U$37:$U$44,0)),""),"d-mmm-yy")</f>
        <v>1-Jan-18 to 30-Jun-18</v>
      </c>
      <c r="D382" s="462"/>
      <c r="E382" s="462"/>
      <c r="F382" s="459" t="str">
        <f t="shared" si="25"/>
        <v/>
      </c>
      <c r="G382" s="463" t="s">
        <v>414</v>
      </c>
      <c r="H382" s="463"/>
      <c r="I382" s="464" t="b">
        <f t="shared" si="26"/>
        <v>1</v>
      </c>
      <c r="J382" s="464" t="b">
        <f t="shared" si="27"/>
        <v>0</v>
      </c>
      <c r="K382" s="464" t="str">
        <f t="shared" si="28"/>
        <v>a1N36000004vIj8EAE</v>
      </c>
      <c r="L382" s="465" t="s">
        <v>1290</v>
      </c>
      <c r="M382" s="131"/>
      <c r="N382" s="68"/>
      <c r="AM382" s="5"/>
      <c r="AN382" s="5"/>
    </row>
    <row r="383" spans="1:40" ht="280.8" x14ac:dyDescent="0.3">
      <c r="A383" s="367">
        <v>49</v>
      </c>
      <c r="B383" s="384" t="str">
        <f t="shared" si="24"/>
        <v/>
      </c>
      <c r="C383" s="385" t="str">
        <f ca="1">TEXT(IFERROR(INDEX('Overview - Section A'!$A$37:$A$44,MATCH(G383,'Overview - Section A'!$U$37:$U$44,0)),""),"d-mmm-yy") &amp;" to " &amp; TEXT(IFERROR(INDEX('Overview - Section A'!$E$37:$E$44,MATCH(G383,'Overview - Section A'!$U$37:$U$44,0)),""),"d-mmm-yy")</f>
        <v>1-Jul-18 to 31-Dec-18</v>
      </c>
      <c r="D383" s="462"/>
      <c r="E383" s="462"/>
      <c r="F383" s="459" t="str">
        <f t="shared" si="25"/>
        <v/>
      </c>
      <c r="G383" s="463" t="s">
        <v>416</v>
      </c>
      <c r="H383" s="463"/>
      <c r="I383" s="464" t="b">
        <f t="shared" si="26"/>
        <v>1</v>
      </c>
      <c r="J383" s="464" t="b">
        <f t="shared" si="27"/>
        <v>0</v>
      </c>
      <c r="K383" s="464" t="str">
        <f t="shared" si="28"/>
        <v>a1N36000004vIj8EAE</v>
      </c>
      <c r="L383" s="465" t="s">
        <v>1291</v>
      </c>
      <c r="M383" s="131"/>
      <c r="N383" s="68"/>
      <c r="AM383" s="5"/>
      <c r="AN383" s="5"/>
    </row>
    <row r="384" spans="1:40" ht="280.8" x14ac:dyDescent="0.3">
      <c r="A384" s="367">
        <v>49</v>
      </c>
      <c r="B384" s="384" t="str">
        <f t="shared" si="24"/>
        <v/>
      </c>
      <c r="C384" s="385" t="str">
        <f ca="1">TEXT(IFERROR(INDEX('Overview - Section A'!$A$37:$A$44,MATCH(G384,'Overview - Section A'!$U$37:$U$44,0)),""),"d-mmm-yy") &amp;" to " &amp; TEXT(IFERROR(INDEX('Overview - Section A'!$E$37:$E$44,MATCH(G384,'Overview - Section A'!$U$37:$U$44,0)),""),"d-mmm-yy")</f>
        <v>1-Jan-19 to 30-Jun-19</v>
      </c>
      <c r="D384" s="462"/>
      <c r="E384" s="462"/>
      <c r="F384" s="459" t="str">
        <f t="shared" si="25"/>
        <v/>
      </c>
      <c r="G384" s="463" t="s">
        <v>418</v>
      </c>
      <c r="H384" s="463"/>
      <c r="I384" s="464" t="b">
        <f t="shared" si="26"/>
        <v>1</v>
      </c>
      <c r="J384" s="464" t="b">
        <f t="shared" si="27"/>
        <v>0</v>
      </c>
      <c r="K384" s="464" t="str">
        <f t="shared" si="28"/>
        <v>a1N36000004vIj8EAE</v>
      </c>
      <c r="L384" s="465" t="s">
        <v>1292</v>
      </c>
      <c r="M384" s="131"/>
      <c r="N384" s="68"/>
      <c r="AM384" s="5"/>
      <c r="AN384" s="5"/>
    </row>
    <row r="385" spans="1:40" ht="280.8" x14ac:dyDescent="0.3">
      <c r="A385" s="367">
        <v>49</v>
      </c>
      <c r="B385" s="384" t="str">
        <f t="shared" si="24"/>
        <v/>
      </c>
      <c r="C385" s="385" t="str">
        <f ca="1">TEXT(IFERROR(INDEX('Overview - Section A'!$A$37:$A$44,MATCH(G385,'Overview - Section A'!$U$37:$U$44,0)),""),"d-mmm-yy") &amp;" to " &amp; TEXT(IFERROR(INDEX('Overview - Section A'!$E$37:$E$44,MATCH(G385,'Overview - Section A'!$U$37:$U$44,0)),""),"d-mmm-yy")</f>
        <v>1-Jul-19 to 31-Dec-19</v>
      </c>
      <c r="D385" s="462"/>
      <c r="E385" s="462"/>
      <c r="F385" s="459" t="str">
        <f t="shared" si="25"/>
        <v/>
      </c>
      <c r="G385" s="463" t="s">
        <v>420</v>
      </c>
      <c r="H385" s="463"/>
      <c r="I385" s="464" t="b">
        <f t="shared" si="26"/>
        <v>1</v>
      </c>
      <c r="J385" s="464" t="b">
        <f t="shared" si="27"/>
        <v>0</v>
      </c>
      <c r="K385" s="464" t="str">
        <f t="shared" si="28"/>
        <v>a1N36000004vIj8EAE</v>
      </c>
      <c r="L385" s="465" t="s">
        <v>1293</v>
      </c>
      <c r="M385" s="131"/>
      <c r="N385" s="68"/>
      <c r="AM385" s="5"/>
      <c r="AN385" s="5"/>
    </row>
    <row r="386" spans="1:40" ht="280.8" x14ac:dyDescent="0.3">
      <c r="A386" s="367">
        <v>49</v>
      </c>
      <c r="B386" s="384" t="str">
        <f t="shared" si="24"/>
        <v/>
      </c>
      <c r="C386" s="385" t="str">
        <f ca="1">TEXT(IFERROR(INDEX('Overview - Section A'!$A$37:$A$44,MATCH(G386,'Overview - Section A'!$U$37:$U$44,0)),""),"d-mmm-yy") &amp;" to " &amp; TEXT(IFERROR(INDEX('Overview - Section A'!$E$37:$E$44,MATCH(G386,'Overview - Section A'!$U$37:$U$44,0)),""),"d-mmm-yy")</f>
        <v>1-Jan-20 to 30-Jun-20</v>
      </c>
      <c r="D386" s="462"/>
      <c r="E386" s="462"/>
      <c r="F386" s="459" t="str">
        <f t="shared" si="25"/>
        <v/>
      </c>
      <c r="G386" s="463" t="s">
        <v>422</v>
      </c>
      <c r="H386" s="463"/>
      <c r="I386" s="464" t="b">
        <f t="shared" si="26"/>
        <v>1</v>
      </c>
      <c r="J386" s="464" t="b">
        <f t="shared" si="27"/>
        <v>0</v>
      </c>
      <c r="K386" s="464" t="str">
        <f t="shared" si="28"/>
        <v>a1N36000004vIj8EAE</v>
      </c>
      <c r="L386" s="465" t="s">
        <v>1294</v>
      </c>
      <c r="M386" s="131"/>
      <c r="N386" s="68"/>
      <c r="AM386" s="5"/>
      <c r="AN386" s="5"/>
    </row>
    <row r="387" spans="1:40" ht="280.8" x14ac:dyDescent="0.3">
      <c r="A387" s="367">
        <v>49</v>
      </c>
      <c r="B387" s="384" t="str">
        <f t="shared" si="24"/>
        <v/>
      </c>
      <c r="C387" s="385" t="str">
        <f ca="1">TEXT(IFERROR(INDEX('Overview - Section A'!$A$37:$A$44,MATCH(G387,'Overview - Section A'!$U$37:$U$44,0)),""),"d-mmm-yy") &amp;" to " &amp; TEXT(IFERROR(INDEX('Overview - Section A'!$E$37:$E$44,MATCH(G387,'Overview - Section A'!$U$37:$U$44,0)),""),"d-mmm-yy")</f>
        <v>1-Jul-20 to 31-Dec-20</v>
      </c>
      <c r="D387" s="462"/>
      <c r="E387" s="462"/>
      <c r="F387" s="459" t="str">
        <f t="shared" si="25"/>
        <v/>
      </c>
      <c r="G387" s="463" t="s">
        <v>424</v>
      </c>
      <c r="H387" s="463"/>
      <c r="I387" s="464" t="b">
        <f t="shared" si="26"/>
        <v>1</v>
      </c>
      <c r="J387" s="464" t="b">
        <f t="shared" si="27"/>
        <v>0</v>
      </c>
      <c r="K387" s="464" t="str">
        <f t="shared" si="28"/>
        <v>a1N36000004vIj8EAE</v>
      </c>
      <c r="L387" s="465" t="s">
        <v>1295</v>
      </c>
      <c r="M387" s="131"/>
      <c r="N387" s="68"/>
      <c r="AM387" s="5"/>
      <c r="AN387" s="5"/>
    </row>
    <row r="388" spans="1:40" ht="280.8" x14ac:dyDescent="0.3">
      <c r="A388" s="367">
        <v>50</v>
      </c>
      <c r="B388" s="384" t="str">
        <f t="shared" si="24"/>
        <v/>
      </c>
      <c r="C388" s="385" t="str">
        <f ca="1">TEXT(IFERROR(INDEX('Overview - Section A'!$A$37:$A$44,MATCH(G388,'Overview - Section A'!$U$37:$U$44,0)),""),"d-mmm-yy") &amp;" to " &amp; TEXT(IFERROR(INDEX('Overview - Section A'!$E$37:$E$44,MATCH(G388,'Overview - Section A'!$U$37:$U$44,0)),""),"d-mmm-yy")</f>
        <v>1-Jan-18 to 30-Jun-18</v>
      </c>
      <c r="D388" s="462"/>
      <c r="E388" s="462"/>
      <c r="F388" s="459" t="str">
        <f t="shared" si="25"/>
        <v/>
      </c>
      <c r="G388" s="463" t="s">
        <v>414</v>
      </c>
      <c r="H388" s="463"/>
      <c r="I388" s="464" t="b">
        <f t="shared" si="26"/>
        <v>1</v>
      </c>
      <c r="J388" s="464" t="b">
        <f t="shared" si="27"/>
        <v>0</v>
      </c>
      <c r="K388" s="464" t="str">
        <f t="shared" si="28"/>
        <v>a1N36000004vIj9EAE</v>
      </c>
      <c r="L388" s="465" t="s">
        <v>1296</v>
      </c>
      <c r="M388" s="131"/>
      <c r="N388" s="68"/>
      <c r="AM388" s="5"/>
      <c r="AN388" s="5"/>
    </row>
    <row r="389" spans="1:40" ht="280.8" x14ac:dyDescent="0.3">
      <c r="A389" s="367">
        <v>50</v>
      </c>
      <c r="B389" s="384" t="str">
        <f t="shared" si="24"/>
        <v/>
      </c>
      <c r="C389" s="385" t="str">
        <f ca="1">TEXT(IFERROR(INDEX('Overview - Section A'!$A$37:$A$44,MATCH(G389,'Overview - Section A'!$U$37:$U$44,0)),""),"d-mmm-yy") &amp;" to " &amp; TEXT(IFERROR(INDEX('Overview - Section A'!$E$37:$E$44,MATCH(G389,'Overview - Section A'!$U$37:$U$44,0)),""),"d-mmm-yy")</f>
        <v>1-Jul-18 to 31-Dec-18</v>
      </c>
      <c r="D389" s="462"/>
      <c r="E389" s="462"/>
      <c r="F389" s="459" t="str">
        <f t="shared" si="25"/>
        <v/>
      </c>
      <c r="G389" s="463" t="s">
        <v>416</v>
      </c>
      <c r="H389" s="463"/>
      <c r="I389" s="464" t="b">
        <f t="shared" si="26"/>
        <v>1</v>
      </c>
      <c r="J389" s="464" t="b">
        <f t="shared" si="27"/>
        <v>0</v>
      </c>
      <c r="K389" s="464" t="str">
        <f t="shared" si="28"/>
        <v>a1N36000004vIj9EAE</v>
      </c>
      <c r="L389" s="465" t="s">
        <v>1297</v>
      </c>
      <c r="M389" s="131"/>
      <c r="N389" s="68"/>
      <c r="AM389" s="5"/>
      <c r="AN389" s="5"/>
    </row>
    <row r="390" spans="1:40" ht="280.8" x14ac:dyDescent="0.3">
      <c r="A390" s="367">
        <v>50</v>
      </c>
      <c r="B390" s="384" t="str">
        <f t="shared" si="24"/>
        <v/>
      </c>
      <c r="C390" s="385" t="str">
        <f ca="1">TEXT(IFERROR(INDEX('Overview - Section A'!$A$37:$A$44,MATCH(G390,'Overview - Section A'!$U$37:$U$44,0)),""),"d-mmm-yy") &amp;" to " &amp; TEXT(IFERROR(INDEX('Overview - Section A'!$E$37:$E$44,MATCH(G390,'Overview - Section A'!$U$37:$U$44,0)),""),"d-mmm-yy")</f>
        <v>1-Jan-19 to 30-Jun-19</v>
      </c>
      <c r="D390" s="462"/>
      <c r="E390" s="462"/>
      <c r="F390" s="459" t="str">
        <f t="shared" si="25"/>
        <v/>
      </c>
      <c r="G390" s="463" t="s">
        <v>418</v>
      </c>
      <c r="H390" s="463"/>
      <c r="I390" s="464" t="b">
        <f t="shared" si="26"/>
        <v>1</v>
      </c>
      <c r="J390" s="464" t="b">
        <f t="shared" si="27"/>
        <v>0</v>
      </c>
      <c r="K390" s="464" t="str">
        <f t="shared" si="28"/>
        <v>a1N36000004vIj9EAE</v>
      </c>
      <c r="L390" s="465" t="s">
        <v>1298</v>
      </c>
      <c r="M390" s="131"/>
      <c r="N390" s="68"/>
      <c r="AM390" s="5"/>
      <c r="AN390" s="5"/>
    </row>
    <row r="391" spans="1:40" ht="280.8" x14ac:dyDescent="0.3">
      <c r="A391" s="367">
        <v>50</v>
      </c>
      <c r="B391" s="384" t="str">
        <f t="shared" si="24"/>
        <v/>
      </c>
      <c r="C391" s="385" t="str">
        <f ca="1">TEXT(IFERROR(INDEX('Overview - Section A'!$A$37:$A$44,MATCH(G391,'Overview - Section A'!$U$37:$U$44,0)),""),"d-mmm-yy") &amp;" to " &amp; TEXT(IFERROR(INDEX('Overview - Section A'!$E$37:$E$44,MATCH(G391,'Overview - Section A'!$U$37:$U$44,0)),""),"d-mmm-yy")</f>
        <v>1-Jul-19 to 31-Dec-19</v>
      </c>
      <c r="D391" s="462"/>
      <c r="E391" s="462"/>
      <c r="F391" s="459" t="str">
        <f t="shared" si="25"/>
        <v/>
      </c>
      <c r="G391" s="463" t="s">
        <v>420</v>
      </c>
      <c r="H391" s="463"/>
      <c r="I391" s="464" t="b">
        <f t="shared" si="26"/>
        <v>1</v>
      </c>
      <c r="J391" s="464" t="b">
        <f t="shared" si="27"/>
        <v>0</v>
      </c>
      <c r="K391" s="464" t="str">
        <f t="shared" si="28"/>
        <v>a1N36000004vIj9EAE</v>
      </c>
      <c r="L391" s="465" t="s">
        <v>1299</v>
      </c>
      <c r="M391" s="131"/>
      <c r="N391" s="68"/>
      <c r="AM391" s="5"/>
      <c r="AN391" s="5"/>
    </row>
    <row r="392" spans="1:40" ht="280.8" x14ac:dyDescent="0.3">
      <c r="A392" s="367">
        <v>50</v>
      </c>
      <c r="B392" s="384" t="str">
        <f t="shared" si="24"/>
        <v/>
      </c>
      <c r="C392" s="385" t="str">
        <f ca="1">TEXT(IFERROR(INDEX('Overview - Section A'!$A$37:$A$44,MATCH(G392,'Overview - Section A'!$U$37:$U$44,0)),""),"d-mmm-yy") &amp;" to " &amp; TEXT(IFERROR(INDEX('Overview - Section A'!$E$37:$E$44,MATCH(G392,'Overview - Section A'!$U$37:$U$44,0)),""),"d-mmm-yy")</f>
        <v>1-Jan-20 to 30-Jun-20</v>
      </c>
      <c r="D392" s="462"/>
      <c r="E392" s="462"/>
      <c r="F392" s="459" t="str">
        <f t="shared" si="25"/>
        <v/>
      </c>
      <c r="G392" s="463" t="s">
        <v>422</v>
      </c>
      <c r="H392" s="463"/>
      <c r="I392" s="464" t="b">
        <f t="shared" si="26"/>
        <v>1</v>
      </c>
      <c r="J392" s="464" t="b">
        <f t="shared" si="27"/>
        <v>0</v>
      </c>
      <c r="K392" s="464" t="str">
        <f t="shared" si="28"/>
        <v>a1N36000004vIj9EAE</v>
      </c>
      <c r="L392" s="465" t="s">
        <v>1300</v>
      </c>
      <c r="M392" s="131"/>
      <c r="N392" s="68"/>
      <c r="AM392" s="5"/>
      <c r="AN392" s="5"/>
    </row>
    <row r="393" spans="1:40" ht="280.8" x14ac:dyDescent="0.3">
      <c r="A393" s="367">
        <v>50</v>
      </c>
      <c r="B393" s="384" t="str">
        <f t="shared" si="24"/>
        <v/>
      </c>
      <c r="C393" s="385" t="str">
        <f ca="1">TEXT(IFERROR(INDEX('Overview - Section A'!$A$37:$A$44,MATCH(G393,'Overview - Section A'!$U$37:$U$44,0)),""),"d-mmm-yy") &amp;" to " &amp; TEXT(IFERROR(INDEX('Overview - Section A'!$E$37:$E$44,MATCH(G393,'Overview - Section A'!$U$37:$U$44,0)),""),"d-mmm-yy")</f>
        <v>1-Jul-20 to 31-Dec-20</v>
      </c>
      <c r="D393" s="462"/>
      <c r="E393" s="462"/>
      <c r="F393" s="459" t="str">
        <f t="shared" si="25"/>
        <v/>
      </c>
      <c r="G393" s="463" t="s">
        <v>424</v>
      </c>
      <c r="H393" s="463"/>
      <c r="I393" s="464" t="b">
        <f t="shared" si="26"/>
        <v>1</v>
      </c>
      <c r="J393" s="464" t="b">
        <f t="shared" si="27"/>
        <v>0</v>
      </c>
      <c r="K393" s="464" t="str">
        <f t="shared" si="28"/>
        <v>a1N36000004vIj9EAE</v>
      </c>
      <c r="L393" s="465" t="s">
        <v>1301</v>
      </c>
      <c r="M393" s="131"/>
      <c r="N393" s="68"/>
      <c r="AM393" s="5"/>
      <c r="AN393" s="5"/>
    </row>
    <row r="394" spans="1:40" ht="280.8" x14ac:dyDescent="0.3">
      <c r="A394" s="367">
        <v>51</v>
      </c>
      <c r="B394" s="384" t="str">
        <f t="shared" si="24"/>
        <v/>
      </c>
      <c r="C394" s="385" t="str">
        <f ca="1">TEXT(IFERROR(INDEX('Overview - Section A'!$A$37:$A$44,MATCH(G394,'Overview - Section A'!$U$37:$U$44,0)),""),"d-mmm-yy") &amp;" to " &amp; TEXT(IFERROR(INDEX('Overview - Section A'!$E$37:$E$44,MATCH(G394,'Overview - Section A'!$U$37:$U$44,0)),""),"d-mmm-yy")</f>
        <v>1-Jan-18 to 30-Jun-18</v>
      </c>
      <c r="D394" s="462"/>
      <c r="E394" s="462"/>
      <c r="F394" s="459" t="str">
        <f t="shared" si="25"/>
        <v/>
      </c>
      <c r="G394" s="463" t="s">
        <v>414</v>
      </c>
      <c r="H394" s="463"/>
      <c r="I394" s="464" t="b">
        <f t="shared" si="26"/>
        <v>1</v>
      </c>
      <c r="J394" s="464" t="b">
        <f t="shared" si="27"/>
        <v>0</v>
      </c>
      <c r="K394" s="464" t="str">
        <f t="shared" si="28"/>
        <v>a1N36000004vIjAEAU</v>
      </c>
      <c r="L394" s="465" t="s">
        <v>1302</v>
      </c>
      <c r="M394" s="131"/>
      <c r="N394" s="68"/>
      <c r="AM394" s="5"/>
      <c r="AN394" s="5"/>
    </row>
    <row r="395" spans="1:40" ht="280.8" x14ac:dyDescent="0.3">
      <c r="A395" s="367">
        <v>51</v>
      </c>
      <c r="B395" s="384" t="str">
        <f t="shared" si="24"/>
        <v/>
      </c>
      <c r="C395" s="385" t="str">
        <f ca="1">TEXT(IFERROR(INDEX('Overview - Section A'!$A$37:$A$44,MATCH(G395,'Overview - Section A'!$U$37:$U$44,0)),""),"d-mmm-yy") &amp;" to " &amp; TEXT(IFERROR(INDEX('Overview - Section A'!$E$37:$E$44,MATCH(G395,'Overview - Section A'!$U$37:$U$44,0)),""),"d-mmm-yy")</f>
        <v>1-Jul-18 to 31-Dec-18</v>
      </c>
      <c r="D395" s="462"/>
      <c r="E395" s="462"/>
      <c r="F395" s="459" t="str">
        <f t="shared" si="25"/>
        <v/>
      </c>
      <c r="G395" s="463" t="s">
        <v>416</v>
      </c>
      <c r="H395" s="463"/>
      <c r="I395" s="464" t="b">
        <f t="shared" si="26"/>
        <v>1</v>
      </c>
      <c r="J395" s="464" t="b">
        <f t="shared" si="27"/>
        <v>0</v>
      </c>
      <c r="K395" s="464" t="str">
        <f t="shared" si="28"/>
        <v>a1N36000004vIjAEAU</v>
      </c>
      <c r="L395" s="465" t="s">
        <v>1303</v>
      </c>
      <c r="M395" s="131"/>
      <c r="N395" s="68"/>
      <c r="AM395" s="5"/>
      <c r="AN395" s="5"/>
    </row>
    <row r="396" spans="1:40" ht="280.8" x14ac:dyDescent="0.3">
      <c r="A396" s="367">
        <v>51</v>
      </c>
      <c r="B396" s="384" t="str">
        <f t="shared" si="24"/>
        <v/>
      </c>
      <c r="C396" s="385" t="str">
        <f ca="1">TEXT(IFERROR(INDEX('Overview - Section A'!$A$37:$A$44,MATCH(G396,'Overview - Section A'!$U$37:$U$44,0)),""),"d-mmm-yy") &amp;" to " &amp; TEXT(IFERROR(INDEX('Overview - Section A'!$E$37:$E$44,MATCH(G396,'Overview - Section A'!$U$37:$U$44,0)),""),"d-mmm-yy")</f>
        <v>1-Jan-19 to 30-Jun-19</v>
      </c>
      <c r="D396" s="462"/>
      <c r="E396" s="462"/>
      <c r="F396" s="459" t="str">
        <f t="shared" si="25"/>
        <v/>
      </c>
      <c r="G396" s="463" t="s">
        <v>418</v>
      </c>
      <c r="H396" s="463"/>
      <c r="I396" s="464" t="b">
        <f t="shared" si="26"/>
        <v>1</v>
      </c>
      <c r="J396" s="464" t="b">
        <f t="shared" si="27"/>
        <v>0</v>
      </c>
      <c r="K396" s="464" t="str">
        <f t="shared" si="28"/>
        <v>a1N36000004vIjAEAU</v>
      </c>
      <c r="L396" s="465" t="s">
        <v>1304</v>
      </c>
      <c r="M396" s="131"/>
      <c r="N396" s="68"/>
      <c r="AM396" s="5"/>
      <c r="AN396" s="5"/>
    </row>
    <row r="397" spans="1:40" ht="280.8" x14ac:dyDescent="0.3">
      <c r="A397" s="367">
        <v>51</v>
      </c>
      <c r="B397" s="384" t="str">
        <f t="shared" si="24"/>
        <v/>
      </c>
      <c r="C397" s="385" t="str">
        <f ca="1">TEXT(IFERROR(INDEX('Overview - Section A'!$A$37:$A$44,MATCH(G397,'Overview - Section A'!$U$37:$U$44,0)),""),"d-mmm-yy") &amp;" to " &amp; TEXT(IFERROR(INDEX('Overview - Section A'!$E$37:$E$44,MATCH(G397,'Overview - Section A'!$U$37:$U$44,0)),""),"d-mmm-yy")</f>
        <v>1-Jul-19 to 31-Dec-19</v>
      </c>
      <c r="D397" s="462"/>
      <c r="E397" s="462"/>
      <c r="F397" s="459" t="str">
        <f t="shared" si="25"/>
        <v/>
      </c>
      <c r="G397" s="463" t="s">
        <v>420</v>
      </c>
      <c r="H397" s="463"/>
      <c r="I397" s="464" t="b">
        <f t="shared" si="26"/>
        <v>1</v>
      </c>
      <c r="J397" s="464" t="b">
        <f t="shared" si="27"/>
        <v>0</v>
      </c>
      <c r="K397" s="464" t="str">
        <f t="shared" si="28"/>
        <v>a1N36000004vIjAEAU</v>
      </c>
      <c r="L397" s="465" t="s">
        <v>1305</v>
      </c>
      <c r="M397" s="131"/>
      <c r="N397" s="68"/>
      <c r="AM397" s="5"/>
      <c r="AN397" s="5"/>
    </row>
    <row r="398" spans="1:40" ht="280.8" x14ac:dyDescent="0.3">
      <c r="A398" s="367">
        <v>51</v>
      </c>
      <c r="B398" s="384" t="str">
        <f t="shared" si="24"/>
        <v/>
      </c>
      <c r="C398" s="385" t="str">
        <f ca="1">TEXT(IFERROR(INDEX('Overview - Section A'!$A$37:$A$44,MATCH(G398,'Overview - Section A'!$U$37:$U$44,0)),""),"d-mmm-yy") &amp;" to " &amp; TEXT(IFERROR(INDEX('Overview - Section A'!$E$37:$E$44,MATCH(G398,'Overview - Section A'!$U$37:$U$44,0)),""),"d-mmm-yy")</f>
        <v>1-Jan-20 to 30-Jun-20</v>
      </c>
      <c r="D398" s="462"/>
      <c r="E398" s="462"/>
      <c r="F398" s="459" t="str">
        <f t="shared" si="25"/>
        <v/>
      </c>
      <c r="G398" s="463" t="s">
        <v>422</v>
      </c>
      <c r="H398" s="463"/>
      <c r="I398" s="464" t="b">
        <f t="shared" si="26"/>
        <v>1</v>
      </c>
      <c r="J398" s="464" t="b">
        <f t="shared" si="27"/>
        <v>0</v>
      </c>
      <c r="K398" s="464" t="str">
        <f t="shared" si="28"/>
        <v>a1N36000004vIjAEAU</v>
      </c>
      <c r="L398" s="465" t="s">
        <v>1306</v>
      </c>
      <c r="M398" s="131"/>
      <c r="N398" s="68"/>
      <c r="AM398" s="5"/>
      <c r="AN398" s="5"/>
    </row>
    <row r="399" spans="1:40" ht="280.8" x14ac:dyDescent="0.3">
      <c r="A399" s="367">
        <v>51</v>
      </c>
      <c r="B399" s="384" t="str">
        <f t="shared" si="24"/>
        <v/>
      </c>
      <c r="C399" s="385" t="str">
        <f ca="1">TEXT(IFERROR(INDEX('Overview - Section A'!$A$37:$A$44,MATCH(G399,'Overview - Section A'!$U$37:$U$44,0)),""),"d-mmm-yy") &amp;" to " &amp; TEXT(IFERROR(INDEX('Overview - Section A'!$E$37:$E$44,MATCH(G399,'Overview - Section A'!$U$37:$U$44,0)),""),"d-mmm-yy")</f>
        <v>1-Jul-20 to 31-Dec-20</v>
      </c>
      <c r="D399" s="462"/>
      <c r="E399" s="462"/>
      <c r="F399" s="459" t="str">
        <f t="shared" si="25"/>
        <v/>
      </c>
      <c r="G399" s="463" t="s">
        <v>424</v>
      </c>
      <c r="H399" s="463"/>
      <c r="I399" s="464" t="b">
        <f t="shared" si="26"/>
        <v>1</v>
      </c>
      <c r="J399" s="464" t="b">
        <f t="shared" si="27"/>
        <v>0</v>
      </c>
      <c r="K399" s="464" t="str">
        <f t="shared" si="28"/>
        <v>a1N36000004vIjAEAU</v>
      </c>
      <c r="L399" s="465" t="s">
        <v>1307</v>
      </c>
      <c r="M399" s="131"/>
      <c r="N399" s="68"/>
      <c r="AM399" s="5"/>
      <c r="AN399" s="5"/>
    </row>
    <row r="400" spans="1:40" ht="280.8" x14ac:dyDescent="0.3">
      <c r="A400" s="367">
        <v>52</v>
      </c>
      <c r="B400" s="384" t="str">
        <f t="shared" si="24"/>
        <v/>
      </c>
      <c r="C400" s="385" t="str">
        <f ca="1">TEXT(IFERROR(INDEX('Overview - Section A'!$A$37:$A$44,MATCH(G400,'Overview - Section A'!$U$37:$U$44,0)),""),"d-mmm-yy") &amp;" to " &amp; TEXT(IFERROR(INDEX('Overview - Section A'!$E$37:$E$44,MATCH(G400,'Overview - Section A'!$U$37:$U$44,0)),""),"d-mmm-yy")</f>
        <v>1-Jan-18 to 30-Jun-18</v>
      </c>
      <c r="D400" s="462"/>
      <c r="E400" s="462"/>
      <c r="F400" s="459" t="str">
        <f t="shared" si="25"/>
        <v/>
      </c>
      <c r="G400" s="463" t="s">
        <v>414</v>
      </c>
      <c r="H400" s="463"/>
      <c r="I400" s="464" t="b">
        <f t="shared" si="26"/>
        <v>1</v>
      </c>
      <c r="J400" s="464" t="b">
        <f t="shared" si="27"/>
        <v>0</v>
      </c>
      <c r="K400" s="464" t="str">
        <f t="shared" si="28"/>
        <v>a1N36000004vIjBEAU</v>
      </c>
      <c r="L400" s="465" t="s">
        <v>1308</v>
      </c>
      <c r="M400" s="131"/>
      <c r="N400" s="68"/>
      <c r="AM400" s="5"/>
      <c r="AN400" s="5"/>
    </row>
    <row r="401" spans="1:40" ht="280.8" x14ac:dyDescent="0.3">
      <c r="A401" s="367">
        <v>52</v>
      </c>
      <c r="B401" s="384" t="str">
        <f t="shared" si="24"/>
        <v/>
      </c>
      <c r="C401" s="385" t="str">
        <f ca="1">TEXT(IFERROR(INDEX('Overview - Section A'!$A$37:$A$44,MATCH(G401,'Overview - Section A'!$U$37:$U$44,0)),""),"d-mmm-yy") &amp;" to " &amp; TEXT(IFERROR(INDEX('Overview - Section A'!$E$37:$E$44,MATCH(G401,'Overview - Section A'!$U$37:$U$44,0)),""),"d-mmm-yy")</f>
        <v>1-Jul-18 to 31-Dec-18</v>
      </c>
      <c r="D401" s="462"/>
      <c r="E401" s="462"/>
      <c r="F401" s="459" t="str">
        <f t="shared" si="25"/>
        <v/>
      </c>
      <c r="G401" s="463" t="s">
        <v>416</v>
      </c>
      <c r="H401" s="463"/>
      <c r="I401" s="464" t="b">
        <f t="shared" si="26"/>
        <v>1</v>
      </c>
      <c r="J401" s="464" t="b">
        <f t="shared" si="27"/>
        <v>0</v>
      </c>
      <c r="K401" s="464" t="str">
        <f t="shared" si="28"/>
        <v>a1N36000004vIjBEAU</v>
      </c>
      <c r="L401" s="465" t="s">
        <v>1309</v>
      </c>
      <c r="M401" s="131"/>
      <c r="N401" s="68"/>
      <c r="AM401" s="5"/>
      <c r="AN401" s="5"/>
    </row>
    <row r="402" spans="1:40" ht="280.8" x14ac:dyDescent="0.3">
      <c r="A402" s="367">
        <v>52</v>
      </c>
      <c r="B402" s="384" t="str">
        <f t="shared" si="24"/>
        <v/>
      </c>
      <c r="C402" s="385" t="str">
        <f ca="1">TEXT(IFERROR(INDEX('Overview - Section A'!$A$37:$A$44,MATCH(G402,'Overview - Section A'!$U$37:$U$44,0)),""),"d-mmm-yy") &amp;" to " &amp; TEXT(IFERROR(INDEX('Overview - Section A'!$E$37:$E$44,MATCH(G402,'Overview - Section A'!$U$37:$U$44,0)),""),"d-mmm-yy")</f>
        <v>1-Jan-19 to 30-Jun-19</v>
      </c>
      <c r="D402" s="462"/>
      <c r="E402" s="462"/>
      <c r="F402" s="459" t="str">
        <f t="shared" si="25"/>
        <v/>
      </c>
      <c r="G402" s="463" t="s">
        <v>418</v>
      </c>
      <c r="H402" s="463"/>
      <c r="I402" s="464" t="b">
        <f t="shared" si="26"/>
        <v>1</v>
      </c>
      <c r="J402" s="464" t="b">
        <f t="shared" si="27"/>
        <v>0</v>
      </c>
      <c r="K402" s="464" t="str">
        <f t="shared" si="28"/>
        <v>a1N36000004vIjBEAU</v>
      </c>
      <c r="L402" s="465" t="s">
        <v>1310</v>
      </c>
      <c r="M402" s="131"/>
      <c r="N402" s="68"/>
      <c r="AM402" s="5"/>
      <c r="AN402" s="5"/>
    </row>
    <row r="403" spans="1:40" ht="280.8" x14ac:dyDescent="0.3">
      <c r="A403" s="367">
        <v>52</v>
      </c>
      <c r="B403" s="384" t="str">
        <f t="shared" si="24"/>
        <v/>
      </c>
      <c r="C403" s="385" t="str">
        <f ca="1">TEXT(IFERROR(INDEX('Overview - Section A'!$A$37:$A$44,MATCH(G403,'Overview - Section A'!$U$37:$U$44,0)),""),"d-mmm-yy") &amp;" to " &amp; TEXT(IFERROR(INDEX('Overview - Section A'!$E$37:$E$44,MATCH(G403,'Overview - Section A'!$U$37:$U$44,0)),""),"d-mmm-yy")</f>
        <v>1-Jul-19 to 31-Dec-19</v>
      </c>
      <c r="D403" s="462"/>
      <c r="E403" s="462"/>
      <c r="F403" s="459" t="str">
        <f t="shared" si="25"/>
        <v/>
      </c>
      <c r="G403" s="463" t="s">
        <v>420</v>
      </c>
      <c r="H403" s="463"/>
      <c r="I403" s="464" t="b">
        <f t="shared" si="26"/>
        <v>1</v>
      </c>
      <c r="J403" s="464" t="b">
        <f t="shared" si="27"/>
        <v>0</v>
      </c>
      <c r="K403" s="464" t="str">
        <f t="shared" si="28"/>
        <v>a1N36000004vIjBEAU</v>
      </c>
      <c r="L403" s="465" t="s">
        <v>1311</v>
      </c>
      <c r="M403" s="131"/>
      <c r="N403" s="68"/>
      <c r="AM403" s="5"/>
      <c r="AN403" s="5"/>
    </row>
    <row r="404" spans="1:40" ht="280.8" x14ac:dyDescent="0.3">
      <c r="A404" s="367">
        <v>52</v>
      </c>
      <c r="B404" s="384" t="str">
        <f t="shared" si="24"/>
        <v/>
      </c>
      <c r="C404" s="385" t="str">
        <f ca="1">TEXT(IFERROR(INDEX('Overview - Section A'!$A$37:$A$44,MATCH(G404,'Overview - Section A'!$U$37:$U$44,0)),""),"d-mmm-yy") &amp;" to " &amp; TEXT(IFERROR(INDEX('Overview - Section A'!$E$37:$E$44,MATCH(G404,'Overview - Section A'!$U$37:$U$44,0)),""),"d-mmm-yy")</f>
        <v>1-Jan-20 to 30-Jun-20</v>
      </c>
      <c r="D404" s="462"/>
      <c r="E404" s="462"/>
      <c r="F404" s="459" t="str">
        <f t="shared" si="25"/>
        <v/>
      </c>
      <c r="G404" s="463" t="s">
        <v>422</v>
      </c>
      <c r="H404" s="463"/>
      <c r="I404" s="464" t="b">
        <f t="shared" si="26"/>
        <v>1</v>
      </c>
      <c r="J404" s="464" t="b">
        <f t="shared" si="27"/>
        <v>0</v>
      </c>
      <c r="K404" s="464" t="str">
        <f t="shared" si="28"/>
        <v>a1N36000004vIjBEAU</v>
      </c>
      <c r="L404" s="465" t="s">
        <v>1312</v>
      </c>
      <c r="M404" s="131"/>
      <c r="N404" s="68"/>
      <c r="AM404" s="5"/>
      <c r="AN404" s="5"/>
    </row>
    <row r="405" spans="1:40" ht="280.8" x14ac:dyDescent="0.3">
      <c r="A405" s="367">
        <v>52</v>
      </c>
      <c r="B405" s="384" t="str">
        <f t="shared" si="24"/>
        <v/>
      </c>
      <c r="C405" s="385" t="str">
        <f ca="1">TEXT(IFERROR(INDEX('Overview - Section A'!$A$37:$A$44,MATCH(G405,'Overview - Section A'!$U$37:$U$44,0)),""),"d-mmm-yy") &amp;" to " &amp; TEXT(IFERROR(INDEX('Overview - Section A'!$E$37:$E$44,MATCH(G405,'Overview - Section A'!$U$37:$U$44,0)),""),"d-mmm-yy")</f>
        <v>1-Jul-20 to 31-Dec-20</v>
      </c>
      <c r="D405" s="462"/>
      <c r="E405" s="462"/>
      <c r="F405" s="459" t="str">
        <f t="shared" si="25"/>
        <v/>
      </c>
      <c r="G405" s="463" t="s">
        <v>424</v>
      </c>
      <c r="H405" s="463"/>
      <c r="I405" s="464" t="b">
        <f t="shared" si="26"/>
        <v>1</v>
      </c>
      <c r="J405" s="464" t="b">
        <f t="shared" si="27"/>
        <v>0</v>
      </c>
      <c r="K405" s="464" t="str">
        <f t="shared" si="28"/>
        <v>a1N36000004vIjBEAU</v>
      </c>
      <c r="L405" s="465" t="s">
        <v>1313</v>
      </c>
      <c r="M405" s="131"/>
      <c r="N405" s="68"/>
      <c r="AM405" s="5"/>
      <c r="AN405" s="5"/>
    </row>
    <row r="406" spans="1:40" ht="280.8" x14ac:dyDescent="0.3">
      <c r="A406" s="367">
        <v>53</v>
      </c>
      <c r="B406" s="384" t="str">
        <f t="shared" si="24"/>
        <v/>
      </c>
      <c r="C406" s="385" t="str">
        <f ca="1">TEXT(IFERROR(INDEX('Overview - Section A'!$A$37:$A$44,MATCH(G406,'Overview - Section A'!$U$37:$U$44,0)),""),"d-mmm-yy") &amp;" to " &amp; TEXT(IFERROR(INDEX('Overview - Section A'!$E$37:$E$44,MATCH(G406,'Overview - Section A'!$U$37:$U$44,0)),""),"d-mmm-yy")</f>
        <v>1-Jan-18 to 30-Jun-18</v>
      </c>
      <c r="D406" s="462"/>
      <c r="E406" s="462"/>
      <c r="F406" s="459" t="str">
        <f t="shared" si="25"/>
        <v/>
      </c>
      <c r="G406" s="463" t="s">
        <v>414</v>
      </c>
      <c r="H406" s="463"/>
      <c r="I406" s="464" t="b">
        <f t="shared" si="26"/>
        <v>1</v>
      </c>
      <c r="J406" s="464" t="b">
        <f t="shared" si="27"/>
        <v>0</v>
      </c>
      <c r="K406" s="464" t="str">
        <f t="shared" si="28"/>
        <v>a1N36000004vIjCEAU</v>
      </c>
      <c r="L406" s="465" t="s">
        <v>1314</v>
      </c>
      <c r="M406" s="131"/>
      <c r="N406" s="68"/>
      <c r="AM406" s="5"/>
      <c r="AN406" s="5"/>
    </row>
    <row r="407" spans="1:40" ht="280.8" x14ac:dyDescent="0.3">
      <c r="A407" s="367">
        <v>53</v>
      </c>
      <c r="B407" s="384" t="str">
        <f t="shared" si="24"/>
        <v/>
      </c>
      <c r="C407" s="385" t="str">
        <f ca="1">TEXT(IFERROR(INDEX('Overview - Section A'!$A$37:$A$44,MATCH(G407,'Overview - Section A'!$U$37:$U$44,0)),""),"d-mmm-yy") &amp;" to " &amp; TEXT(IFERROR(INDEX('Overview - Section A'!$E$37:$E$44,MATCH(G407,'Overview - Section A'!$U$37:$U$44,0)),""),"d-mmm-yy")</f>
        <v>1-Jul-18 to 31-Dec-18</v>
      </c>
      <c r="D407" s="462"/>
      <c r="E407" s="462"/>
      <c r="F407" s="459" t="str">
        <f t="shared" si="25"/>
        <v/>
      </c>
      <c r="G407" s="463" t="s">
        <v>416</v>
      </c>
      <c r="H407" s="463"/>
      <c r="I407" s="464" t="b">
        <f t="shared" si="26"/>
        <v>1</v>
      </c>
      <c r="J407" s="464" t="b">
        <f t="shared" si="27"/>
        <v>0</v>
      </c>
      <c r="K407" s="464" t="str">
        <f t="shared" si="28"/>
        <v>a1N36000004vIjCEAU</v>
      </c>
      <c r="L407" s="465" t="s">
        <v>1315</v>
      </c>
      <c r="M407" s="131"/>
      <c r="N407" s="68"/>
      <c r="AM407" s="5"/>
      <c r="AN407" s="5"/>
    </row>
    <row r="408" spans="1:40" ht="280.8" x14ac:dyDescent="0.3">
      <c r="A408" s="367">
        <v>53</v>
      </c>
      <c r="B408" s="384" t="str">
        <f t="shared" si="24"/>
        <v/>
      </c>
      <c r="C408" s="385" t="str">
        <f ca="1">TEXT(IFERROR(INDEX('Overview - Section A'!$A$37:$A$44,MATCH(G408,'Overview - Section A'!$U$37:$U$44,0)),""),"d-mmm-yy") &amp;" to " &amp; TEXT(IFERROR(INDEX('Overview - Section A'!$E$37:$E$44,MATCH(G408,'Overview - Section A'!$U$37:$U$44,0)),""),"d-mmm-yy")</f>
        <v>1-Jan-19 to 30-Jun-19</v>
      </c>
      <c r="D408" s="462"/>
      <c r="E408" s="462"/>
      <c r="F408" s="459" t="str">
        <f t="shared" si="25"/>
        <v/>
      </c>
      <c r="G408" s="463" t="s">
        <v>418</v>
      </c>
      <c r="H408" s="463"/>
      <c r="I408" s="464" t="b">
        <f t="shared" si="26"/>
        <v>1</v>
      </c>
      <c r="J408" s="464" t="b">
        <f t="shared" si="27"/>
        <v>0</v>
      </c>
      <c r="K408" s="464" t="str">
        <f t="shared" si="28"/>
        <v>a1N36000004vIjCEAU</v>
      </c>
      <c r="L408" s="465" t="s">
        <v>1316</v>
      </c>
      <c r="M408" s="131"/>
      <c r="N408" s="68"/>
      <c r="AM408" s="5"/>
      <c r="AN408" s="5"/>
    </row>
    <row r="409" spans="1:40" ht="280.8" x14ac:dyDescent="0.3">
      <c r="A409" s="367">
        <v>53</v>
      </c>
      <c r="B409" s="384" t="str">
        <f t="shared" si="24"/>
        <v/>
      </c>
      <c r="C409" s="385" t="str">
        <f ca="1">TEXT(IFERROR(INDEX('Overview - Section A'!$A$37:$A$44,MATCH(G409,'Overview - Section A'!$U$37:$U$44,0)),""),"d-mmm-yy") &amp;" to " &amp; TEXT(IFERROR(INDEX('Overview - Section A'!$E$37:$E$44,MATCH(G409,'Overview - Section A'!$U$37:$U$44,0)),""),"d-mmm-yy")</f>
        <v>1-Jul-19 to 31-Dec-19</v>
      </c>
      <c r="D409" s="462"/>
      <c r="E409" s="462"/>
      <c r="F409" s="459" t="str">
        <f t="shared" si="25"/>
        <v/>
      </c>
      <c r="G409" s="463" t="s">
        <v>420</v>
      </c>
      <c r="H409" s="463"/>
      <c r="I409" s="464" t="b">
        <f t="shared" si="26"/>
        <v>1</v>
      </c>
      <c r="J409" s="464" t="b">
        <f t="shared" si="27"/>
        <v>0</v>
      </c>
      <c r="K409" s="464" t="str">
        <f t="shared" si="28"/>
        <v>a1N36000004vIjCEAU</v>
      </c>
      <c r="L409" s="465" t="s">
        <v>1317</v>
      </c>
      <c r="M409" s="131"/>
      <c r="N409" s="68"/>
      <c r="AM409" s="5"/>
      <c r="AN409" s="5"/>
    </row>
    <row r="410" spans="1:40" ht="280.8" x14ac:dyDescent="0.3">
      <c r="A410" s="367">
        <v>53</v>
      </c>
      <c r="B410" s="384" t="str">
        <f t="shared" si="24"/>
        <v/>
      </c>
      <c r="C410" s="385" t="str">
        <f ca="1">TEXT(IFERROR(INDEX('Overview - Section A'!$A$37:$A$44,MATCH(G410,'Overview - Section A'!$U$37:$U$44,0)),""),"d-mmm-yy") &amp;" to " &amp; TEXT(IFERROR(INDEX('Overview - Section A'!$E$37:$E$44,MATCH(G410,'Overview - Section A'!$U$37:$U$44,0)),""),"d-mmm-yy")</f>
        <v>1-Jan-20 to 30-Jun-20</v>
      </c>
      <c r="D410" s="462"/>
      <c r="E410" s="462"/>
      <c r="F410" s="459" t="str">
        <f t="shared" si="25"/>
        <v/>
      </c>
      <c r="G410" s="463" t="s">
        <v>422</v>
      </c>
      <c r="H410" s="463"/>
      <c r="I410" s="464" t="b">
        <f t="shared" si="26"/>
        <v>1</v>
      </c>
      <c r="J410" s="464" t="b">
        <f t="shared" si="27"/>
        <v>0</v>
      </c>
      <c r="K410" s="464" t="str">
        <f t="shared" si="28"/>
        <v>a1N36000004vIjCEAU</v>
      </c>
      <c r="L410" s="465" t="s">
        <v>1318</v>
      </c>
      <c r="M410" s="131"/>
      <c r="N410" s="68"/>
      <c r="AM410" s="5"/>
      <c r="AN410" s="5"/>
    </row>
    <row r="411" spans="1:40" ht="280.8" x14ac:dyDescent="0.3">
      <c r="A411" s="367">
        <v>53</v>
      </c>
      <c r="B411" s="384" t="str">
        <f t="shared" si="24"/>
        <v/>
      </c>
      <c r="C411" s="385" t="str">
        <f ca="1">TEXT(IFERROR(INDEX('Overview - Section A'!$A$37:$A$44,MATCH(G411,'Overview - Section A'!$U$37:$U$44,0)),""),"d-mmm-yy") &amp;" to " &amp; TEXT(IFERROR(INDEX('Overview - Section A'!$E$37:$E$44,MATCH(G411,'Overview - Section A'!$U$37:$U$44,0)),""),"d-mmm-yy")</f>
        <v>1-Jul-20 to 31-Dec-20</v>
      </c>
      <c r="D411" s="462"/>
      <c r="E411" s="462"/>
      <c r="F411" s="459" t="str">
        <f t="shared" si="25"/>
        <v/>
      </c>
      <c r="G411" s="463" t="s">
        <v>424</v>
      </c>
      <c r="H411" s="463"/>
      <c r="I411" s="464" t="b">
        <f t="shared" si="26"/>
        <v>1</v>
      </c>
      <c r="J411" s="464" t="b">
        <f t="shared" si="27"/>
        <v>0</v>
      </c>
      <c r="K411" s="464" t="str">
        <f t="shared" si="28"/>
        <v>a1N36000004vIjCEAU</v>
      </c>
      <c r="L411" s="465" t="s">
        <v>1319</v>
      </c>
      <c r="M411" s="131"/>
      <c r="N411" s="68"/>
      <c r="AM411" s="5"/>
      <c r="AN411" s="5"/>
    </row>
    <row r="412" spans="1:40" ht="280.8" x14ac:dyDescent="0.3">
      <c r="A412" s="367">
        <v>54</v>
      </c>
      <c r="B412" s="384" t="str">
        <f t="shared" si="24"/>
        <v/>
      </c>
      <c r="C412" s="385" t="str">
        <f ca="1">TEXT(IFERROR(INDEX('Overview - Section A'!$A$37:$A$44,MATCH(G412,'Overview - Section A'!$U$37:$U$44,0)),""),"d-mmm-yy") &amp;" to " &amp; TEXT(IFERROR(INDEX('Overview - Section A'!$E$37:$E$44,MATCH(G412,'Overview - Section A'!$U$37:$U$44,0)),""),"d-mmm-yy")</f>
        <v>1-Jan-18 to 30-Jun-18</v>
      </c>
      <c r="D412" s="462"/>
      <c r="E412" s="462"/>
      <c r="F412" s="459" t="str">
        <f t="shared" si="25"/>
        <v/>
      </c>
      <c r="G412" s="463" t="s">
        <v>414</v>
      </c>
      <c r="H412" s="463"/>
      <c r="I412" s="464" t="b">
        <f t="shared" si="26"/>
        <v>1</v>
      </c>
      <c r="J412" s="464" t="b">
        <f t="shared" si="27"/>
        <v>0</v>
      </c>
      <c r="K412" s="464" t="str">
        <f t="shared" si="28"/>
        <v>a1N36000004vIjDEAU</v>
      </c>
      <c r="L412" s="465" t="s">
        <v>1320</v>
      </c>
      <c r="M412" s="131"/>
      <c r="N412" s="68"/>
      <c r="AM412" s="5"/>
      <c r="AN412" s="5"/>
    </row>
    <row r="413" spans="1:40" ht="280.8" x14ac:dyDescent="0.3">
      <c r="A413" s="367">
        <v>54</v>
      </c>
      <c r="B413" s="384" t="str">
        <f t="shared" si="24"/>
        <v/>
      </c>
      <c r="C413" s="385" t="str">
        <f ca="1">TEXT(IFERROR(INDEX('Overview - Section A'!$A$37:$A$44,MATCH(G413,'Overview - Section A'!$U$37:$U$44,0)),""),"d-mmm-yy") &amp;" to " &amp; TEXT(IFERROR(INDEX('Overview - Section A'!$E$37:$E$44,MATCH(G413,'Overview - Section A'!$U$37:$U$44,0)),""),"d-mmm-yy")</f>
        <v>1-Jul-18 to 31-Dec-18</v>
      </c>
      <c r="D413" s="462"/>
      <c r="E413" s="462"/>
      <c r="F413" s="459" t="str">
        <f t="shared" si="25"/>
        <v/>
      </c>
      <c r="G413" s="463" t="s">
        <v>416</v>
      </c>
      <c r="H413" s="463"/>
      <c r="I413" s="464" t="b">
        <f t="shared" si="26"/>
        <v>1</v>
      </c>
      <c r="J413" s="464" t="b">
        <f t="shared" si="27"/>
        <v>0</v>
      </c>
      <c r="K413" s="464" t="str">
        <f t="shared" si="28"/>
        <v>a1N36000004vIjDEAU</v>
      </c>
      <c r="L413" s="465" t="s">
        <v>1321</v>
      </c>
      <c r="M413" s="131"/>
      <c r="N413" s="68"/>
      <c r="AM413" s="5"/>
      <c r="AN413" s="5"/>
    </row>
    <row r="414" spans="1:40" ht="280.8" x14ac:dyDescent="0.3">
      <c r="A414" s="367">
        <v>54</v>
      </c>
      <c r="B414" s="384" t="str">
        <f t="shared" ref="B414:B477" si="29">IF(A414=A413,"",IF(VLOOKUP(A414,$A$8:$D$90,4,FALSE)=0,"",VLOOKUP(A414,$A$8:$D$90,4,FALSE)))</f>
        <v/>
      </c>
      <c r="C414" s="385" t="str">
        <f ca="1">TEXT(IFERROR(INDEX('Overview - Section A'!$A$37:$A$44,MATCH(G414,'Overview - Section A'!$U$37:$U$44,0)),""),"d-mmm-yy") &amp;" to " &amp; TEXT(IFERROR(INDEX('Overview - Section A'!$E$37:$E$44,MATCH(G414,'Overview - Section A'!$U$37:$U$44,0)),""),"d-mmm-yy")</f>
        <v>1-Jan-19 to 30-Jun-19</v>
      </c>
      <c r="D414" s="462"/>
      <c r="E414" s="462"/>
      <c r="F414" s="459" t="str">
        <f t="shared" ref="F414:F477" si="30">IF(VLOOKUP(A414,$A$8:$D$90,4,FALSE)=0,"",VLOOKUP(A414,$A$8:$D$90,4,FALSE))</f>
        <v/>
      </c>
      <c r="G414" s="463" t="s">
        <v>418</v>
      </c>
      <c r="H414" s="463"/>
      <c r="I414" s="464" t="b">
        <f t="shared" ref="I414:I477" si="31">IFERROR(TRUE,FALSE)</f>
        <v>1</v>
      </c>
      <c r="J414" s="464" t="b">
        <f t="shared" ref="J414:J477" si="32">IFERROR(IF(VLOOKUP(A414,$A$8:$D$90,4,FALSE)&lt;&gt;"",TRUE,FALSE),FALSE)</f>
        <v>0</v>
      </c>
      <c r="K414" s="464" t="str">
        <f t="shared" ref="K414:K477" si="33">IFERROR(VLOOKUP(A414,$A$8:$T$90,20,FALSE),"")</f>
        <v>a1N36000004vIjDEAU</v>
      </c>
      <c r="L414" s="465" t="s">
        <v>1322</v>
      </c>
      <c r="M414" s="131"/>
      <c r="N414" s="68"/>
      <c r="AM414" s="5"/>
      <c r="AN414" s="5"/>
    </row>
    <row r="415" spans="1:40" ht="280.8" x14ac:dyDescent="0.3">
      <c r="A415" s="367">
        <v>54</v>
      </c>
      <c r="B415" s="384" t="str">
        <f t="shared" si="29"/>
        <v/>
      </c>
      <c r="C415" s="385" t="str">
        <f ca="1">TEXT(IFERROR(INDEX('Overview - Section A'!$A$37:$A$44,MATCH(G415,'Overview - Section A'!$U$37:$U$44,0)),""),"d-mmm-yy") &amp;" to " &amp; TEXT(IFERROR(INDEX('Overview - Section A'!$E$37:$E$44,MATCH(G415,'Overview - Section A'!$U$37:$U$44,0)),""),"d-mmm-yy")</f>
        <v>1-Jul-19 to 31-Dec-19</v>
      </c>
      <c r="D415" s="462"/>
      <c r="E415" s="462"/>
      <c r="F415" s="459" t="str">
        <f t="shared" si="30"/>
        <v/>
      </c>
      <c r="G415" s="463" t="s">
        <v>420</v>
      </c>
      <c r="H415" s="463"/>
      <c r="I415" s="464" t="b">
        <f t="shared" si="31"/>
        <v>1</v>
      </c>
      <c r="J415" s="464" t="b">
        <f t="shared" si="32"/>
        <v>0</v>
      </c>
      <c r="K415" s="464" t="str">
        <f t="shared" si="33"/>
        <v>a1N36000004vIjDEAU</v>
      </c>
      <c r="L415" s="465" t="s">
        <v>1323</v>
      </c>
      <c r="M415" s="131"/>
      <c r="N415" s="68"/>
      <c r="AM415" s="5"/>
      <c r="AN415" s="5"/>
    </row>
    <row r="416" spans="1:40" ht="280.8" x14ac:dyDescent="0.3">
      <c r="A416" s="367">
        <v>54</v>
      </c>
      <c r="B416" s="384" t="str">
        <f t="shared" si="29"/>
        <v/>
      </c>
      <c r="C416" s="385" t="str">
        <f ca="1">TEXT(IFERROR(INDEX('Overview - Section A'!$A$37:$A$44,MATCH(G416,'Overview - Section A'!$U$37:$U$44,0)),""),"d-mmm-yy") &amp;" to " &amp; TEXT(IFERROR(INDEX('Overview - Section A'!$E$37:$E$44,MATCH(G416,'Overview - Section A'!$U$37:$U$44,0)),""),"d-mmm-yy")</f>
        <v>1-Jan-20 to 30-Jun-20</v>
      </c>
      <c r="D416" s="462"/>
      <c r="E416" s="462"/>
      <c r="F416" s="459" t="str">
        <f t="shared" si="30"/>
        <v/>
      </c>
      <c r="G416" s="463" t="s">
        <v>422</v>
      </c>
      <c r="H416" s="463"/>
      <c r="I416" s="464" t="b">
        <f t="shared" si="31"/>
        <v>1</v>
      </c>
      <c r="J416" s="464" t="b">
        <f t="shared" si="32"/>
        <v>0</v>
      </c>
      <c r="K416" s="464" t="str">
        <f t="shared" si="33"/>
        <v>a1N36000004vIjDEAU</v>
      </c>
      <c r="L416" s="465" t="s">
        <v>1324</v>
      </c>
      <c r="M416" s="131"/>
      <c r="N416" s="68"/>
      <c r="AM416" s="5"/>
      <c r="AN416" s="5"/>
    </row>
    <row r="417" spans="1:40" ht="280.8" x14ac:dyDescent="0.3">
      <c r="A417" s="367">
        <v>54</v>
      </c>
      <c r="B417" s="384" t="str">
        <f t="shared" si="29"/>
        <v/>
      </c>
      <c r="C417" s="385" t="str">
        <f ca="1">TEXT(IFERROR(INDEX('Overview - Section A'!$A$37:$A$44,MATCH(G417,'Overview - Section A'!$U$37:$U$44,0)),""),"d-mmm-yy") &amp;" to " &amp; TEXT(IFERROR(INDEX('Overview - Section A'!$E$37:$E$44,MATCH(G417,'Overview - Section A'!$U$37:$U$44,0)),""),"d-mmm-yy")</f>
        <v>1-Jul-20 to 31-Dec-20</v>
      </c>
      <c r="D417" s="462"/>
      <c r="E417" s="462"/>
      <c r="F417" s="459" t="str">
        <f t="shared" si="30"/>
        <v/>
      </c>
      <c r="G417" s="463" t="s">
        <v>424</v>
      </c>
      <c r="H417" s="463"/>
      <c r="I417" s="464" t="b">
        <f t="shared" si="31"/>
        <v>1</v>
      </c>
      <c r="J417" s="464" t="b">
        <f t="shared" si="32"/>
        <v>0</v>
      </c>
      <c r="K417" s="464" t="str">
        <f t="shared" si="33"/>
        <v>a1N36000004vIjDEAU</v>
      </c>
      <c r="L417" s="465" t="s">
        <v>1325</v>
      </c>
      <c r="M417" s="131"/>
      <c r="N417" s="68"/>
      <c r="AM417" s="5"/>
      <c r="AN417" s="5"/>
    </row>
    <row r="418" spans="1:40" ht="280.8" x14ac:dyDescent="0.3">
      <c r="A418" s="367">
        <v>55</v>
      </c>
      <c r="B418" s="384" t="str">
        <f t="shared" si="29"/>
        <v/>
      </c>
      <c r="C418" s="385" t="str">
        <f ca="1">TEXT(IFERROR(INDEX('Overview - Section A'!$A$37:$A$44,MATCH(G418,'Overview - Section A'!$U$37:$U$44,0)),""),"d-mmm-yy") &amp;" to " &amp; TEXT(IFERROR(INDEX('Overview - Section A'!$E$37:$E$44,MATCH(G418,'Overview - Section A'!$U$37:$U$44,0)),""),"d-mmm-yy")</f>
        <v>1-Jan-18 to 30-Jun-18</v>
      </c>
      <c r="D418" s="462"/>
      <c r="E418" s="462"/>
      <c r="F418" s="459" t="str">
        <f t="shared" si="30"/>
        <v/>
      </c>
      <c r="G418" s="463" t="s">
        <v>414</v>
      </c>
      <c r="H418" s="463"/>
      <c r="I418" s="464" t="b">
        <f t="shared" si="31"/>
        <v>1</v>
      </c>
      <c r="J418" s="464" t="b">
        <f t="shared" si="32"/>
        <v>0</v>
      </c>
      <c r="K418" s="464" t="str">
        <f t="shared" si="33"/>
        <v>a1N36000004vIjEEAU</v>
      </c>
      <c r="L418" s="465" t="s">
        <v>1326</v>
      </c>
      <c r="M418" s="131"/>
      <c r="N418" s="68"/>
      <c r="AM418" s="5"/>
      <c r="AN418" s="5"/>
    </row>
    <row r="419" spans="1:40" ht="280.8" x14ac:dyDescent="0.3">
      <c r="A419" s="367">
        <v>55</v>
      </c>
      <c r="B419" s="384" t="str">
        <f t="shared" si="29"/>
        <v/>
      </c>
      <c r="C419" s="385" t="str">
        <f ca="1">TEXT(IFERROR(INDEX('Overview - Section A'!$A$37:$A$44,MATCH(G419,'Overview - Section A'!$U$37:$U$44,0)),""),"d-mmm-yy") &amp;" to " &amp; TEXT(IFERROR(INDEX('Overview - Section A'!$E$37:$E$44,MATCH(G419,'Overview - Section A'!$U$37:$U$44,0)),""),"d-mmm-yy")</f>
        <v>1-Jul-18 to 31-Dec-18</v>
      </c>
      <c r="D419" s="462"/>
      <c r="E419" s="462"/>
      <c r="F419" s="459" t="str">
        <f t="shared" si="30"/>
        <v/>
      </c>
      <c r="G419" s="463" t="s">
        <v>416</v>
      </c>
      <c r="H419" s="463"/>
      <c r="I419" s="464" t="b">
        <f t="shared" si="31"/>
        <v>1</v>
      </c>
      <c r="J419" s="464" t="b">
        <f t="shared" si="32"/>
        <v>0</v>
      </c>
      <c r="K419" s="464" t="str">
        <f t="shared" si="33"/>
        <v>a1N36000004vIjEEAU</v>
      </c>
      <c r="L419" s="465" t="s">
        <v>1327</v>
      </c>
      <c r="M419" s="131"/>
      <c r="N419" s="68"/>
      <c r="AM419" s="5"/>
      <c r="AN419" s="5"/>
    </row>
    <row r="420" spans="1:40" ht="280.8" x14ac:dyDescent="0.3">
      <c r="A420" s="367">
        <v>55</v>
      </c>
      <c r="B420" s="384" t="str">
        <f t="shared" si="29"/>
        <v/>
      </c>
      <c r="C420" s="385" t="str">
        <f ca="1">TEXT(IFERROR(INDEX('Overview - Section A'!$A$37:$A$44,MATCH(G420,'Overview - Section A'!$U$37:$U$44,0)),""),"d-mmm-yy") &amp;" to " &amp; TEXT(IFERROR(INDEX('Overview - Section A'!$E$37:$E$44,MATCH(G420,'Overview - Section A'!$U$37:$U$44,0)),""),"d-mmm-yy")</f>
        <v>1-Jan-19 to 30-Jun-19</v>
      </c>
      <c r="D420" s="462"/>
      <c r="E420" s="462"/>
      <c r="F420" s="459" t="str">
        <f t="shared" si="30"/>
        <v/>
      </c>
      <c r="G420" s="463" t="s">
        <v>418</v>
      </c>
      <c r="H420" s="463"/>
      <c r="I420" s="464" t="b">
        <f t="shared" si="31"/>
        <v>1</v>
      </c>
      <c r="J420" s="464" t="b">
        <f t="shared" si="32"/>
        <v>0</v>
      </c>
      <c r="K420" s="464" t="str">
        <f t="shared" si="33"/>
        <v>a1N36000004vIjEEAU</v>
      </c>
      <c r="L420" s="465" t="s">
        <v>1328</v>
      </c>
      <c r="M420" s="131"/>
      <c r="N420" s="68"/>
      <c r="AM420" s="5"/>
      <c r="AN420" s="5"/>
    </row>
    <row r="421" spans="1:40" ht="280.8" x14ac:dyDescent="0.3">
      <c r="A421" s="367">
        <v>55</v>
      </c>
      <c r="B421" s="384" t="str">
        <f t="shared" si="29"/>
        <v/>
      </c>
      <c r="C421" s="385" t="str">
        <f ca="1">TEXT(IFERROR(INDEX('Overview - Section A'!$A$37:$A$44,MATCH(G421,'Overview - Section A'!$U$37:$U$44,0)),""),"d-mmm-yy") &amp;" to " &amp; TEXT(IFERROR(INDEX('Overview - Section A'!$E$37:$E$44,MATCH(G421,'Overview - Section A'!$U$37:$U$44,0)),""),"d-mmm-yy")</f>
        <v>1-Jul-19 to 31-Dec-19</v>
      </c>
      <c r="D421" s="462"/>
      <c r="E421" s="462"/>
      <c r="F421" s="459" t="str">
        <f t="shared" si="30"/>
        <v/>
      </c>
      <c r="G421" s="463" t="s">
        <v>420</v>
      </c>
      <c r="H421" s="463"/>
      <c r="I421" s="464" t="b">
        <f t="shared" si="31"/>
        <v>1</v>
      </c>
      <c r="J421" s="464" t="b">
        <f t="shared" si="32"/>
        <v>0</v>
      </c>
      <c r="K421" s="464" t="str">
        <f t="shared" si="33"/>
        <v>a1N36000004vIjEEAU</v>
      </c>
      <c r="L421" s="465" t="s">
        <v>1329</v>
      </c>
      <c r="M421" s="131"/>
      <c r="N421" s="68"/>
      <c r="AM421" s="5"/>
      <c r="AN421" s="5"/>
    </row>
    <row r="422" spans="1:40" ht="280.8" x14ac:dyDescent="0.3">
      <c r="A422" s="367">
        <v>55</v>
      </c>
      <c r="B422" s="384" t="str">
        <f t="shared" si="29"/>
        <v/>
      </c>
      <c r="C422" s="385" t="str">
        <f ca="1">TEXT(IFERROR(INDEX('Overview - Section A'!$A$37:$A$44,MATCH(G422,'Overview - Section A'!$U$37:$U$44,0)),""),"d-mmm-yy") &amp;" to " &amp; TEXT(IFERROR(INDEX('Overview - Section A'!$E$37:$E$44,MATCH(G422,'Overview - Section A'!$U$37:$U$44,0)),""),"d-mmm-yy")</f>
        <v>1-Jan-20 to 30-Jun-20</v>
      </c>
      <c r="D422" s="462"/>
      <c r="E422" s="462"/>
      <c r="F422" s="459" t="str">
        <f t="shared" si="30"/>
        <v/>
      </c>
      <c r="G422" s="463" t="s">
        <v>422</v>
      </c>
      <c r="H422" s="463"/>
      <c r="I422" s="464" t="b">
        <f t="shared" si="31"/>
        <v>1</v>
      </c>
      <c r="J422" s="464" t="b">
        <f t="shared" si="32"/>
        <v>0</v>
      </c>
      <c r="K422" s="464" t="str">
        <f t="shared" si="33"/>
        <v>a1N36000004vIjEEAU</v>
      </c>
      <c r="L422" s="465" t="s">
        <v>1330</v>
      </c>
      <c r="M422" s="131"/>
      <c r="N422" s="68"/>
      <c r="AM422" s="5"/>
      <c r="AN422" s="5"/>
    </row>
    <row r="423" spans="1:40" ht="280.8" x14ac:dyDescent="0.3">
      <c r="A423" s="367">
        <v>55</v>
      </c>
      <c r="B423" s="384" t="str">
        <f t="shared" si="29"/>
        <v/>
      </c>
      <c r="C423" s="385" t="str">
        <f ca="1">TEXT(IFERROR(INDEX('Overview - Section A'!$A$37:$A$44,MATCH(G423,'Overview - Section A'!$U$37:$U$44,0)),""),"d-mmm-yy") &amp;" to " &amp; TEXT(IFERROR(INDEX('Overview - Section A'!$E$37:$E$44,MATCH(G423,'Overview - Section A'!$U$37:$U$44,0)),""),"d-mmm-yy")</f>
        <v>1-Jul-20 to 31-Dec-20</v>
      </c>
      <c r="D423" s="462"/>
      <c r="E423" s="462"/>
      <c r="F423" s="459" t="str">
        <f t="shared" si="30"/>
        <v/>
      </c>
      <c r="G423" s="463" t="s">
        <v>424</v>
      </c>
      <c r="H423" s="463"/>
      <c r="I423" s="464" t="b">
        <f t="shared" si="31"/>
        <v>1</v>
      </c>
      <c r="J423" s="464" t="b">
        <f t="shared" si="32"/>
        <v>0</v>
      </c>
      <c r="K423" s="464" t="str">
        <f t="shared" si="33"/>
        <v>a1N36000004vIjEEAU</v>
      </c>
      <c r="L423" s="465" t="s">
        <v>1331</v>
      </c>
      <c r="M423" s="131"/>
      <c r="N423" s="68"/>
      <c r="AM423" s="5"/>
      <c r="AN423" s="5"/>
    </row>
    <row r="424" spans="1:40" ht="280.8" x14ac:dyDescent="0.3">
      <c r="A424" s="367">
        <v>56</v>
      </c>
      <c r="B424" s="384" t="str">
        <f t="shared" si="29"/>
        <v/>
      </c>
      <c r="C424" s="385" t="str">
        <f ca="1">TEXT(IFERROR(INDEX('Overview - Section A'!$A$37:$A$44,MATCH(G424,'Overview - Section A'!$U$37:$U$44,0)),""),"d-mmm-yy") &amp;" to " &amp; TEXT(IFERROR(INDEX('Overview - Section A'!$E$37:$E$44,MATCH(G424,'Overview - Section A'!$U$37:$U$44,0)),""),"d-mmm-yy")</f>
        <v>1-Jan-18 to 30-Jun-18</v>
      </c>
      <c r="D424" s="462"/>
      <c r="E424" s="462"/>
      <c r="F424" s="459" t="str">
        <f t="shared" si="30"/>
        <v/>
      </c>
      <c r="G424" s="463" t="s">
        <v>414</v>
      </c>
      <c r="H424" s="463"/>
      <c r="I424" s="464" t="b">
        <f t="shared" si="31"/>
        <v>1</v>
      </c>
      <c r="J424" s="464" t="b">
        <f t="shared" si="32"/>
        <v>0</v>
      </c>
      <c r="K424" s="464" t="str">
        <f t="shared" si="33"/>
        <v>a1N36000004vIjFEAU</v>
      </c>
      <c r="L424" s="465" t="s">
        <v>1332</v>
      </c>
      <c r="M424" s="131"/>
      <c r="N424" s="68"/>
      <c r="AM424" s="5"/>
      <c r="AN424" s="5"/>
    </row>
    <row r="425" spans="1:40" ht="280.8" x14ac:dyDescent="0.3">
      <c r="A425" s="367">
        <v>56</v>
      </c>
      <c r="B425" s="384" t="str">
        <f t="shared" si="29"/>
        <v/>
      </c>
      <c r="C425" s="385" t="str">
        <f ca="1">TEXT(IFERROR(INDEX('Overview - Section A'!$A$37:$A$44,MATCH(G425,'Overview - Section A'!$U$37:$U$44,0)),""),"d-mmm-yy") &amp;" to " &amp; TEXT(IFERROR(INDEX('Overview - Section A'!$E$37:$E$44,MATCH(G425,'Overview - Section A'!$U$37:$U$44,0)),""),"d-mmm-yy")</f>
        <v>1-Jul-18 to 31-Dec-18</v>
      </c>
      <c r="D425" s="462"/>
      <c r="E425" s="462"/>
      <c r="F425" s="459" t="str">
        <f t="shared" si="30"/>
        <v/>
      </c>
      <c r="G425" s="463" t="s">
        <v>416</v>
      </c>
      <c r="H425" s="463"/>
      <c r="I425" s="464" t="b">
        <f t="shared" si="31"/>
        <v>1</v>
      </c>
      <c r="J425" s="464" t="b">
        <f t="shared" si="32"/>
        <v>0</v>
      </c>
      <c r="K425" s="464" t="str">
        <f t="shared" si="33"/>
        <v>a1N36000004vIjFEAU</v>
      </c>
      <c r="L425" s="465" t="s">
        <v>1333</v>
      </c>
      <c r="M425" s="131"/>
      <c r="N425" s="68"/>
      <c r="AM425" s="5"/>
      <c r="AN425" s="5"/>
    </row>
    <row r="426" spans="1:40" ht="280.8" x14ac:dyDescent="0.3">
      <c r="A426" s="367">
        <v>56</v>
      </c>
      <c r="B426" s="384" t="str">
        <f t="shared" si="29"/>
        <v/>
      </c>
      <c r="C426" s="385" t="str">
        <f ca="1">TEXT(IFERROR(INDEX('Overview - Section A'!$A$37:$A$44,MATCH(G426,'Overview - Section A'!$U$37:$U$44,0)),""),"d-mmm-yy") &amp;" to " &amp; TEXT(IFERROR(INDEX('Overview - Section A'!$E$37:$E$44,MATCH(G426,'Overview - Section A'!$U$37:$U$44,0)),""),"d-mmm-yy")</f>
        <v>1-Jan-19 to 30-Jun-19</v>
      </c>
      <c r="D426" s="462"/>
      <c r="E426" s="462"/>
      <c r="F426" s="459" t="str">
        <f t="shared" si="30"/>
        <v/>
      </c>
      <c r="G426" s="463" t="s">
        <v>418</v>
      </c>
      <c r="H426" s="463"/>
      <c r="I426" s="464" t="b">
        <f t="shared" si="31"/>
        <v>1</v>
      </c>
      <c r="J426" s="464" t="b">
        <f t="shared" si="32"/>
        <v>0</v>
      </c>
      <c r="K426" s="464" t="str">
        <f t="shared" si="33"/>
        <v>a1N36000004vIjFEAU</v>
      </c>
      <c r="L426" s="465" t="s">
        <v>1334</v>
      </c>
      <c r="M426" s="131"/>
      <c r="N426" s="68"/>
      <c r="AM426" s="5"/>
      <c r="AN426" s="5"/>
    </row>
    <row r="427" spans="1:40" ht="280.8" x14ac:dyDescent="0.3">
      <c r="A427" s="367">
        <v>56</v>
      </c>
      <c r="B427" s="384" t="str">
        <f t="shared" si="29"/>
        <v/>
      </c>
      <c r="C427" s="385" t="str">
        <f ca="1">TEXT(IFERROR(INDEX('Overview - Section A'!$A$37:$A$44,MATCH(G427,'Overview - Section A'!$U$37:$U$44,0)),""),"d-mmm-yy") &amp;" to " &amp; TEXT(IFERROR(INDEX('Overview - Section A'!$E$37:$E$44,MATCH(G427,'Overview - Section A'!$U$37:$U$44,0)),""),"d-mmm-yy")</f>
        <v>1-Jul-19 to 31-Dec-19</v>
      </c>
      <c r="D427" s="462"/>
      <c r="E427" s="462"/>
      <c r="F427" s="459" t="str">
        <f t="shared" si="30"/>
        <v/>
      </c>
      <c r="G427" s="463" t="s">
        <v>420</v>
      </c>
      <c r="H427" s="463"/>
      <c r="I427" s="464" t="b">
        <f t="shared" si="31"/>
        <v>1</v>
      </c>
      <c r="J427" s="464" t="b">
        <f t="shared" si="32"/>
        <v>0</v>
      </c>
      <c r="K427" s="464" t="str">
        <f t="shared" si="33"/>
        <v>a1N36000004vIjFEAU</v>
      </c>
      <c r="L427" s="465" t="s">
        <v>1335</v>
      </c>
      <c r="M427" s="131"/>
      <c r="N427" s="68"/>
      <c r="AM427" s="5"/>
      <c r="AN427" s="5"/>
    </row>
    <row r="428" spans="1:40" ht="280.8" x14ac:dyDescent="0.3">
      <c r="A428" s="367">
        <v>56</v>
      </c>
      <c r="B428" s="384" t="str">
        <f t="shared" si="29"/>
        <v/>
      </c>
      <c r="C428" s="385" t="str">
        <f ca="1">TEXT(IFERROR(INDEX('Overview - Section A'!$A$37:$A$44,MATCH(G428,'Overview - Section A'!$U$37:$U$44,0)),""),"d-mmm-yy") &amp;" to " &amp; TEXT(IFERROR(INDEX('Overview - Section A'!$E$37:$E$44,MATCH(G428,'Overview - Section A'!$U$37:$U$44,0)),""),"d-mmm-yy")</f>
        <v>1-Jan-20 to 30-Jun-20</v>
      </c>
      <c r="D428" s="462"/>
      <c r="E428" s="462"/>
      <c r="F428" s="459" t="str">
        <f t="shared" si="30"/>
        <v/>
      </c>
      <c r="G428" s="463" t="s">
        <v>422</v>
      </c>
      <c r="H428" s="463"/>
      <c r="I428" s="464" t="b">
        <f t="shared" si="31"/>
        <v>1</v>
      </c>
      <c r="J428" s="464" t="b">
        <f t="shared" si="32"/>
        <v>0</v>
      </c>
      <c r="K428" s="464" t="str">
        <f t="shared" si="33"/>
        <v>a1N36000004vIjFEAU</v>
      </c>
      <c r="L428" s="465" t="s">
        <v>1336</v>
      </c>
      <c r="M428" s="131"/>
      <c r="N428" s="68"/>
      <c r="AM428" s="5"/>
      <c r="AN428" s="5"/>
    </row>
    <row r="429" spans="1:40" ht="280.8" x14ac:dyDescent="0.3">
      <c r="A429" s="367">
        <v>56</v>
      </c>
      <c r="B429" s="384" t="str">
        <f t="shared" si="29"/>
        <v/>
      </c>
      <c r="C429" s="385" t="str">
        <f ca="1">TEXT(IFERROR(INDEX('Overview - Section A'!$A$37:$A$44,MATCH(G429,'Overview - Section A'!$U$37:$U$44,0)),""),"d-mmm-yy") &amp;" to " &amp; TEXT(IFERROR(INDEX('Overview - Section A'!$E$37:$E$44,MATCH(G429,'Overview - Section A'!$U$37:$U$44,0)),""),"d-mmm-yy")</f>
        <v>1-Jul-20 to 31-Dec-20</v>
      </c>
      <c r="D429" s="462"/>
      <c r="E429" s="462"/>
      <c r="F429" s="459" t="str">
        <f t="shared" si="30"/>
        <v/>
      </c>
      <c r="G429" s="463" t="s">
        <v>424</v>
      </c>
      <c r="H429" s="463"/>
      <c r="I429" s="464" t="b">
        <f t="shared" si="31"/>
        <v>1</v>
      </c>
      <c r="J429" s="464" t="b">
        <f t="shared" si="32"/>
        <v>0</v>
      </c>
      <c r="K429" s="464" t="str">
        <f t="shared" si="33"/>
        <v>a1N36000004vIjFEAU</v>
      </c>
      <c r="L429" s="465" t="s">
        <v>1337</v>
      </c>
      <c r="M429" s="131"/>
      <c r="N429" s="68"/>
      <c r="AM429" s="5"/>
      <c r="AN429" s="5"/>
    </row>
    <row r="430" spans="1:40" ht="280.8" x14ac:dyDescent="0.3">
      <c r="A430" s="367">
        <v>57</v>
      </c>
      <c r="B430" s="384" t="str">
        <f t="shared" si="29"/>
        <v/>
      </c>
      <c r="C430" s="385" t="str">
        <f ca="1">TEXT(IFERROR(INDEX('Overview - Section A'!$A$37:$A$44,MATCH(G430,'Overview - Section A'!$U$37:$U$44,0)),""),"d-mmm-yy") &amp;" to " &amp; TEXT(IFERROR(INDEX('Overview - Section A'!$E$37:$E$44,MATCH(G430,'Overview - Section A'!$U$37:$U$44,0)),""),"d-mmm-yy")</f>
        <v>1-Jan-18 to 30-Jun-18</v>
      </c>
      <c r="D430" s="462"/>
      <c r="E430" s="462"/>
      <c r="F430" s="459" t="str">
        <f t="shared" si="30"/>
        <v/>
      </c>
      <c r="G430" s="463" t="s">
        <v>414</v>
      </c>
      <c r="H430" s="463"/>
      <c r="I430" s="464" t="b">
        <f t="shared" si="31"/>
        <v>1</v>
      </c>
      <c r="J430" s="464" t="b">
        <f t="shared" si="32"/>
        <v>0</v>
      </c>
      <c r="K430" s="464" t="str">
        <f t="shared" si="33"/>
        <v>a1N36000004vIjGEAU</v>
      </c>
      <c r="L430" s="465" t="s">
        <v>1338</v>
      </c>
      <c r="M430" s="131"/>
      <c r="N430" s="68"/>
      <c r="AM430" s="5"/>
      <c r="AN430" s="5"/>
    </row>
    <row r="431" spans="1:40" ht="280.8" x14ac:dyDescent="0.3">
      <c r="A431" s="367">
        <v>57</v>
      </c>
      <c r="B431" s="384" t="str">
        <f t="shared" si="29"/>
        <v/>
      </c>
      <c r="C431" s="385" t="str">
        <f ca="1">TEXT(IFERROR(INDEX('Overview - Section A'!$A$37:$A$44,MATCH(G431,'Overview - Section A'!$U$37:$U$44,0)),""),"d-mmm-yy") &amp;" to " &amp; TEXT(IFERROR(INDEX('Overview - Section A'!$E$37:$E$44,MATCH(G431,'Overview - Section A'!$U$37:$U$44,0)),""),"d-mmm-yy")</f>
        <v>1-Jul-18 to 31-Dec-18</v>
      </c>
      <c r="D431" s="462"/>
      <c r="E431" s="462"/>
      <c r="F431" s="459" t="str">
        <f t="shared" si="30"/>
        <v/>
      </c>
      <c r="G431" s="463" t="s">
        <v>416</v>
      </c>
      <c r="H431" s="463"/>
      <c r="I431" s="464" t="b">
        <f t="shared" si="31"/>
        <v>1</v>
      </c>
      <c r="J431" s="464" t="b">
        <f t="shared" si="32"/>
        <v>0</v>
      </c>
      <c r="K431" s="464" t="str">
        <f t="shared" si="33"/>
        <v>a1N36000004vIjGEAU</v>
      </c>
      <c r="L431" s="465" t="s">
        <v>1339</v>
      </c>
      <c r="M431" s="131"/>
      <c r="N431" s="68"/>
      <c r="AM431" s="5"/>
      <c r="AN431" s="5"/>
    </row>
    <row r="432" spans="1:40" ht="280.8" x14ac:dyDescent="0.3">
      <c r="A432" s="367">
        <v>57</v>
      </c>
      <c r="B432" s="384" t="str">
        <f t="shared" si="29"/>
        <v/>
      </c>
      <c r="C432" s="385" t="str">
        <f ca="1">TEXT(IFERROR(INDEX('Overview - Section A'!$A$37:$A$44,MATCH(G432,'Overview - Section A'!$U$37:$U$44,0)),""),"d-mmm-yy") &amp;" to " &amp; TEXT(IFERROR(INDEX('Overview - Section A'!$E$37:$E$44,MATCH(G432,'Overview - Section A'!$U$37:$U$44,0)),""),"d-mmm-yy")</f>
        <v>1-Jan-19 to 30-Jun-19</v>
      </c>
      <c r="D432" s="462"/>
      <c r="E432" s="462"/>
      <c r="F432" s="459" t="str">
        <f t="shared" si="30"/>
        <v/>
      </c>
      <c r="G432" s="463" t="s">
        <v>418</v>
      </c>
      <c r="H432" s="463"/>
      <c r="I432" s="464" t="b">
        <f t="shared" si="31"/>
        <v>1</v>
      </c>
      <c r="J432" s="464" t="b">
        <f t="shared" si="32"/>
        <v>0</v>
      </c>
      <c r="K432" s="464" t="str">
        <f t="shared" si="33"/>
        <v>a1N36000004vIjGEAU</v>
      </c>
      <c r="L432" s="465" t="s">
        <v>1340</v>
      </c>
      <c r="M432" s="131"/>
      <c r="N432" s="68"/>
      <c r="AM432" s="5"/>
      <c r="AN432" s="5"/>
    </row>
    <row r="433" spans="1:40" ht="280.8" x14ac:dyDescent="0.3">
      <c r="A433" s="367">
        <v>57</v>
      </c>
      <c r="B433" s="384" t="str">
        <f t="shared" si="29"/>
        <v/>
      </c>
      <c r="C433" s="385" t="str">
        <f ca="1">TEXT(IFERROR(INDEX('Overview - Section A'!$A$37:$A$44,MATCH(G433,'Overview - Section A'!$U$37:$U$44,0)),""),"d-mmm-yy") &amp;" to " &amp; TEXT(IFERROR(INDEX('Overview - Section A'!$E$37:$E$44,MATCH(G433,'Overview - Section A'!$U$37:$U$44,0)),""),"d-mmm-yy")</f>
        <v>1-Jul-19 to 31-Dec-19</v>
      </c>
      <c r="D433" s="462"/>
      <c r="E433" s="462"/>
      <c r="F433" s="459" t="str">
        <f t="shared" si="30"/>
        <v/>
      </c>
      <c r="G433" s="463" t="s">
        <v>420</v>
      </c>
      <c r="H433" s="463"/>
      <c r="I433" s="464" t="b">
        <f t="shared" si="31"/>
        <v>1</v>
      </c>
      <c r="J433" s="464" t="b">
        <f t="shared" si="32"/>
        <v>0</v>
      </c>
      <c r="K433" s="464" t="str">
        <f t="shared" si="33"/>
        <v>a1N36000004vIjGEAU</v>
      </c>
      <c r="L433" s="465" t="s">
        <v>1341</v>
      </c>
      <c r="M433" s="131"/>
      <c r="N433" s="68"/>
      <c r="AM433" s="5"/>
      <c r="AN433" s="5"/>
    </row>
    <row r="434" spans="1:40" ht="280.8" x14ac:dyDescent="0.3">
      <c r="A434" s="367">
        <v>57</v>
      </c>
      <c r="B434" s="384" t="str">
        <f t="shared" si="29"/>
        <v/>
      </c>
      <c r="C434" s="385" t="str">
        <f ca="1">TEXT(IFERROR(INDEX('Overview - Section A'!$A$37:$A$44,MATCH(G434,'Overview - Section A'!$U$37:$U$44,0)),""),"d-mmm-yy") &amp;" to " &amp; TEXT(IFERROR(INDEX('Overview - Section A'!$E$37:$E$44,MATCH(G434,'Overview - Section A'!$U$37:$U$44,0)),""),"d-mmm-yy")</f>
        <v>1-Jan-20 to 30-Jun-20</v>
      </c>
      <c r="D434" s="462"/>
      <c r="E434" s="462"/>
      <c r="F434" s="459" t="str">
        <f t="shared" si="30"/>
        <v/>
      </c>
      <c r="G434" s="463" t="s">
        <v>422</v>
      </c>
      <c r="H434" s="463"/>
      <c r="I434" s="464" t="b">
        <f t="shared" si="31"/>
        <v>1</v>
      </c>
      <c r="J434" s="464" t="b">
        <f t="shared" si="32"/>
        <v>0</v>
      </c>
      <c r="K434" s="464" t="str">
        <f t="shared" si="33"/>
        <v>a1N36000004vIjGEAU</v>
      </c>
      <c r="L434" s="465" t="s">
        <v>1342</v>
      </c>
      <c r="M434" s="131"/>
      <c r="N434" s="68"/>
      <c r="AM434" s="5"/>
      <c r="AN434" s="5"/>
    </row>
    <row r="435" spans="1:40" ht="280.8" x14ac:dyDescent="0.3">
      <c r="A435" s="367">
        <v>57</v>
      </c>
      <c r="B435" s="384" t="str">
        <f t="shared" si="29"/>
        <v/>
      </c>
      <c r="C435" s="385" t="str">
        <f ca="1">TEXT(IFERROR(INDEX('Overview - Section A'!$A$37:$A$44,MATCH(G435,'Overview - Section A'!$U$37:$U$44,0)),""),"d-mmm-yy") &amp;" to " &amp; TEXT(IFERROR(INDEX('Overview - Section A'!$E$37:$E$44,MATCH(G435,'Overview - Section A'!$U$37:$U$44,0)),""),"d-mmm-yy")</f>
        <v>1-Jul-20 to 31-Dec-20</v>
      </c>
      <c r="D435" s="462"/>
      <c r="E435" s="462"/>
      <c r="F435" s="459" t="str">
        <f t="shared" si="30"/>
        <v/>
      </c>
      <c r="G435" s="463" t="s">
        <v>424</v>
      </c>
      <c r="H435" s="463"/>
      <c r="I435" s="464" t="b">
        <f t="shared" si="31"/>
        <v>1</v>
      </c>
      <c r="J435" s="464" t="b">
        <f t="shared" si="32"/>
        <v>0</v>
      </c>
      <c r="K435" s="464" t="str">
        <f t="shared" si="33"/>
        <v>a1N36000004vIjGEAU</v>
      </c>
      <c r="L435" s="465" t="s">
        <v>1343</v>
      </c>
      <c r="M435" s="131"/>
      <c r="N435" s="68"/>
      <c r="AM435" s="5"/>
      <c r="AN435" s="5"/>
    </row>
    <row r="436" spans="1:40" ht="280.8" x14ac:dyDescent="0.3">
      <c r="A436" s="367">
        <v>58</v>
      </c>
      <c r="B436" s="384" t="str">
        <f t="shared" si="29"/>
        <v/>
      </c>
      <c r="C436" s="385" t="str">
        <f ca="1">TEXT(IFERROR(INDEX('Overview - Section A'!$A$37:$A$44,MATCH(G436,'Overview - Section A'!$U$37:$U$44,0)),""),"d-mmm-yy") &amp;" to " &amp; TEXT(IFERROR(INDEX('Overview - Section A'!$E$37:$E$44,MATCH(G436,'Overview - Section A'!$U$37:$U$44,0)),""),"d-mmm-yy")</f>
        <v>1-Jan-18 to 30-Jun-18</v>
      </c>
      <c r="D436" s="462"/>
      <c r="E436" s="462"/>
      <c r="F436" s="459" t="str">
        <f t="shared" si="30"/>
        <v/>
      </c>
      <c r="G436" s="463" t="s">
        <v>414</v>
      </c>
      <c r="H436" s="463"/>
      <c r="I436" s="464" t="b">
        <f t="shared" si="31"/>
        <v>1</v>
      </c>
      <c r="J436" s="464" t="b">
        <f t="shared" si="32"/>
        <v>0</v>
      </c>
      <c r="K436" s="464" t="str">
        <f t="shared" si="33"/>
        <v>a1N36000004vIjHEAU</v>
      </c>
      <c r="L436" s="465" t="s">
        <v>1344</v>
      </c>
      <c r="M436" s="131"/>
      <c r="N436" s="68"/>
      <c r="AM436" s="5"/>
      <c r="AN436" s="5"/>
    </row>
    <row r="437" spans="1:40" ht="280.8" x14ac:dyDescent="0.3">
      <c r="A437" s="367">
        <v>58</v>
      </c>
      <c r="B437" s="384" t="str">
        <f t="shared" si="29"/>
        <v/>
      </c>
      <c r="C437" s="385" t="str">
        <f ca="1">TEXT(IFERROR(INDEX('Overview - Section A'!$A$37:$A$44,MATCH(G437,'Overview - Section A'!$U$37:$U$44,0)),""),"d-mmm-yy") &amp;" to " &amp; TEXT(IFERROR(INDEX('Overview - Section A'!$E$37:$E$44,MATCH(G437,'Overview - Section A'!$U$37:$U$44,0)),""),"d-mmm-yy")</f>
        <v>1-Jul-18 to 31-Dec-18</v>
      </c>
      <c r="D437" s="462"/>
      <c r="E437" s="462"/>
      <c r="F437" s="459" t="str">
        <f t="shared" si="30"/>
        <v/>
      </c>
      <c r="G437" s="463" t="s">
        <v>416</v>
      </c>
      <c r="H437" s="463"/>
      <c r="I437" s="464" t="b">
        <f t="shared" si="31"/>
        <v>1</v>
      </c>
      <c r="J437" s="464" t="b">
        <f t="shared" si="32"/>
        <v>0</v>
      </c>
      <c r="K437" s="464" t="str">
        <f t="shared" si="33"/>
        <v>a1N36000004vIjHEAU</v>
      </c>
      <c r="L437" s="465" t="s">
        <v>1345</v>
      </c>
      <c r="M437" s="131"/>
      <c r="N437" s="68"/>
      <c r="AM437" s="5"/>
      <c r="AN437" s="5"/>
    </row>
    <row r="438" spans="1:40" ht="280.8" x14ac:dyDescent="0.3">
      <c r="A438" s="367">
        <v>58</v>
      </c>
      <c r="B438" s="384" t="str">
        <f t="shared" si="29"/>
        <v/>
      </c>
      <c r="C438" s="385" t="str">
        <f ca="1">TEXT(IFERROR(INDEX('Overview - Section A'!$A$37:$A$44,MATCH(G438,'Overview - Section A'!$U$37:$U$44,0)),""),"d-mmm-yy") &amp;" to " &amp; TEXT(IFERROR(INDEX('Overview - Section A'!$E$37:$E$44,MATCH(G438,'Overview - Section A'!$U$37:$U$44,0)),""),"d-mmm-yy")</f>
        <v>1-Jan-19 to 30-Jun-19</v>
      </c>
      <c r="D438" s="462"/>
      <c r="E438" s="462"/>
      <c r="F438" s="459" t="str">
        <f t="shared" si="30"/>
        <v/>
      </c>
      <c r="G438" s="463" t="s">
        <v>418</v>
      </c>
      <c r="H438" s="463"/>
      <c r="I438" s="464" t="b">
        <f t="shared" si="31"/>
        <v>1</v>
      </c>
      <c r="J438" s="464" t="b">
        <f t="shared" si="32"/>
        <v>0</v>
      </c>
      <c r="K438" s="464" t="str">
        <f t="shared" si="33"/>
        <v>a1N36000004vIjHEAU</v>
      </c>
      <c r="L438" s="465" t="s">
        <v>1346</v>
      </c>
      <c r="M438" s="131"/>
      <c r="N438" s="68"/>
      <c r="AM438" s="5"/>
      <c r="AN438" s="5"/>
    </row>
    <row r="439" spans="1:40" ht="280.8" x14ac:dyDescent="0.3">
      <c r="A439" s="367">
        <v>58</v>
      </c>
      <c r="B439" s="384" t="str">
        <f t="shared" si="29"/>
        <v/>
      </c>
      <c r="C439" s="385" t="str">
        <f ca="1">TEXT(IFERROR(INDEX('Overview - Section A'!$A$37:$A$44,MATCH(G439,'Overview - Section A'!$U$37:$U$44,0)),""),"d-mmm-yy") &amp;" to " &amp; TEXT(IFERROR(INDEX('Overview - Section A'!$E$37:$E$44,MATCH(G439,'Overview - Section A'!$U$37:$U$44,0)),""),"d-mmm-yy")</f>
        <v>1-Jul-19 to 31-Dec-19</v>
      </c>
      <c r="D439" s="462"/>
      <c r="E439" s="462"/>
      <c r="F439" s="459" t="str">
        <f t="shared" si="30"/>
        <v/>
      </c>
      <c r="G439" s="463" t="s">
        <v>420</v>
      </c>
      <c r="H439" s="463"/>
      <c r="I439" s="464" t="b">
        <f t="shared" si="31"/>
        <v>1</v>
      </c>
      <c r="J439" s="464" t="b">
        <f t="shared" si="32"/>
        <v>0</v>
      </c>
      <c r="K439" s="464" t="str">
        <f t="shared" si="33"/>
        <v>a1N36000004vIjHEAU</v>
      </c>
      <c r="L439" s="465" t="s">
        <v>1347</v>
      </c>
      <c r="M439" s="131"/>
      <c r="N439" s="68"/>
      <c r="AM439" s="5"/>
      <c r="AN439" s="5"/>
    </row>
    <row r="440" spans="1:40" ht="280.8" x14ac:dyDescent="0.3">
      <c r="A440" s="367">
        <v>58</v>
      </c>
      <c r="B440" s="384" t="str">
        <f t="shared" si="29"/>
        <v/>
      </c>
      <c r="C440" s="385" t="str">
        <f ca="1">TEXT(IFERROR(INDEX('Overview - Section A'!$A$37:$A$44,MATCH(G440,'Overview - Section A'!$U$37:$U$44,0)),""),"d-mmm-yy") &amp;" to " &amp; TEXT(IFERROR(INDEX('Overview - Section A'!$E$37:$E$44,MATCH(G440,'Overview - Section A'!$U$37:$U$44,0)),""),"d-mmm-yy")</f>
        <v>1-Jan-20 to 30-Jun-20</v>
      </c>
      <c r="D440" s="462"/>
      <c r="E440" s="462"/>
      <c r="F440" s="459" t="str">
        <f t="shared" si="30"/>
        <v/>
      </c>
      <c r="G440" s="463" t="s">
        <v>422</v>
      </c>
      <c r="H440" s="463"/>
      <c r="I440" s="464" t="b">
        <f t="shared" si="31"/>
        <v>1</v>
      </c>
      <c r="J440" s="464" t="b">
        <f t="shared" si="32"/>
        <v>0</v>
      </c>
      <c r="K440" s="464" t="str">
        <f t="shared" si="33"/>
        <v>a1N36000004vIjHEAU</v>
      </c>
      <c r="L440" s="465" t="s">
        <v>1348</v>
      </c>
      <c r="M440" s="131"/>
      <c r="N440" s="68"/>
      <c r="AM440" s="5"/>
      <c r="AN440" s="5"/>
    </row>
    <row r="441" spans="1:40" ht="280.8" x14ac:dyDescent="0.3">
      <c r="A441" s="367">
        <v>58</v>
      </c>
      <c r="B441" s="384" t="str">
        <f t="shared" si="29"/>
        <v/>
      </c>
      <c r="C441" s="385" t="str">
        <f ca="1">TEXT(IFERROR(INDEX('Overview - Section A'!$A$37:$A$44,MATCH(G441,'Overview - Section A'!$U$37:$U$44,0)),""),"d-mmm-yy") &amp;" to " &amp; TEXT(IFERROR(INDEX('Overview - Section A'!$E$37:$E$44,MATCH(G441,'Overview - Section A'!$U$37:$U$44,0)),""),"d-mmm-yy")</f>
        <v>1-Jul-20 to 31-Dec-20</v>
      </c>
      <c r="D441" s="462"/>
      <c r="E441" s="462"/>
      <c r="F441" s="459" t="str">
        <f t="shared" si="30"/>
        <v/>
      </c>
      <c r="G441" s="463" t="s">
        <v>424</v>
      </c>
      <c r="H441" s="463"/>
      <c r="I441" s="464" t="b">
        <f t="shared" si="31"/>
        <v>1</v>
      </c>
      <c r="J441" s="464" t="b">
        <f t="shared" si="32"/>
        <v>0</v>
      </c>
      <c r="K441" s="464" t="str">
        <f t="shared" si="33"/>
        <v>a1N36000004vIjHEAU</v>
      </c>
      <c r="L441" s="465" t="s">
        <v>1349</v>
      </c>
      <c r="M441" s="131"/>
      <c r="N441" s="68"/>
      <c r="AM441" s="5"/>
      <c r="AN441" s="5"/>
    </row>
    <row r="442" spans="1:40" ht="280.8" x14ac:dyDescent="0.3">
      <c r="A442" s="367">
        <v>59</v>
      </c>
      <c r="B442" s="384" t="str">
        <f t="shared" si="29"/>
        <v/>
      </c>
      <c r="C442" s="385" t="str">
        <f ca="1">TEXT(IFERROR(INDEX('Overview - Section A'!$A$37:$A$44,MATCH(G442,'Overview - Section A'!$U$37:$U$44,0)),""),"d-mmm-yy") &amp;" to " &amp; TEXT(IFERROR(INDEX('Overview - Section A'!$E$37:$E$44,MATCH(G442,'Overview - Section A'!$U$37:$U$44,0)),""),"d-mmm-yy")</f>
        <v>1-Jan-18 to 30-Jun-18</v>
      </c>
      <c r="D442" s="462"/>
      <c r="E442" s="462"/>
      <c r="F442" s="459" t="str">
        <f t="shared" si="30"/>
        <v/>
      </c>
      <c r="G442" s="463" t="s">
        <v>414</v>
      </c>
      <c r="H442" s="463"/>
      <c r="I442" s="464" t="b">
        <f t="shared" si="31"/>
        <v>1</v>
      </c>
      <c r="J442" s="464" t="b">
        <f t="shared" si="32"/>
        <v>0</v>
      </c>
      <c r="K442" s="464" t="str">
        <f t="shared" si="33"/>
        <v>a1N36000004vIjIEAU</v>
      </c>
      <c r="L442" s="465" t="s">
        <v>1350</v>
      </c>
      <c r="M442" s="131"/>
      <c r="N442" s="68"/>
      <c r="AM442" s="5"/>
      <c r="AN442" s="5"/>
    </row>
    <row r="443" spans="1:40" ht="280.8" x14ac:dyDescent="0.3">
      <c r="A443" s="367">
        <v>59</v>
      </c>
      <c r="B443" s="384" t="str">
        <f t="shared" si="29"/>
        <v/>
      </c>
      <c r="C443" s="385" t="str">
        <f ca="1">TEXT(IFERROR(INDEX('Overview - Section A'!$A$37:$A$44,MATCH(G443,'Overview - Section A'!$U$37:$U$44,0)),""),"d-mmm-yy") &amp;" to " &amp; TEXT(IFERROR(INDEX('Overview - Section A'!$E$37:$E$44,MATCH(G443,'Overview - Section A'!$U$37:$U$44,0)),""),"d-mmm-yy")</f>
        <v>1-Jul-18 to 31-Dec-18</v>
      </c>
      <c r="D443" s="462"/>
      <c r="E443" s="462"/>
      <c r="F443" s="459" t="str">
        <f t="shared" si="30"/>
        <v/>
      </c>
      <c r="G443" s="463" t="s">
        <v>416</v>
      </c>
      <c r="H443" s="463"/>
      <c r="I443" s="464" t="b">
        <f t="shared" si="31"/>
        <v>1</v>
      </c>
      <c r="J443" s="464" t="b">
        <f t="shared" si="32"/>
        <v>0</v>
      </c>
      <c r="K443" s="464" t="str">
        <f t="shared" si="33"/>
        <v>a1N36000004vIjIEAU</v>
      </c>
      <c r="L443" s="465" t="s">
        <v>1351</v>
      </c>
      <c r="M443" s="131"/>
      <c r="N443" s="68"/>
      <c r="AM443" s="5"/>
      <c r="AN443" s="5"/>
    </row>
    <row r="444" spans="1:40" ht="280.8" x14ac:dyDescent="0.3">
      <c r="A444" s="367">
        <v>59</v>
      </c>
      <c r="B444" s="384" t="str">
        <f t="shared" si="29"/>
        <v/>
      </c>
      <c r="C444" s="385" t="str">
        <f ca="1">TEXT(IFERROR(INDEX('Overview - Section A'!$A$37:$A$44,MATCH(G444,'Overview - Section A'!$U$37:$U$44,0)),""),"d-mmm-yy") &amp;" to " &amp; TEXT(IFERROR(INDEX('Overview - Section A'!$E$37:$E$44,MATCH(G444,'Overview - Section A'!$U$37:$U$44,0)),""),"d-mmm-yy")</f>
        <v>1-Jan-19 to 30-Jun-19</v>
      </c>
      <c r="D444" s="462"/>
      <c r="E444" s="462"/>
      <c r="F444" s="459" t="str">
        <f t="shared" si="30"/>
        <v/>
      </c>
      <c r="G444" s="463" t="s">
        <v>418</v>
      </c>
      <c r="H444" s="463"/>
      <c r="I444" s="464" t="b">
        <f t="shared" si="31"/>
        <v>1</v>
      </c>
      <c r="J444" s="464" t="b">
        <f t="shared" si="32"/>
        <v>0</v>
      </c>
      <c r="K444" s="464" t="str">
        <f t="shared" si="33"/>
        <v>a1N36000004vIjIEAU</v>
      </c>
      <c r="L444" s="465" t="s">
        <v>1352</v>
      </c>
      <c r="M444" s="131"/>
      <c r="N444" s="68"/>
      <c r="AM444" s="5"/>
      <c r="AN444" s="5"/>
    </row>
    <row r="445" spans="1:40" ht="280.8" x14ac:dyDescent="0.3">
      <c r="A445" s="367">
        <v>59</v>
      </c>
      <c r="B445" s="384" t="str">
        <f t="shared" si="29"/>
        <v/>
      </c>
      <c r="C445" s="385" t="str">
        <f ca="1">TEXT(IFERROR(INDEX('Overview - Section A'!$A$37:$A$44,MATCH(G445,'Overview - Section A'!$U$37:$U$44,0)),""),"d-mmm-yy") &amp;" to " &amp; TEXT(IFERROR(INDEX('Overview - Section A'!$E$37:$E$44,MATCH(G445,'Overview - Section A'!$U$37:$U$44,0)),""),"d-mmm-yy")</f>
        <v>1-Jul-19 to 31-Dec-19</v>
      </c>
      <c r="D445" s="462"/>
      <c r="E445" s="462"/>
      <c r="F445" s="459" t="str">
        <f t="shared" si="30"/>
        <v/>
      </c>
      <c r="G445" s="463" t="s">
        <v>420</v>
      </c>
      <c r="H445" s="463"/>
      <c r="I445" s="464" t="b">
        <f t="shared" si="31"/>
        <v>1</v>
      </c>
      <c r="J445" s="464" t="b">
        <f t="shared" si="32"/>
        <v>0</v>
      </c>
      <c r="K445" s="464" t="str">
        <f t="shared" si="33"/>
        <v>a1N36000004vIjIEAU</v>
      </c>
      <c r="L445" s="465" t="s">
        <v>1353</v>
      </c>
      <c r="M445" s="131"/>
      <c r="N445" s="68"/>
      <c r="AM445" s="5"/>
      <c r="AN445" s="5"/>
    </row>
    <row r="446" spans="1:40" ht="280.8" x14ac:dyDescent="0.3">
      <c r="A446" s="367">
        <v>59</v>
      </c>
      <c r="B446" s="384" t="str">
        <f t="shared" si="29"/>
        <v/>
      </c>
      <c r="C446" s="385" t="str">
        <f ca="1">TEXT(IFERROR(INDEX('Overview - Section A'!$A$37:$A$44,MATCH(G446,'Overview - Section A'!$U$37:$U$44,0)),""),"d-mmm-yy") &amp;" to " &amp; TEXT(IFERROR(INDEX('Overview - Section A'!$E$37:$E$44,MATCH(G446,'Overview - Section A'!$U$37:$U$44,0)),""),"d-mmm-yy")</f>
        <v>1-Jan-20 to 30-Jun-20</v>
      </c>
      <c r="D446" s="462"/>
      <c r="E446" s="462"/>
      <c r="F446" s="459" t="str">
        <f t="shared" si="30"/>
        <v/>
      </c>
      <c r="G446" s="463" t="s">
        <v>422</v>
      </c>
      <c r="H446" s="463"/>
      <c r="I446" s="464" t="b">
        <f t="shared" si="31"/>
        <v>1</v>
      </c>
      <c r="J446" s="464" t="b">
        <f t="shared" si="32"/>
        <v>0</v>
      </c>
      <c r="K446" s="464" t="str">
        <f t="shared" si="33"/>
        <v>a1N36000004vIjIEAU</v>
      </c>
      <c r="L446" s="465" t="s">
        <v>1354</v>
      </c>
      <c r="M446" s="131"/>
      <c r="N446" s="68"/>
      <c r="AM446" s="5"/>
      <c r="AN446" s="5"/>
    </row>
    <row r="447" spans="1:40" ht="280.8" x14ac:dyDescent="0.3">
      <c r="A447" s="367">
        <v>59</v>
      </c>
      <c r="B447" s="384" t="str">
        <f t="shared" si="29"/>
        <v/>
      </c>
      <c r="C447" s="385" t="str">
        <f ca="1">TEXT(IFERROR(INDEX('Overview - Section A'!$A$37:$A$44,MATCH(G447,'Overview - Section A'!$U$37:$U$44,0)),""),"d-mmm-yy") &amp;" to " &amp; TEXT(IFERROR(INDEX('Overview - Section A'!$E$37:$E$44,MATCH(G447,'Overview - Section A'!$U$37:$U$44,0)),""),"d-mmm-yy")</f>
        <v>1-Jul-20 to 31-Dec-20</v>
      </c>
      <c r="D447" s="462"/>
      <c r="E447" s="462"/>
      <c r="F447" s="459" t="str">
        <f t="shared" si="30"/>
        <v/>
      </c>
      <c r="G447" s="463" t="s">
        <v>424</v>
      </c>
      <c r="H447" s="463"/>
      <c r="I447" s="464" t="b">
        <f t="shared" si="31"/>
        <v>1</v>
      </c>
      <c r="J447" s="464" t="b">
        <f t="shared" si="32"/>
        <v>0</v>
      </c>
      <c r="K447" s="464" t="str">
        <f t="shared" si="33"/>
        <v>a1N36000004vIjIEAU</v>
      </c>
      <c r="L447" s="465" t="s">
        <v>1355</v>
      </c>
      <c r="M447" s="131"/>
      <c r="N447" s="68"/>
      <c r="AM447" s="5"/>
      <c r="AN447" s="5"/>
    </row>
    <row r="448" spans="1:40" ht="280.8" x14ac:dyDescent="0.3">
      <c r="A448" s="367">
        <v>60</v>
      </c>
      <c r="B448" s="384" t="str">
        <f t="shared" si="29"/>
        <v/>
      </c>
      <c r="C448" s="385" t="str">
        <f ca="1">TEXT(IFERROR(INDEX('Overview - Section A'!$A$37:$A$44,MATCH(G448,'Overview - Section A'!$U$37:$U$44,0)),""),"d-mmm-yy") &amp;" to " &amp; TEXT(IFERROR(INDEX('Overview - Section A'!$E$37:$E$44,MATCH(G448,'Overview - Section A'!$U$37:$U$44,0)),""),"d-mmm-yy")</f>
        <v>1-Jan-18 to 30-Jun-18</v>
      </c>
      <c r="D448" s="462"/>
      <c r="E448" s="462"/>
      <c r="F448" s="459" t="str">
        <f t="shared" si="30"/>
        <v/>
      </c>
      <c r="G448" s="463" t="s">
        <v>414</v>
      </c>
      <c r="H448" s="463"/>
      <c r="I448" s="464" t="b">
        <f t="shared" si="31"/>
        <v>1</v>
      </c>
      <c r="J448" s="464" t="b">
        <f t="shared" si="32"/>
        <v>0</v>
      </c>
      <c r="K448" s="464" t="str">
        <f t="shared" si="33"/>
        <v>a1N36000004vIjJEAU</v>
      </c>
      <c r="L448" s="465" t="s">
        <v>1356</v>
      </c>
      <c r="M448" s="131"/>
      <c r="N448" s="68"/>
      <c r="AM448" s="5"/>
      <c r="AN448" s="5"/>
    </row>
    <row r="449" spans="1:40" ht="280.8" x14ac:dyDescent="0.3">
      <c r="A449" s="367">
        <v>60</v>
      </c>
      <c r="B449" s="384" t="str">
        <f t="shared" si="29"/>
        <v/>
      </c>
      <c r="C449" s="385" t="str">
        <f ca="1">TEXT(IFERROR(INDEX('Overview - Section A'!$A$37:$A$44,MATCH(G449,'Overview - Section A'!$U$37:$U$44,0)),""),"d-mmm-yy") &amp;" to " &amp; TEXT(IFERROR(INDEX('Overview - Section A'!$E$37:$E$44,MATCH(G449,'Overview - Section A'!$U$37:$U$44,0)),""),"d-mmm-yy")</f>
        <v>1-Jul-18 to 31-Dec-18</v>
      </c>
      <c r="D449" s="462"/>
      <c r="E449" s="462"/>
      <c r="F449" s="459" t="str">
        <f t="shared" si="30"/>
        <v/>
      </c>
      <c r="G449" s="463" t="s">
        <v>416</v>
      </c>
      <c r="H449" s="463"/>
      <c r="I449" s="464" t="b">
        <f t="shared" si="31"/>
        <v>1</v>
      </c>
      <c r="J449" s="464" t="b">
        <f t="shared" si="32"/>
        <v>0</v>
      </c>
      <c r="K449" s="464" t="str">
        <f t="shared" si="33"/>
        <v>a1N36000004vIjJEAU</v>
      </c>
      <c r="L449" s="465" t="s">
        <v>1357</v>
      </c>
      <c r="M449" s="131"/>
      <c r="N449" s="68"/>
      <c r="AM449" s="5"/>
      <c r="AN449" s="5"/>
    </row>
    <row r="450" spans="1:40" ht="280.8" x14ac:dyDescent="0.3">
      <c r="A450" s="367">
        <v>60</v>
      </c>
      <c r="B450" s="384" t="str">
        <f t="shared" si="29"/>
        <v/>
      </c>
      <c r="C450" s="385" t="str">
        <f ca="1">TEXT(IFERROR(INDEX('Overview - Section A'!$A$37:$A$44,MATCH(G450,'Overview - Section A'!$U$37:$U$44,0)),""),"d-mmm-yy") &amp;" to " &amp; TEXT(IFERROR(INDEX('Overview - Section A'!$E$37:$E$44,MATCH(G450,'Overview - Section A'!$U$37:$U$44,0)),""),"d-mmm-yy")</f>
        <v>1-Jan-19 to 30-Jun-19</v>
      </c>
      <c r="D450" s="462"/>
      <c r="E450" s="462"/>
      <c r="F450" s="459" t="str">
        <f t="shared" si="30"/>
        <v/>
      </c>
      <c r="G450" s="463" t="s">
        <v>418</v>
      </c>
      <c r="H450" s="463"/>
      <c r="I450" s="464" t="b">
        <f t="shared" si="31"/>
        <v>1</v>
      </c>
      <c r="J450" s="464" t="b">
        <f t="shared" si="32"/>
        <v>0</v>
      </c>
      <c r="K450" s="464" t="str">
        <f t="shared" si="33"/>
        <v>a1N36000004vIjJEAU</v>
      </c>
      <c r="L450" s="465" t="s">
        <v>1358</v>
      </c>
      <c r="M450" s="131"/>
      <c r="N450" s="68"/>
      <c r="AM450" s="5"/>
      <c r="AN450" s="5"/>
    </row>
    <row r="451" spans="1:40" ht="280.8" x14ac:dyDescent="0.3">
      <c r="A451" s="367">
        <v>60</v>
      </c>
      <c r="B451" s="384" t="str">
        <f t="shared" si="29"/>
        <v/>
      </c>
      <c r="C451" s="385" t="str">
        <f ca="1">TEXT(IFERROR(INDEX('Overview - Section A'!$A$37:$A$44,MATCH(G451,'Overview - Section A'!$U$37:$U$44,0)),""),"d-mmm-yy") &amp;" to " &amp; TEXT(IFERROR(INDEX('Overview - Section A'!$E$37:$E$44,MATCH(G451,'Overview - Section A'!$U$37:$U$44,0)),""),"d-mmm-yy")</f>
        <v>1-Jul-19 to 31-Dec-19</v>
      </c>
      <c r="D451" s="462"/>
      <c r="E451" s="462"/>
      <c r="F451" s="459" t="str">
        <f t="shared" si="30"/>
        <v/>
      </c>
      <c r="G451" s="463" t="s">
        <v>420</v>
      </c>
      <c r="H451" s="463"/>
      <c r="I451" s="464" t="b">
        <f t="shared" si="31"/>
        <v>1</v>
      </c>
      <c r="J451" s="464" t="b">
        <f t="shared" si="32"/>
        <v>0</v>
      </c>
      <c r="K451" s="464" t="str">
        <f t="shared" si="33"/>
        <v>a1N36000004vIjJEAU</v>
      </c>
      <c r="L451" s="465" t="s">
        <v>1359</v>
      </c>
      <c r="M451" s="131"/>
      <c r="N451" s="68"/>
      <c r="AM451" s="5"/>
      <c r="AN451" s="5"/>
    </row>
    <row r="452" spans="1:40" ht="280.8" x14ac:dyDescent="0.3">
      <c r="A452" s="367">
        <v>60</v>
      </c>
      <c r="B452" s="384" t="str">
        <f t="shared" si="29"/>
        <v/>
      </c>
      <c r="C452" s="385" t="str">
        <f ca="1">TEXT(IFERROR(INDEX('Overview - Section A'!$A$37:$A$44,MATCH(G452,'Overview - Section A'!$U$37:$U$44,0)),""),"d-mmm-yy") &amp;" to " &amp; TEXT(IFERROR(INDEX('Overview - Section A'!$E$37:$E$44,MATCH(G452,'Overview - Section A'!$U$37:$U$44,0)),""),"d-mmm-yy")</f>
        <v>1-Jan-20 to 30-Jun-20</v>
      </c>
      <c r="D452" s="462"/>
      <c r="E452" s="462"/>
      <c r="F452" s="459" t="str">
        <f t="shared" si="30"/>
        <v/>
      </c>
      <c r="G452" s="463" t="s">
        <v>422</v>
      </c>
      <c r="H452" s="463"/>
      <c r="I452" s="464" t="b">
        <f t="shared" si="31"/>
        <v>1</v>
      </c>
      <c r="J452" s="464" t="b">
        <f t="shared" si="32"/>
        <v>0</v>
      </c>
      <c r="K452" s="464" t="str">
        <f t="shared" si="33"/>
        <v>a1N36000004vIjJEAU</v>
      </c>
      <c r="L452" s="465" t="s">
        <v>1360</v>
      </c>
      <c r="M452" s="131"/>
      <c r="N452" s="68"/>
      <c r="AM452" s="5"/>
      <c r="AN452" s="5"/>
    </row>
    <row r="453" spans="1:40" ht="280.8" x14ac:dyDescent="0.3">
      <c r="A453" s="367">
        <v>60</v>
      </c>
      <c r="B453" s="384" t="str">
        <f t="shared" si="29"/>
        <v/>
      </c>
      <c r="C453" s="385" t="str">
        <f ca="1">TEXT(IFERROR(INDEX('Overview - Section A'!$A$37:$A$44,MATCH(G453,'Overview - Section A'!$U$37:$U$44,0)),""),"d-mmm-yy") &amp;" to " &amp; TEXT(IFERROR(INDEX('Overview - Section A'!$E$37:$E$44,MATCH(G453,'Overview - Section A'!$U$37:$U$44,0)),""),"d-mmm-yy")</f>
        <v>1-Jul-20 to 31-Dec-20</v>
      </c>
      <c r="D453" s="462"/>
      <c r="E453" s="462"/>
      <c r="F453" s="459" t="str">
        <f t="shared" si="30"/>
        <v/>
      </c>
      <c r="G453" s="463" t="s">
        <v>424</v>
      </c>
      <c r="H453" s="463"/>
      <c r="I453" s="464" t="b">
        <f t="shared" si="31"/>
        <v>1</v>
      </c>
      <c r="J453" s="464" t="b">
        <f t="shared" si="32"/>
        <v>0</v>
      </c>
      <c r="K453" s="464" t="str">
        <f t="shared" si="33"/>
        <v>a1N36000004vIjJEAU</v>
      </c>
      <c r="L453" s="465" t="s">
        <v>1361</v>
      </c>
      <c r="M453" s="131"/>
      <c r="N453" s="68"/>
      <c r="AM453" s="5"/>
      <c r="AN453" s="5"/>
    </row>
    <row r="454" spans="1:40" ht="280.8" x14ac:dyDescent="0.3">
      <c r="A454" s="367">
        <v>61</v>
      </c>
      <c r="B454" s="384" t="str">
        <f t="shared" si="29"/>
        <v/>
      </c>
      <c r="C454" s="385" t="str">
        <f ca="1">TEXT(IFERROR(INDEX('Overview - Section A'!$A$37:$A$44,MATCH(G454,'Overview - Section A'!$U$37:$U$44,0)),""),"d-mmm-yy") &amp;" to " &amp; TEXT(IFERROR(INDEX('Overview - Section A'!$E$37:$E$44,MATCH(G454,'Overview - Section A'!$U$37:$U$44,0)),""),"d-mmm-yy")</f>
        <v>1-Jan-18 to 30-Jun-18</v>
      </c>
      <c r="D454" s="462"/>
      <c r="E454" s="462"/>
      <c r="F454" s="459" t="str">
        <f t="shared" si="30"/>
        <v/>
      </c>
      <c r="G454" s="463" t="s">
        <v>414</v>
      </c>
      <c r="H454" s="463"/>
      <c r="I454" s="464" t="b">
        <f t="shared" si="31"/>
        <v>1</v>
      </c>
      <c r="J454" s="464" t="b">
        <f t="shared" si="32"/>
        <v>0</v>
      </c>
      <c r="K454" s="464" t="str">
        <f t="shared" si="33"/>
        <v>a1N36000004vIjKEAU</v>
      </c>
      <c r="L454" s="465" t="s">
        <v>1362</v>
      </c>
      <c r="M454" s="131"/>
      <c r="N454" s="68"/>
      <c r="AM454" s="5"/>
      <c r="AN454" s="5"/>
    </row>
    <row r="455" spans="1:40" ht="280.8" x14ac:dyDescent="0.3">
      <c r="A455" s="367">
        <v>61</v>
      </c>
      <c r="B455" s="384" t="str">
        <f t="shared" si="29"/>
        <v/>
      </c>
      <c r="C455" s="385" t="str">
        <f ca="1">TEXT(IFERROR(INDEX('Overview - Section A'!$A$37:$A$44,MATCH(G455,'Overview - Section A'!$U$37:$U$44,0)),""),"d-mmm-yy") &amp;" to " &amp; TEXT(IFERROR(INDEX('Overview - Section A'!$E$37:$E$44,MATCH(G455,'Overview - Section A'!$U$37:$U$44,0)),""),"d-mmm-yy")</f>
        <v>1-Jul-18 to 31-Dec-18</v>
      </c>
      <c r="D455" s="462"/>
      <c r="E455" s="462"/>
      <c r="F455" s="459" t="str">
        <f t="shared" si="30"/>
        <v/>
      </c>
      <c r="G455" s="463" t="s">
        <v>416</v>
      </c>
      <c r="H455" s="463"/>
      <c r="I455" s="464" t="b">
        <f t="shared" si="31"/>
        <v>1</v>
      </c>
      <c r="J455" s="464" t="b">
        <f t="shared" si="32"/>
        <v>0</v>
      </c>
      <c r="K455" s="464" t="str">
        <f t="shared" si="33"/>
        <v>a1N36000004vIjKEAU</v>
      </c>
      <c r="L455" s="465" t="s">
        <v>1363</v>
      </c>
      <c r="M455" s="131"/>
      <c r="N455" s="68"/>
      <c r="AM455" s="5"/>
      <c r="AN455" s="5"/>
    </row>
    <row r="456" spans="1:40" ht="280.8" x14ac:dyDescent="0.3">
      <c r="A456" s="367">
        <v>61</v>
      </c>
      <c r="B456" s="384" t="str">
        <f t="shared" si="29"/>
        <v/>
      </c>
      <c r="C456" s="385" t="str">
        <f ca="1">TEXT(IFERROR(INDEX('Overview - Section A'!$A$37:$A$44,MATCH(G456,'Overview - Section A'!$U$37:$U$44,0)),""),"d-mmm-yy") &amp;" to " &amp; TEXT(IFERROR(INDEX('Overview - Section A'!$E$37:$E$44,MATCH(G456,'Overview - Section A'!$U$37:$U$44,0)),""),"d-mmm-yy")</f>
        <v>1-Jan-19 to 30-Jun-19</v>
      </c>
      <c r="D456" s="462"/>
      <c r="E456" s="462"/>
      <c r="F456" s="459" t="str">
        <f t="shared" si="30"/>
        <v/>
      </c>
      <c r="G456" s="463" t="s">
        <v>418</v>
      </c>
      <c r="H456" s="463"/>
      <c r="I456" s="464" t="b">
        <f t="shared" si="31"/>
        <v>1</v>
      </c>
      <c r="J456" s="464" t="b">
        <f t="shared" si="32"/>
        <v>0</v>
      </c>
      <c r="K456" s="464" t="str">
        <f t="shared" si="33"/>
        <v>a1N36000004vIjKEAU</v>
      </c>
      <c r="L456" s="465" t="s">
        <v>1364</v>
      </c>
      <c r="M456" s="131"/>
      <c r="N456" s="68"/>
      <c r="AM456" s="5"/>
      <c r="AN456" s="5"/>
    </row>
    <row r="457" spans="1:40" ht="280.8" x14ac:dyDescent="0.3">
      <c r="A457" s="367">
        <v>61</v>
      </c>
      <c r="B457" s="384" t="str">
        <f t="shared" si="29"/>
        <v/>
      </c>
      <c r="C457" s="385" t="str">
        <f ca="1">TEXT(IFERROR(INDEX('Overview - Section A'!$A$37:$A$44,MATCH(G457,'Overview - Section A'!$U$37:$U$44,0)),""),"d-mmm-yy") &amp;" to " &amp; TEXT(IFERROR(INDEX('Overview - Section A'!$E$37:$E$44,MATCH(G457,'Overview - Section A'!$U$37:$U$44,0)),""),"d-mmm-yy")</f>
        <v>1-Jul-19 to 31-Dec-19</v>
      </c>
      <c r="D457" s="462"/>
      <c r="E457" s="462"/>
      <c r="F457" s="459" t="str">
        <f t="shared" si="30"/>
        <v/>
      </c>
      <c r="G457" s="463" t="s">
        <v>420</v>
      </c>
      <c r="H457" s="463"/>
      <c r="I457" s="464" t="b">
        <f t="shared" si="31"/>
        <v>1</v>
      </c>
      <c r="J457" s="464" t="b">
        <f t="shared" si="32"/>
        <v>0</v>
      </c>
      <c r="K457" s="464" t="str">
        <f t="shared" si="33"/>
        <v>a1N36000004vIjKEAU</v>
      </c>
      <c r="L457" s="465" t="s">
        <v>1365</v>
      </c>
      <c r="M457" s="131"/>
      <c r="N457" s="68"/>
      <c r="AM457" s="5"/>
      <c r="AN457" s="5"/>
    </row>
    <row r="458" spans="1:40" ht="280.8" x14ac:dyDescent="0.3">
      <c r="A458" s="367">
        <v>61</v>
      </c>
      <c r="B458" s="384" t="str">
        <f t="shared" si="29"/>
        <v/>
      </c>
      <c r="C458" s="385" t="str">
        <f ca="1">TEXT(IFERROR(INDEX('Overview - Section A'!$A$37:$A$44,MATCH(G458,'Overview - Section A'!$U$37:$U$44,0)),""),"d-mmm-yy") &amp;" to " &amp; TEXT(IFERROR(INDEX('Overview - Section A'!$E$37:$E$44,MATCH(G458,'Overview - Section A'!$U$37:$U$44,0)),""),"d-mmm-yy")</f>
        <v>1-Jan-20 to 30-Jun-20</v>
      </c>
      <c r="D458" s="462"/>
      <c r="E458" s="462"/>
      <c r="F458" s="459" t="str">
        <f t="shared" si="30"/>
        <v/>
      </c>
      <c r="G458" s="463" t="s">
        <v>422</v>
      </c>
      <c r="H458" s="463"/>
      <c r="I458" s="464" t="b">
        <f t="shared" si="31"/>
        <v>1</v>
      </c>
      <c r="J458" s="464" t="b">
        <f t="shared" si="32"/>
        <v>0</v>
      </c>
      <c r="K458" s="464" t="str">
        <f t="shared" si="33"/>
        <v>a1N36000004vIjKEAU</v>
      </c>
      <c r="L458" s="465" t="s">
        <v>1366</v>
      </c>
      <c r="M458" s="131"/>
      <c r="N458" s="68"/>
      <c r="AM458" s="5"/>
      <c r="AN458" s="5"/>
    </row>
    <row r="459" spans="1:40" ht="280.8" x14ac:dyDescent="0.3">
      <c r="A459" s="367">
        <v>61</v>
      </c>
      <c r="B459" s="384" t="str">
        <f t="shared" si="29"/>
        <v/>
      </c>
      <c r="C459" s="385" t="str">
        <f ca="1">TEXT(IFERROR(INDEX('Overview - Section A'!$A$37:$A$44,MATCH(G459,'Overview - Section A'!$U$37:$U$44,0)),""),"d-mmm-yy") &amp;" to " &amp; TEXT(IFERROR(INDEX('Overview - Section A'!$E$37:$E$44,MATCH(G459,'Overview - Section A'!$U$37:$U$44,0)),""),"d-mmm-yy")</f>
        <v>1-Jul-20 to 31-Dec-20</v>
      </c>
      <c r="D459" s="462"/>
      <c r="E459" s="462"/>
      <c r="F459" s="459" t="str">
        <f t="shared" si="30"/>
        <v/>
      </c>
      <c r="G459" s="463" t="s">
        <v>424</v>
      </c>
      <c r="H459" s="463"/>
      <c r="I459" s="464" t="b">
        <f t="shared" si="31"/>
        <v>1</v>
      </c>
      <c r="J459" s="464" t="b">
        <f t="shared" si="32"/>
        <v>0</v>
      </c>
      <c r="K459" s="464" t="str">
        <f t="shared" si="33"/>
        <v>a1N36000004vIjKEAU</v>
      </c>
      <c r="L459" s="465" t="s">
        <v>1367</v>
      </c>
      <c r="M459" s="131"/>
      <c r="N459" s="68"/>
      <c r="AM459" s="5"/>
      <c r="AN459" s="5"/>
    </row>
    <row r="460" spans="1:40" ht="280.8" x14ac:dyDescent="0.3">
      <c r="A460" s="367">
        <v>62</v>
      </c>
      <c r="B460" s="384" t="str">
        <f t="shared" si="29"/>
        <v/>
      </c>
      <c r="C460" s="385" t="str">
        <f ca="1">TEXT(IFERROR(INDEX('Overview - Section A'!$A$37:$A$44,MATCH(G460,'Overview - Section A'!$U$37:$U$44,0)),""),"d-mmm-yy") &amp;" to " &amp; TEXT(IFERROR(INDEX('Overview - Section A'!$E$37:$E$44,MATCH(G460,'Overview - Section A'!$U$37:$U$44,0)),""),"d-mmm-yy")</f>
        <v>1-Jan-18 to 30-Jun-18</v>
      </c>
      <c r="D460" s="462"/>
      <c r="E460" s="462"/>
      <c r="F460" s="459" t="str">
        <f t="shared" si="30"/>
        <v/>
      </c>
      <c r="G460" s="463" t="s">
        <v>414</v>
      </c>
      <c r="H460" s="463"/>
      <c r="I460" s="464" t="b">
        <f t="shared" si="31"/>
        <v>1</v>
      </c>
      <c r="J460" s="464" t="b">
        <f t="shared" si="32"/>
        <v>0</v>
      </c>
      <c r="K460" s="464" t="str">
        <f t="shared" si="33"/>
        <v>a1N36000004vIjLEAU</v>
      </c>
      <c r="L460" s="465" t="s">
        <v>1368</v>
      </c>
      <c r="M460" s="131"/>
      <c r="N460" s="68"/>
      <c r="AM460" s="5"/>
      <c r="AN460" s="5"/>
    </row>
    <row r="461" spans="1:40" ht="280.8" x14ac:dyDescent="0.3">
      <c r="A461" s="367">
        <v>62</v>
      </c>
      <c r="B461" s="384" t="str">
        <f t="shared" si="29"/>
        <v/>
      </c>
      <c r="C461" s="385" t="str">
        <f ca="1">TEXT(IFERROR(INDEX('Overview - Section A'!$A$37:$A$44,MATCH(G461,'Overview - Section A'!$U$37:$U$44,0)),""),"d-mmm-yy") &amp;" to " &amp; TEXT(IFERROR(INDEX('Overview - Section A'!$E$37:$E$44,MATCH(G461,'Overview - Section A'!$U$37:$U$44,0)),""),"d-mmm-yy")</f>
        <v>1-Jul-18 to 31-Dec-18</v>
      </c>
      <c r="D461" s="462"/>
      <c r="E461" s="462"/>
      <c r="F461" s="459" t="str">
        <f t="shared" si="30"/>
        <v/>
      </c>
      <c r="G461" s="463" t="s">
        <v>416</v>
      </c>
      <c r="H461" s="463"/>
      <c r="I461" s="464" t="b">
        <f t="shared" si="31"/>
        <v>1</v>
      </c>
      <c r="J461" s="464" t="b">
        <f t="shared" si="32"/>
        <v>0</v>
      </c>
      <c r="K461" s="464" t="str">
        <f t="shared" si="33"/>
        <v>a1N36000004vIjLEAU</v>
      </c>
      <c r="L461" s="465" t="s">
        <v>1369</v>
      </c>
      <c r="M461" s="131"/>
      <c r="N461" s="68"/>
      <c r="AM461" s="5"/>
      <c r="AN461" s="5"/>
    </row>
    <row r="462" spans="1:40" ht="280.8" x14ac:dyDescent="0.3">
      <c r="A462" s="367">
        <v>62</v>
      </c>
      <c r="B462" s="384" t="str">
        <f t="shared" si="29"/>
        <v/>
      </c>
      <c r="C462" s="385" t="str">
        <f ca="1">TEXT(IFERROR(INDEX('Overview - Section A'!$A$37:$A$44,MATCH(G462,'Overview - Section A'!$U$37:$U$44,0)),""),"d-mmm-yy") &amp;" to " &amp; TEXT(IFERROR(INDEX('Overview - Section A'!$E$37:$E$44,MATCH(G462,'Overview - Section A'!$U$37:$U$44,0)),""),"d-mmm-yy")</f>
        <v>1-Jan-19 to 30-Jun-19</v>
      </c>
      <c r="D462" s="462"/>
      <c r="E462" s="462"/>
      <c r="F462" s="459" t="str">
        <f t="shared" si="30"/>
        <v/>
      </c>
      <c r="G462" s="463" t="s">
        <v>418</v>
      </c>
      <c r="H462" s="463"/>
      <c r="I462" s="464" t="b">
        <f t="shared" si="31"/>
        <v>1</v>
      </c>
      <c r="J462" s="464" t="b">
        <f t="shared" si="32"/>
        <v>0</v>
      </c>
      <c r="K462" s="464" t="str">
        <f t="shared" si="33"/>
        <v>a1N36000004vIjLEAU</v>
      </c>
      <c r="L462" s="465" t="s">
        <v>1370</v>
      </c>
      <c r="M462" s="131"/>
      <c r="N462" s="68"/>
      <c r="AM462" s="5"/>
      <c r="AN462" s="5"/>
    </row>
    <row r="463" spans="1:40" ht="280.8" x14ac:dyDescent="0.3">
      <c r="A463" s="367">
        <v>62</v>
      </c>
      <c r="B463" s="384" t="str">
        <f t="shared" si="29"/>
        <v/>
      </c>
      <c r="C463" s="385" t="str">
        <f ca="1">TEXT(IFERROR(INDEX('Overview - Section A'!$A$37:$A$44,MATCH(G463,'Overview - Section A'!$U$37:$U$44,0)),""),"d-mmm-yy") &amp;" to " &amp; TEXT(IFERROR(INDEX('Overview - Section A'!$E$37:$E$44,MATCH(G463,'Overview - Section A'!$U$37:$U$44,0)),""),"d-mmm-yy")</f>
        <v>1-Jul-19 to 31-Dec-19</v>
      </c>
      <c r="D463" s="462"/>
      <c r="E463" s="462"/>
      <c r="F463" s="459" t="str">
        <f t="shared" si="30"/>
        <v/>
      </c>
      <c r="G463" s="463" t="s">
        <v>420</v>
      </c>
      <c r="H463" s="463"/>
      <c r="I463" s="464" t="b">
        <f t="shared" si="31"/>
        <v>1</v>
      </c>
      <c r="J463" s="464" t="b">
        <f t="shared" si="32"/>
        <v>0</v>
      </c>
      <c r="K463" s="464" t="str">
        <f t="shared" si="33"/>
        <v>a1N36000004vIjLEAU</v>
      </c>
      <c r="L463" s="465" t="s">
        <v>1371</v>
      </c>
      <c r="M463" s="131"/>
      <c r="N463" s="68"/>
      <c r="AM463" s="5"/>
      <c r="AN463" s="5"/>
    </row>
    <row r="464" spans="1:40" ht="280.8" x14ac:dyDescent="0.3">
      <c r="A464" s="367">
        <v>62</v>
      </c>
      <c r="B464" s="384" t="str">
        <f t="shared" si="29"/>
        <v/>
      </c>
      <c r="C464" s="385" t="str">
        <f ca="1">TEXT(IFERROR(INDEX('Overview - Section A'!$A$37:$A$44,MATCH(G464,'Overview - Section A'!$U$37:$U$44,0)),""),"d-mmm-yy") &amp;" to " &amp; TEXT(IFERROR(INDEX('Overview - Section A'!$E$37:$E$44,MATCH(G464,'Overview - Section A'!$U$37:$U$44,0)),""),"d-mmm-yy")</f>
        <v>1-Jan-20 to 30-Jun-20</v>
      </c>
      <c r="D464" s="462"/>
      <c r="E464" s="462"/>
      <c r="F464" s="459" t="str">
        <f t="shared" si="30"/>
        <v/>
      </c>
      <c r="G464" s="463" t="s">
        <v>422</v>
      </c>
      <c r="H464" s="463"/>
      <c r="I464" s="464" t="b">
        <f t="shared" si="31"/>
        <v>1</v>
      </c>
      <c r="J464" s="464" t="b">
        <f t="shared" si="32"/>
        <v>0</v>
      </c>
      <c r="K464" s="464" t="str">
        <f t="shared" si="33"/>
        <v>a1N36000004vIjLEAU</v>
      </c>
      <c r="L464" s="465" t="s">
        <v>1372</v>
      </c>
      <c r="M464" s="131"/>
      <c r="N464" s="68"/>
      <c r="AM464" s="5"/>
      <c r="AN464" s="5"/>
    </row>
    <row r="465" spans="1:40" ht="280.8" x14ac:dyDescent="0.3">
      <c r="A465" s="367">
        <v>62</v>
      </c>
      <c r="B465" s="384" t="str">
        <f t="shared" si="29"/>
        <v/>
      </c>
      <c r="C465" s="385" t="str">
        <f ca="1">TEXT(IFERROR(INDEX('Overview - Section A'!$A$37:$A$44,MATCH(G465,'Overview - Section A'!$U$37:$U$44,0)),""),"d-mmm-yy") &amp;" to " &amp; TEXT(IFERROR(INDEX('Overview - Section A'!$E$37:$E$44,MATCH(G465,'Overview - Section A'!$U$37:$U$44,0)),""),"d-mmm-yy")</f>
        <v>1-Jul-20 to 31-Dec-20</v>
      </c>
      <c r="D465" s="462"/>
      <c r="E465" s="462"/>
      <c r="F465" s="459" t="str">
        <f t="shared" si="30"/>
        <v/>
      </c>
      <c r="G465" s="463" t="s">
        <v>424</v>
      </c>
      <c r="H465" s="463"/>
      <c r="I465" s="464" t="b">
        <f t="shared" si="31"/>
        <v>1</v>
      </c>
      <c r="J465" s="464" t="b">
        <f t="shared" si="32"/>
        <v>0</v>
      </c>
      <c r="K465" s="464" t="str">
        <f t="shared" si="33"/>
        <v>a1N36000004vIjLEAU</v>
      </c>
      <c r="L465" s="465" t="s">
        <v>1373</v>
      </c>
      <c r="M465" s="131"/>
      <c r="N465" s="68"/>
      <c r="AM465" s="5"/>
      <c r="AN465" s="5"/>
    </row>
    <row r="466" spans="1:40" ht="280.8" x14ac:dyDescent="0.3">
      <c r="A466" s="367">
        <v>63</v>
      </c>
      <c r="B466" s="384" t="str">
        <f t="shared" si="29"/>
        <v/>
      </c>
      <c r="C466" s="385" t="str">
        <f ca="1">TEXT(IFERROR(INDEX('Overview - Section A'!$A$37:$A$44,MATCH(G466,'Overview - Section A'!$U$37:$U$44,0)),""),"d-mmm-yy") &amp;" to " &amp; TEXT(IFERROR(INDEX('Overview - Section A'!$E$37:$E$44,MATCH(G466,'Overview - Section A'!$U$37:$U$44,0)),""),"d-mmm-yy")</f>
        <v>1-Jan-18 to 30-Jun-18</v>
      </c>
      <c r="D466" s="462"/>
      <c r="E466" s="462"/>
      <c r="F466" s="459" t="str">
        <f t="shared" si="30"/>
        <v/>
      </c>
      <c r="G466" s="463" t="s">
        <v>414</v>
      </c>
      <c r="H466" s="463"/>
      <c r="I466" s="464" t="b">
        <f t="shared" si="31"/>
        <v>1</v>
      </c>
      <c r="J466" s="464" t="b">
        <f t="shared" si="32"/>
        <v>0</v>
      </c>
      <c r="K466" s="464" t="str">
        <f t="shared" si="33"/>
        <v>a1N36000004vIjMEAU</v>
      </c>
      <c r="L466" s="465" t="s">
        <v>1374</v>
      </c>
      <c r="M466" s="131"/>
      <c r="N466" s="68"/>
      <c r="AM466" s="5"/>
      <c r="AN466" s="5"/>
    </row>
    <row r="467" spans="1:40" ht="280.8" x14ac:dyDescent="0.3">
      <c r="A467" s="367">
        <v>63</v>
      </c>
      <c r="B467" s="384" t="str">
        <f t="shared" si="29"/>
        <v/>
      </c>
      <c r="C467" s="385" t="str">
        <f ca="1">TEXT(IFERROR(INDEX('Overview - Section A'!$A$37:$A$44,MATCH(G467,'Overview - Section A'!$U$37:$U$44,0)),""),"d-mmm-yy") &amp;" to " &amp; TEXT(IFERROR(INDEX('Overview - Section A'!$E$37:$E$44,MATCH(G467,'Overview - Section A'!$U$37:$U$44,0)),""),"d-mmm-yy")</f>
        <v>1-Jul-18 to 31-Dec-18</v>
      </c>
      <c r="D467" s="462"/>
      <c r="E467" s="462"/>
      <c r="F467" s="459" t="str">
        <f t="shared" si="30"/>
        <v/>
      </c>
      <c r="G467" s="463" t="s">
        <v>416</v>
      </c>
      <c r="H467" s="463"/>
      <c r="I467" s="464" t="b">
        <f t="shared" si="31"/>
        <v>1</v>
      </c>
      <c r="J467" s="464" t="b">
        <f t="shared" si="32"/>
        <v>0</v>
      </c>
      <c r="K467" s="464" t="str">
        <f t="shared" si="33"/>
        <v>a1N36000004vIjMEAU</v>
      </c>
      <c r="L467" s="465" t="s">
        <v>1375</v>
      </c>
      <c r="M467" s="131"/>
      <c r="N467" s="68"/>
      <c r="AM467" s="5"/>
      <c r="AN467" s="5"/>
    </row>
    <row r="468" spans="1:40" ht="280.8" x14ac:dyDescent="0.3">
      <c r="A468" s="367">
        <v>63</v>
      </c>
      <c r="B468" s="384" t="str">
        <f t="shared" si="29"/>
        <v/>
      </c>
      <c r="C468" s="385" t="str">
        <f ca="1">TEXT(IFERROR(INDEX('Overview - Section A'!$A$37:$A$44,MATCH(G468,'Overview - Section A'!$U$37:$U$44,0)),""),"d-mmm-yy") &amp;" to " &amp; TEXT(IFERROR(INDEX('Overview - Section A'!$E$37:$E$44,MATCH(G468,'Overview - Section A'!$U$37:$U$44,0)),""),"d-mmm-yy")</f>
        <v>1-Jan-19 to 30-Jun-19</v>
      </c>
      <c r="D468" s="462"/>
      <c r="E468" s="462"/>
      <c r="F468" s="459" t="str">
        <f t="shared" si="30"/>
        <v/>
      </c>
      <c r="G468" s="463" t="s">
        <v>418</v>
      </c>
      <c r="H468" s="463"/>
      <c r="I468" s="464" t="b">
        <f t="shared" si="31"/>
        <v>1</v>
      </c>
      <c r="J468" s="464" t="b">
        <f t="shared" si="32"/>
        <v>0</v>
      </c>
      <c r="K468" s="464" t="str">
        <f t="shared" si="33"/>
        <v>a1N36000004vIjMEAU</v>
      </c>
      <c r="L468" s="465" t="s">
        <v>1376</v>
      </c>
      <c r="M468" s="131"/>
      <c r="N468" s="68"/>
      <c r="AM468" s="5"/>
      <c r="AN468" s="5"/>
    </row>
    <row r="469" spans="1:40" ht="280.8" x14ac:dyDescent="0.3">
      <c r="A469" s="367">
        <v>63</v>
      </c>
      <c r="B469" s="384" t="str">
        <f t="shared" si="29"/>
        <v/>
      </c>
      <c r="C469" s="385" t="str">
        <f ca="1">TEXT(IFERROR(INDEX('Overview - Section A'!$A$37:$A$44,MATCH(G469,'Overview - Section A'!$U$37:$U$44,0)),""),"d-mmm-yy") &amp;" to " &amp; TEXT(IFERROR(INDEX('Overview - Section A'!$E$37:$E$44,MATCH(G469,'Overview - Section A'!$U$37:$U$44,0)),""),"d-mmm-yy")</f>
        <v>1-Jul-19 to 31-Dec-19</v>
      </c>
      <c r="D469" s="462"/>
      <c r="E469" s="462"/>
      <c r="F469" s="459" t="str">
        <f t="shared" si="30"/>
        <v/>
      </c>
      <c r="G469" s="463" t="s">
        <v>420</v>
      </c>
      <c r="H469" s="463"/>
      <c r="I469" s="464" t="b">
        <f t="shared" si="31"/>
        <v>1</v>
      </c>
      <c r="J469" s="464" t="b">
        <f t="shared" si="32"/>
        <v>0</v>
      </c>
      <c r="K469" s="464" t="str">
        <f t="shared" si="33"/>
        <v>a1N36000004vIjMEAU</v>
      </c>
      <c r="L469" s="465" t="s">
        <v>1377</v>
      </c>
      <c r="M469" s="131"/>
      <c r="N469" s="68"/>
      <c r="AM469" s="5"/>
      <c r="AN469" s="5"/>
    </row>
    <row r="470" spans="1:40" ht="280.8" x14ac:dyDescent="0.3">
      <c r="A470" s="367">
        <v>63</v>
      </c>
      <c r="B470" s="384" t="str">
        <f t="shared" si="29"/>
        <v/>
      </c>
      <c r="C470" s="385" t="str">
        <f ca="1">TEXT(IFERROR(INDEX('Overview - Section A'!$A$37:$A$44,MATCH(G470,'Overview - Section A'!$U$37:$U$44,0)),""),"d-mmm-yy") &amp;" to " &amp; TEXT(IFERROR(INDEX('Overview - Section A'!$E$37:$E$44,MATCH(G470,'Overview - Section A'!$U$37:$U$44,0)),""),"d-mmm-yy")</f>
        <v>1-Jan-20 to 30-Jun-20</v>
      </c>
      <c r="D470" s="462"/>
      <c r="E470" s="462"/>
      <c r="F470" s="459" t="str">
        <f t="shared" si="30"/>
        <v/>
      </c>
      <c r="G470" s="463" t="s">
        <v>422</v>
      </c>
      <c r="H470" s="463"/>
      <c r="I470" s="464" t="b">
        <f t="shared" si="31"/>
        <v>1</v>
      </c>
      <c r="J470" s="464" t="b">
        <f t="shared" si="32"/>
        <v>0</v>
      </c>
      <c r="K470" s="464" t="str">
        <f t="shared" si="33"/>
        <v>a1N36000004vIjMEAU</v>
      </c>
      <c r="L470" s="465" t="s">
        <v>1378</v>
      </c>
      <c r="M470" s="131"/>
      <c r="N470" s="68"/>
      <c r="AM470" s="5"/>
      <c r="AN470" s="5"/>
    </row>
    <row r="471" spans="1:40" ht="280.8" x14ac:dyDescent="0.3">
      <c r="A471" s="367">
        <v>63</v>
      </c>
      <c r="B471" s="384" t="str">
        <f t="shared" si="29"/>
        <v/>
      </c>
      <c r="C471" s="385" t="str">
        <f ca="1">TEXT(IFERROR(INDEX('Overview - Section A'!$A$37:$A$44,MATCH(G471,'Overview - Section A'!$U$37:$U$44,0)),""),"d-mmm-yy") &amp;" to " &amp; TEXT(IFERROR(INDEX('Overview - Section A'!$E$37:$E$44,MATCH(G471,'Overview - Section A'!$U$37:$U$44,0)),""),"d-mmm-yy")</f>
        <v>1-Jul-20 to 31-Dec-20</v>
      </c>
      <c r="D471" s="462"/>
      <c r="E471" s="462"/>
      <c r="F471" s="459" t="str">
        <f t="shared" si="30"/>
        <v/>
      </c>
      <c r="G471" s="463" t="s">
        <v>424</v>
      </c>
      <c r="H471" s="463"/>
      <c r="I471" s="464" t="b">
        <f t="shared" si="31"/>
        <v>1</v>
      </c>
      <c r="J471" s="464" t="b">
        <f t="shared" si="32"/>
        <v>0</v>
      </c>
      <c r="K471" s="464" t="str">
        <f t="shared" si="33"/>
        <v>a1N36000004vIjMEAU</v>
      </c>
      <c r="L471" s="465" t="s">
        <v>1379</v>
      </c>
      <c r="M471" s="131"/>
      <c r="N471" s="68"/>
      <c r="AM471" s="5"/>
      <c r="AN471" s="5"/>
    </row>
    <row r="472" spans="1:40" ht="280.8" x14ac:dyDescent="0.3">
      <c r="A472" s="367">
        <v>64</v>
      </c>
      <c r="B472" s="384" t="str">
        <f t="shared" si="29"/>
        <v/>
      </c>
      <c r="C472" s="385" t="str">
        <f ca="1">TEXT(IFERROR(INDEX('Overview - Section A'!$A$37:$A$44,MATCH(G472,'Overview - Section A'!$U$37:$U$44,0)),""),"d-mmm-yy") &amp;" to " &amp; TEXT(IFERROR(INDEX('Overview - Section A'!$E$37:$E$44,MATCH(G472,'Overview - Section A'!$U$37:$U$44,0)),""),"d-mmm-yy")</f>
        <v>1-Jan-18 to 30-Jun-18</v>
      </c>
      <c r="D472" s="462"/>
      <c r="E472" s="462"/>
      <c r="F472" s="459" t="str">
        <f t="shared" si="30"/>
        <v/>
      </c>
      <c r="G472" s="463" t="s">
        <v>414</v>
      </c>
      <c r="H472" s="463"/>
      <c r="I472" s="464" t="b">
        <f t="shared" si="31"/>
        <v>1</v>
      </c>
      <c r="J472" s="464" t="b">
        <f t="shared" si="32"/>
        <v>0</v>
      </c>
      <c r="K472" s="464" t="str">
        <f t="shared" si="33"/>
        <v>a1N36000004vIjNEAU</v>
      </c>
      <c r="L472" s="465" t="s">
        <v>1380</v>
      </c>
      <c r="M472" s="131"/>
      <c r="N472" s="68"/>
      <c r="AM472" s="5"/>
      <c r="AN472" s="5"/>
    </row>
    <row r="473" spans="1:40" ht="280.8" x14ac:dyDescent="0.3">
      <c r="A473" s="367">
        <v>64</v>
      </c>
      <c r="B473" s="384" t="str">
        <f t="shared" si="29"/>
        <v/>
      </c>
      <c r="C473" s="385" t="str">
        <f ca="1">TEXT(IFERROR(INDEX('Overview - Section A'!$A$37:$A$44,MATCH(G473,'Overview - Section A'!$U$37:$U$44,0)),""),"d-mmm-yy") &amp;" to " &amp; TEXT(IFERROR(INDEX('Overview - Section A'!$E$37:$E$44,MATCH(G473,'Overview - Section A'!$U$37:$U$44,0)),""),"d-mmm-yy")</f>
        <v>1-Jul-18 to 31-Dec-18</v>
      </c>
      <c r="D473" s="462"/>
      <c r="E473" s="462"/>
      <c r="F473" s="459" t="str">
        <f t="shared" si="30"/>
        <v/>
      </c>
      <c r="G473" s="463" t="s">
        <v>416</v>
      </c>
      <c r="H473" s="463"/>
      <c r="I473" s="464" t="b">
        <f t="shared" si="31"/>
        <v>1</v>
      </c>
      <c r="J473" s="464" t="b">
        <f t="shared" si="32"/>
        <v>0</v>
      </c>
      <c r="K473" s="464" t="str">
        <f t="shared" si="33"/>
        <v>a1N36000004vIjNEAU</v>
      </c>
      <c r="L473" s="465" t="s">
        <v>1381</v>
      </c>
      <c r="M473" s="131"/>
      <c r="N473" s="68"/>
      <c r="AM473" s="5"/>
      <c r="AN473" s="5"/>
    </row>
    <row r="474" spans="1:40" ht="280.8" x14ac:dyDescent="0.3">
      <c r="A474" s="367">
        <v>64</v>
      </c>
      <c r="B474" s="384" t="str">
        <f t="shared" si="29"/>
        <v/>
      </c>
      <c r="C474" s="385" t="str">
        <f ca="1">TEXT(IFERROR(INDEX('Overview - Section A'!$A$37:$A$44,MATCH(G474,'Overview - Section A'!$U$37:$U$44,0)),""),"d-mmm-yy") &amp;" to " &amp; TEXT(IFERROR(INDEX('Overview - Section A'!$E$37:$E$44,MATCH(G474,'Overview - Section A'!$U$37:$U$44,0)),""),"d-mmm-yy")</f>
        <v>1-Jan-19 to 30-Jun-19</v>
      </c>
      <c r="D474" s="462"/>
      <c r="E474" s="462"/>
      <c r="F474" s="459" t="str">
        <f t="shared" si="30"/>
        <v/>
      </c>
      <c r="G474" s="463" t="s">
        <v>418</v>
      </c>
      <c r="H474" s="463"/>
      <c r="I474" s="464" t="b">
        <f t="shared" si="31"/>
        <v>1</v>
      </c>
      <c r="J474" s="464" t="b">
        <f t="shared" si="32"/>
        <v>0</v>
      </c>
      <c r="K474" s="464" t="str">
        <f t="shared" si="33"/>
        <v>a1N36000004vIjNEAU</v>
      </c>
      <c r="L474" s="465" t="s">
        <v>1382</v>
      </c>
      <c r="M474" s="131"/>
      <c r="N474" s="68"/>
      <c r="AM474" s="5"/>
      <c r="AN474" s="5"/>
    </row>
    <row r="475" spans="1:40" ht="280.8" x14ac:dyDescent="0.3">
      <c r="A475" s="367">
        <v>64</v>
      </c>
      <c r="B475" s="384" t="str">
        <f t="shared" si="29"/>
        <v/>
      </c>
      <c r="C475" s="385" t="str">
        <f ca="1">TEXT(IFERROR(INDEX('Overview - Section A'!$A$37:$A$44,MATCH(G475,'Overview - Section A'!$U$37:$U$44,0)),""),"d-mmm-yy") &amp;" to " &amp; TEXT(IFERROR(INDEX('Overview - Section A'!$E$37:$E$44,MATCH(G475,'Overview - Section A'!$U$37:$U$44,0)),""),"d-mmm-yy")</f>
        <v>1-Jul-19 to 31-Dec-19</v>
      </c>
      <c r="D475" s="462"/>
      <c r="E475" s="462"/>
      <c r="F475" s="459" t="str">
        <f t="shared" si="30"/>
        <v/>
      </c>
      <c r="G475" s="463" t="s">
        <v>420</v>
      </c>
      <c r="H475" s="463"/>
      <c r="I475" s="464" t="b">
        <f t="shared" si="31"/>
        <v>1</v>
      </c>
      <c r="J475" s="464" t="b">
        <f t="shared" si="32"/>
        <v>0</v>
      </c>
      <c r="K475" s="464" t="str">
        <f t="shared" si="33"/>
        <v>a1N36000004vIjNEAU</v>
      </c>
      <c r="L475" s="465" t="s">
        <v>1383</v>
      </c>
      <c r="M475" s="131"/>
      <c r="N475" s="68"/>
      <c r="AM475" s="5"/>
      <c r="AN475" s="5"/>
    </row>
    <row r="476" spans="1:40" ht="280.8" x14ac:dyDescent="0.3">
      <c r="A476" s="367">
        <v>64</v>
      </c>
      <c r="B476" s="384" t="str">
        <f t="shared" si="29"/>
        <v/>
      </c>
      <c r="C476" s="385" t="str">
        <f ca="1">TEXT(IFERROR(INDEX('Overview - Section A'!$A$37:$A$44,MATCH(G476,'Overview - Section A'!$U$37:$U$44,0)),""),"d-mmm-yy") &amp;" to " &amp; TEXT(IFERROR(INDEX('Overview - Section A'!$E$37:$E$44,MATCH(G476,'Overview - Section A'!$U$37:$U$44,0)),""),"d-mmm-yy")</f>
        <v>1-Jan-20 to 30-Jun-20</v>
      </c>
      <c r="D476" s="462"/>
      <c r="E476" s="462"/>
      <c r="F476" s="459" t="str">
        <f t="shared" si="30"/>
        <v/>
      </c>
      <c r="G476" s="463" t="s">
        <v>422</v>
      </c>
      <c r="H476" s="463"/>
      <c r="I476" s="464" t="b">
        <f t="shared" si="31"/>
        <v>1</v>
      </c>
      <c r="J476" s="464" t="b">
        <f t="shared" si="32"/>
        <v>0</v>
      </c>
      <c r="K476" s="464" t="str">
        <f t="shared" si="33"/>
        <v>a1N36000004vIjNEAU</v>
      </c>
      <c r="L476" s="465" t="s">
        <v>1384</v>
      </c>
      <c r="M476" s="131"/>
      <c r="N476" s="68"/>
      <c r="AM476" s="5"/>
      <c r="AN476" s="5"/>
    </row>
    <row r="477" spans="1:40" ht="280.8" x14ac:dyDescent="0.3">
      <c r="A477" s="367">
        <v>64</v>
      </c>
      <c r="B477" s="384" t="str">
        <f t="shared" si="29"/>
        <v/>
      </c>
      <c r="C477" s="385" t="str">
        <f ca="1">TEXT(IFERROR(INDEX('Overview - Section A'!$A$37:$A$44,MATCH(G477,'Overview - Section A'!$U$37:$U$44,0)),""),"d-mmm-yy") &amp;" to " &amp; TEXT(IFERROR(INDEX('Overview - Section A'!$E$37:$E$44,MATCH(G477,'Overview - Section A'!$U$37:$U$44,0)),""),"d-mmm-yy")</f>
        <v>1-Jul-20 to 31-Dec-20</v>
      </c>
      <c r="D477" s="462"/>
      <c r="E477" s="462"/>
      <c r="F477" s="459" t="str">
        <f t="shared" si="30"/>
        <v/>
      </c>
      <c r="G477" s="463" t="s">
        <v>424</v>
      </c>
      <c r="H477" s="463"/>
      <c r="I477" s="464" t="b">
        <f t="shared" si="31"/>
        <v>1</v>
      </c>
      <c r="J477" s="464" t="b">
        <f t="shared" si="32"/>
        <v>0</v>
      </c>
      <c r="K477" s="464" t="str">
        <f t="shared" si="33"/>
        <v>a1N36000004vIjNEAU</v>
      </c>
      <c r="L477" s="465" t="s">
        <v>1385</v>
      </c>
      <c r="M477" s="131"/>
      <c r="N477" s="68"/>
      <c r="AM477" s="5"/>
      <c r="AN477" s="5"/>
    </row>
    <row r="478" spans="1:40" ht="280.8" x14ac:dyDescent="0.3">
      <c r="A478" s="367">
        <v>65</v>
      </c>
      <c r="B478" s="384" t="str">
        <f t="shared" ref="B478:B541" si="34">IF(A478=A477,"",IF(VLOOKUP(A478,$A$8:$D$90,4,FALSE)=0,"",VLOOKUP(A478,$A$8:$D$90,4,FALSE)))</f>
        <v/>
      </c>
      <c r="C478" s="385" t="str">
        <f ca="1">TEXT(IFERROR(INDEX('Overview - Section A'!$A$37:$A$44,MATCH(G478,'Overview - Section A'!$U$37:$U$44,0)),""),"d-mmm-yy") &amp;" to " &amp; TEXT(IFERROR(INDEX('Overview - Section A'!$E$37:$E$44,MATCH(G478,'Overview - Section A'!$U$37:$U$44,0)),""),"d-mmm-yy")</f>
        <v>1-Jan-18 to 30-Jun-18</v>
      </c>
      <c r="D478" s="462"/>
      <c r="E478" s="462"/>
      <c r="F478" s="459" t="str">
        <f t="shared" ref="F478:F541" si="35">IF(VLOOKUP(A478,$A$8:$D$90,4,FALSE)=0,"",VLOOKUP(A478,$A$8:$D$90,4,FALSE))</f>
        <v/>
      </c>
      <c r="G478" s="463" t="s">
        <v>414</v>
      </c>
      <c r="H478" s="463"/>
      <c r="I478" s="464" t="b">
        <f t="shared" ref="I478:I541" si="36">IFERROR(TRUE,FALSE)</f>
        <v>1</v>
      </c>
      <c r="J478" s="464" t="b">
        <f t="shared" ref="J478:J541" si="37">IFERROR(IF(VLOOKUP(A478,$A$8:$D$90,4,FALSE)&lt;&gt;"",TRUE,FALSE),FALSE)</f>
        <v>0</v>
      </c>
      <c r="K478" s="464" t="str">
        <f t="shared" ref="K478:K541" si="38">IFERROR(VLOOKUP(A478,$A$8:$T$90,20,FALSE),"")</f>
        <v>a1N36000004vIjOEAU</v>
      </c>
      <c r="L478" s="465" t="s">
        <v>1386</v>
      </c>
      <c r="M478" s="131"/>
      <c r="N478" s="68"/>
      <c r="AM478" s="5"/>
      <c r="AN478" s="5"/>
    </row>
    <row r="479" spans="1:40" ht="280.8" x14ac:dyDescent="0.3">
      <c r="A479" s="367">
        <v>65</v>
      </c>
      <c r="B479" s="384" t="str">
        <f t="shared" si="34"/>
        <v/>
      </c>
      <c r="C479" s="385" t="str">
        <f ca="1">TEXT(IFERROR(INDEX('Overview - Section A'!$A$37:$A$44,MATCH(G479,'Overview - Section A'!$U$37:$U$44,0)),""),"d-mmm-yy") &amp;" to " &amp; TEXT(IFERROR(INDEX('Overview - Section A'!$E$37:$E$44,MATCH(G479,'Overview - Section A'!$U$37:$U$44,0)),""),"d-mmm-yy")</f>
        <v>1-Jul-18 to 31-Dec-18</v>
      </c>
      <c r="D479" s="462"/>
      <c r="E479" s="462"/>
      <c r="F479" s="459" t="str">
        <f t="shared" si="35"/>
        <v/>
      </c>
      <c r="G479" s="463" t="s">
        <v>416</v>
      </c>
      <c r="H479" s="463"/>
      <c r="I479" s="464" t="b">
        <f t="shared" si="36"/>
        <v>1</v>
      </c>
      <c r="J479" s="464" t="b">
        <f t="shared" si="37"/>
        <v>0</v>
      </c>
      <c r="K479" s="464" t="str">
        <f t="shared" si="38"/>
        <v>a1N36000004vIjOEAU</v>
      </c>
      <c r="L479" s="465" t="s">
        <v>1387</v>
      </c>
      <c r="M479" s="131"/>
      <c r="N479" s="68"/>
      <c r="AM479" s="5"/>
      <c r="AN479" s="5"/>
    </row>
    <row r="480" spans="1:40" ht="280.8" x14ac:dyDescent="0.3">
      <c r="A480" s="367">
        <v>65</v>
      </c>
      <c r="B480" s="384" t="str">
        <f t="shared" si="34"/>
        <v/>
      </c>
      <c r="C480" s="385" t="str">
        <f ca="1">TEXT(IFERROR(INDEX('Overview - Section A'!$A$37:$A$44,MATCH(G480,'Overview - Section A'!$U$37:$U$44,0)),""),"d-mmm-yy") &amp;" to " &amp; TEXT(IFERROR(INDEX('Overview - Section A'!$E$37:$E$44,MATCH(G480,'Overview - Section A'!$U$37:$U$44,0)),""),"d-mmm-yy")</f>
        <v>1-Jan-19 to 30-Jun-19</v>
      </c>
      <c r="D480" s="462"/>
      <c r="E480" s="462"/>
      <c r="F480" s="459" t="str">
        <f t="shared" si="35"/>
        <v/>
      </c>
      <c r="G480" s="463" t="s">
        <v>418</v>
      </c>
      <c r="H480" s="463"/>
      <c r="I480" s="464" t="b">
        <f t="shared" si="36"/>
        <v>1</v>
      </c>
      <c r="J480" s="464" t="b">
        <f t="shared" si="37"/>
        <v>0</v>
      </c>
      <c r="K480" s="464" t="str">
        <f t="shared" si="38"/>
        <v>a1N36000004vIjOEAU</v>
      </c>
      <c r="L480" s="465" t="s">
        <v>1388</v>
      </c>
      <c r="M480" s="131"/>
      <c r="N480" s="68"/>
      <c r="AM480" s="5"/>
      <c r="AN480" s="5"/>
    </row>
    <row r="481" spans="1:40" ht="280.8" x14ac:dyDescent="0.3">
      <c r="A481" s="367">
        <v>65</v>
      </c>
      <c r="B481" s="384" t="str">
        <f t="shared" si="34"/>
        <v/>
      </c>
      <c r="C481" s="385" t="str">
        <f ca="1">TEXT(IFERROR(INDEX('Overview - Section A'!$A$37:$A$44,MATCH(G481,'Overview - Section A'!$U$37:$U$44,0)),""),"d-mmm-yy") &amp;" to " &amp; TEXT(IFERROR(INDEX('Overview - Section A'!$E$37:$E$44,MATCH(G481,'Overview - Section A'!$U$37:$U$44,0)),""),"d-mmm-yy")</f>
        <v>1-Jul-19 to 31-Dec-19</v>
      </c>
      <c r="D481" s="462"/>
      <c r="E481" s="462"/>
      <c r="F481" s="459" t="str">
        <f t="shared" si="35"/>
        <v/>
      </c>
      <c r="G481" s="463" t="s">
        <v>420</v>
      </c>
      <c r="H481" s="463"/>
      <c r="I481" s="464" t="b">
        <f t="shared" si="36"/>
        <v>1</v>
      </c>
      <c r="J481" s="464" t="b">
        <f t="shared" si="37"/>
        <v>0</v>
      </c>
      <c r="K481" s="464" t="str">
        <f t="shared" si="38"/>
        <v>a1N36000004vIjOEAU</v>
      </c>
      <c r="L481" s="465" t="s">
        <v>1389</v>
      </c>
      <c r="M481" s="131"/>
      <c r="N481" s="68"/>
      <c r="AM481" s="5"/>
      <c r="AN481" s="5"/>
    </row>
    <row r="482" spans="1:40" ht="280.8" x14ac:dyDescent="0.3">
      <c r="A482" s="367">
        <v>65</v>
      </c>
      <c r="B482" s="384" t="str">
        <f t="shared" si="34"/>
        <v/>
      </c>
      <c r="C482" s="385" t="str">
        <f ca="1">TEXT(IFERROR(INDEX('Overview - Section A'!$A$37:$A$44,MATCH(G482,'Overview - Section A'!$U$37:$U$44,0)),""),"d-mmm-yy") &amp;" to " &amp; TEXT(IFERROR(INDEX('Overview - Section A'!$E$37:$E$44,MATCH(G482,'Overview - Section A'!$U$37:$U$44,0)),""),"d-mmm-yy")</f>
        <v>1-Jan-20 to 30-Jun-20</v>
      </c>
      <c r="D482" s="462"/>
      <c r="E482" s="462"/>
      <c r="F482" s="459" t="str">
        <f t="shared" si="35"/>
        <v/>
      </c>
      <c r="G482" s="463" t="s">
        <v>422</v>
      </c>
      <c r="H482" s="463"/>
      <c r="I482" s="464" t="b">
        <f t="shared" si="36"/>
        <v>1</v>
      </c>
      <c r="J482" s="464" t="b">
        <f t="shared" si="37"/>
        <v>0</v>
      </c>
      <c r="K482" s="464" t="str">
        <f t="shared" si="38"/>
        <v>a1N36000004vIjOEAU</v>
      </c>
      <c r="L482" s="465" t="s">
        <v>1390</v>
      </c>
      <c r="M482" s="131"/>
      <c r="N482" s="68"/>
      <c r="AM482" s="5"/>
      <c r="AN482" s="5"/>
    </row>
    <row r="483" spans="1:40" ht="280.8" x14ac:dyDescent="0.3">
      <c r="A483" s="367">
        <v>65</v>
      </c>
      <c r="B483" s="384" t="str">
        <f t="shared" si="34"/>
        <v/>
      </c>
      <c r="C483" s="385" t="str">
        <f ca="1">TEXT(IFERROR(INDEX('Overview - Section A'!$A$37:$A$44,MATCH(G483,'Overview - Section A'!$U$37:$U$44,0)),""),"d-mmm-yy") &amp;" to " &amp; TEXT(IFERROR(INDEX('Overview - Section A'!$E$37:$E$44,MATCH(G483,'Overview - Section A'!$U$37:$U$44,0)),""),"d-mmm-yy")</f>
        <v>1-Jul-20 to 31-Dec-20</v>
      </c>
      <c r="D483" s="462"/>
      <c r="E483" s="462"/>
      <c r="F483" s="459" t="str">
        <f t="shared" si="35"/>
        <v/>
      </c>
      <c r="G483" s="463" t="s">
        <v>424</v>
      </c>
      <c r="H483" s="463"/>
      <c r="I483" s="464" t="b">
        <f t="shared" si="36"/>
        <v>1</v>
      </c>
      <c r="J483" s="464" t="b">
        <f t="shared" si="37"/>
        <v>0</v>
      </c>
      <c r="K483" s="464" t="str">
        <f t="shared" si="38"/>
        <v>a1N36000004vIjOEAU</v>
      </c>
      <c r="L483" s="465" t="s">
        <v>1391</v>
      </c>
      <c r="M483" s="131"/>
      <c r="N483" s="68"/>
      <c r="AM483" s="5"/>
      <c r="AN483" s="5"/>
    </row>
    <row r="484" spans="1:40" ht="280.8" x14ac:dyDescent="0.3">
      <c r="A484" s="367">
        <v>66</v>
      </c>
      <c r="B484" s="384" t="str">
        <f t="shared" si="34"/>
        <v/>
      </c>
      <c r="C484" s="385" t="str">
        <f ca="1">TEXT(IFERROR(INDEX('Overview - Section A'!$A$37:$A$44,MATCH(G484,'Overview - Section A'!$U$37:$U$44,0)),""),"d-mmm-yy") &amp;" to " &amp; TEXT(IFERROR(INDEX('Overview - Section A'!$E$37:$E$44,MATCH(G484,'Overview - Section A'!$U$37:$U$44,0)),""),"d-mmm-yy")</f>
        <v>1-Jan-18 to 30-Jun-18</v>
      </c>
      <c r="D484" s="462"/>
      <c r="E484" s="462"/>
      <c r="F484" s="459" t="str">
        <f t="shared" si="35"/>
        <v/>
      </c>
      <c r="G484" s="463" t="s">
        <v>414</v>
      </c>
      <c r="H484" s="463"/>
      <c r="I484" s="464" t="b">
        <f t="shared" si="36"/>
        <v>1</v>
      </c>
      <c r="J484" s="464" t="b">
        <f t="shared" si="37"/>
        <v>0</v>
      </c>
      <c r="K484" s="464" t="str">
        <f t="shared" si="38"/>
        <v>a1N36000004vIjPEAU</v>
      </c>
      <c r="L484" s="465" t="s">
        <v>1392</v>
      </c>
      <c r="M484" s="131"/>
      <c r="N484" s="68"/>
      <c r="AM484" s="5"/>
      <c r="AN484" s="5"/>
    </row>
    <row r="485" spans="1:40" ht="280.8" x14ac:dyDescent="0.3">
      <c r="A485" s="367">
        <v>66</v>
      </c>
      <c r="B485" s="384" t="str">
        <f t="shared" si="34"/>
        <v/>
      </c>
      <c r="C485" s="385" t="str">
        <f ca="1">TEXT(IFERROR(INDEX('Overview - Section A'!$A$37:$A$44,MATCH(G485,'Overview - Section A'!$U$37:$U$44,0)),""),"d-mmm-yy") &amp;" to " &amp; TEXT(IFERROR(INDEX('Overview - Section A'!$E$37:$E$44,MATCH(G485,'Overview - Section A'!$U$37:$U$44,0)),""),"d-mmm-yy")</f>
        <v>1-Jul-18 to 31-Dec-18</v>
      </c>
      <c r="D485" s="462"/>
      <c r="E485" s="462"/>
      <c r="F485" s="459" t="str">
        <f t="shared" si="35"/>
        <v/>
      </c>
      <c r="G485" s="463" t="s">
        <v>416</v>
      </c>
      <c r="H485" s="463"/>
      <c r="I485" s="464" t="b">
        <f t="shared" si="36"/>
        <v>1</v>
      </c>
      <c r="J485" s="464" t="b">
        <f t="shared" si="37"/>
        <v>0</v>
      </c>
      <c r="K485" s="464" t="str">
        <f t="shared" si="38"/>
        <v>a1N36000004vIjPEAU</v>
      </c>
      <c r="L485" s="465" t="s">
        <v>1393</v>
      </c>
      <c r="M485" s="131"/>
      <c r="N485" s="68"/>
      <c r="AM485" s="5"/>
      <c r="AN485" s="5"/>
    </row>
    <row r="486" spans="1:40" ht="280.8" x14ac:dyDescent="0.3">
      <c r="A486" s="367">
        <v>66</v>
      </c>
      <c r="B486" s="384" t="str">
        <f t="shared" si="34"/>
        <v/>
      </c>
      <c r="C486" s="385" t="str">
        <f ca="1">TEXT(IFERROR(INDEX('Overview - Section A'!$A$37:$A$44,MATCH(G486,'Overview - Section A'!$U$37:$U$44,0)),""),"d-mmm-yy") &amp;" to " &amp; TEXT(IFERROR(INDEX('Overview - Section A'!$E$37:$E$44,MATCH(G486,'Overview - Section A'!$U$37:$U$44,0)),""),"d-mmm-yy")</f>
        <v>1-Jan-19 to 30-Jun-19</v>
      </c>
      <c r="D486" s="462"/>
      <c r="E486" s="462"/>
      <c r="F486" s="459" t="str">
        <f t="shared" si="35"/>
        <v/>
      </c>
      <c r="G486" s="463" t="s">
        <v>418</v>
      </c>
      <c r="H486" s="463"/>
      <c r="I486" s="464" t="b">
        <f t="shared" si="36"/>
        <v>1</v>
      </c>
      <c r="J486" s="464" t="b">
        <f t="shared" si="37"/>
        <v>0</v>
      </c>
      <c r="K486" s="464" t="str">
        <f t="shared" si="38"/>
        <v>a1N36000004vIjPEAU</v>
      </c>
      <c r="L486" s="465" t="s">
        <v>1394</v>
      </c>
      <c r="M486" s="131"/>
      <c r="N486" s="68"/>
      <c r="AM486" s="5"/>
      <c r="AN486" s="5"/>
    </row>
    <row r="487" spans="1:40" ht="280.8" x14ac:dyDescent="0.3">
      <c r="A487" s="367">
        <v>66</v>
      </c>
      <c r="B487" s="384" t="str">
        <f t="shared" si="34"/>
        <v/>
      </c>
      <c r="C487" s="385" t="str">
        <f ca="1">TEXT(IFERROR(INDEX('Overview - Section A'!$A$37:$A$44,MATCH(G487,'Overview - Section A'!$U$37:$U$44,0)),""),"d-mmm-yy") &amp;" to " &amp; TEXT(IFERROR(INDEX('Overview - Section A'!$E$37:$E$44,MATCH(G487,'Overview - Section A'!$U$37:$U$44,0)),""),"d-mmm-yy")</f>
        <v>1-Jul-19 to 31-Dec-19</v>
      </c>
      <c r="D487" s="462"/>
      <c r="E487" s="462"/>
      <c r="F487" s="459" t="str">
        <f t="shared" si="35"/>
        <v/>
      </c>
      <c r="G487" s="463" t="s">
        <v>420</v>
      </c>
      <c r="H487" s="463"/>
      <c r="I487" s="464" t="b">
        <f t="shared" si="36"/>
        <v>1</v>
      </c>
      <c r="J487" s="464" t="b">
        <f t="shared" si="37"/>
        <v>0</v>
      </c>
      <c r="K487" s="464" t="str">
        <f t="shared" si="38"/>
        <v>a1N36000004vIjPEAU</v>
      </c>
      <c r="L487" s="465" t="s">
        <v>1395</v>
      </c>
      <c r="M487" s="131"/>
      <c r="N487" s="68"/>
      <c r="AM487" s="5"/>
      <c r="AN487" s="5"/>
    </row>
    <row r="488" spans="1:40" ht="280.8" x14ac:dyDescent="0.3">
      <c r="A488" s="367">
        <v>66</v>
      </c>
      <c r="B488" s="384" t="str">
        <f t="shared" si="34"/>
        <v/>
      </c>
      <c r="C488" s="385" t="str">
        <f ca="1">TEXT(IFERROR(INDEX('Overview - Section A'!$A$37:$A$44,MATCH(G488,'Overview - Section A'!$U$37:$U$44,0)),""),"d-mmm-yy") &amp;" to " &amp; TEXT(IFERROR(INDEX('Overview - Section A'!$E$37:$E$44,MATCH(G488,'Overview - Section A'!$U$37:$U$44,0)),""),"d-mmm-yy")</f>
        <v>1-Jan-20 to 30-Jun-20</v>
      </c>
      <c r="D488" s="462"/>
      <c r="E488" s="462"/>
      <c r="F488" s="459" t="str">
        <f t="shared" si="35"/>
        <v/>
      </c>
      <c r="G488" s="463" t="s">
        <v>422</v>
      </c>
      <c r="H488" s="463"/>
      <c r="I488" s="464" t="b">
        <f t="shared" si="36"/>
        <v>1</v>
      </c>
      <c r="J488" s="464" t="b">
        <f t="shared" si="37"/>
        <v>0</v>
      </c>
      <c r="K488" s="464" t="str">
        <f t="shared" si="38"/>
        <v>a1N36000004vIjPEAU</v>
      </c>
      <c r="L488" s="465" t="s">
        <v>1396</v>
      </c>
      <c r="M488" s="131"/>
      <c r="N488" s="68"/>
      <c r="AM488" s="5"/>
      <c r="AN488" s="5"/>
    </row>
    <row r="489" spans="1:40" ht="280.8" x14ac:dyDescent="0.3">
      <c r="A489" s="367">
        <v>66</v>
      </c>
      <c r="B489" s="384" t="str">
        <f t="shared" si="34"/>
        <v/>
      </c>
      <c r="C489" s="385" t="str">
        <f ca="1">TEXT(IFERROR(INDEX('Overview - Section A'!$A$37:$A$44,MATCH(G489,'Overview - Section A'!$U$37:$U$44,0)),""),"d-mmm-yy") &amp;" to " &amp; TEXT(IFERROR(INDEX('Overview - Section A'!$E$37:$E$44,MATCH(G489,'Overview - Section A'!$U$37:$U$44,0)),""),"d-mmm-yy")</f>
        <v>1-Jul-20 to 31-Dec-20</v>
      </c>
      <c r="D489" s="462"/>
      <c r="E489" s="462"/>
      <c r="F489" s="459" t="str">
        <f t="shared" si="35"/>
        <v/>
      </c>
      <c r="G489" s="463" t="s">
        <v>424</v>
      </c>
      <c r="H489" s="463"/>
      <c r="I489" s="464" t="b">
        <f t="shared" si="36"/>
        <v>1</v>
      </c>
      <c r="J489" s="464" t="b">
        <f t="shared" si="37"/>
        <v>0</v>
      </c>
      <c r="K489" s="464" t="str">
        <f t="shared" si="38"/>
        <v>a1N36000004vIjPEAU</v>
      </c>
      <c r="L489" s="465" t="s">
        <v>1397</v>
      </c>
      <c r="M489" s="131"/>
      <c r="N489" s="68"/>
      <c r="AM489" s="5"/>
      <c r="AN489" s="5"/>
    </row>
    <row r="490" spans="1:40" ht="280.8" x14ac:dyDescent="0.3">
      <c r="A490" s="367">
        <v>67</v>
      </c>
      <c r="B490" s="384" t="str">
        <f t="shared" si="34"/>
        <v/>
      </c>
      <c r="C490" s="385" t="str">
        <f ca="1">TEXT(IFERROR(INDEX('Overview - Section A'!$A$37:$A$44,MATCH(G490,'Overview - Section A'!$U$37:$U$44,0)),""),"d-mmm-yy") &amp;" to " &amp; TEXT(IFERROR(INDEX('Overview - Section A'!$E$37:$E$44,MATCH(G490,'Overview - Section A'!$U$37:$U$44,0)),""),"d-mmm-yy")</f>
        <v>1-Jan-18 to 30-Jun-18</v>
      </c>
      <c r="D490" s="462"/>
      <c r="E490" s="462"/>
      <c r="F490" s="459" t="str">
        <f t="shared" si="35"/>
        <v/>
      </c>
      <c r="G490" s="463" t="s">
        <v>414</v>
      </c>
      <c r="H490" s="463"/>
      <c r="I490" s="464" t="b">
        <f t="shared" si="36"/>
        <v>1</v>
      </c>
      <c r="J490" s="464" t="b">
        <f t="shared" si="37"/>
        <v>0</v>
      </c>
      <c r="K490" s="464" t="str">
        <f t="shared" si="38"/>
        <v>a1N36000004vIjQEAU</v>
      </c>
      <c r="L490" s="465" t="s">
        <v>1398</v>
      </c>
      <c r="M490" s="131"/>
      <c r="N490" s="68"/>
      <c r="AM490" s="5"/>
      <c r="AN490" s="5"/>
    </row>
    <row r="491" spans="1:40" ht="280.8" x14ac:dyDescent="0.3">
      <c r="A491" s="367">
        <v>67</v>
      </c>
      <c r="B491" s="384" t="str">
        <f t="shared" si="34"/>
        <v/>
      </c>
      <c r="C491" s="385" t="str">
        <f ca="1">TEXT(IFERROR(INDEX('Overview - Section A'!$A$37:$A$44,MATCH(G491,'Overview - Section A'!$U$37:$U$44,0)),""),"d-mmm-yy") &amp;" to " &amp; TEXT(IFERROR(INDEX('Overview - Section A'!$E$37:$E$44,MATCH(G491,'Overview - Section A'!$U$37:$U$44,0)),""),"d-mmm-yy")</f>
        <v>1-Jul-18 to 31-Dec-18</v>
      </c>
      <c r="D491" s="462"/>
      <c r="E491" s="462"/>
      <c r="F491" s="459" t="str">
        <f t="shared" si="35"/>
        <v/>
      </c>
      <c r="G491" s="463" t="s">
        <v>416</v>
      </c>
      <c r="H491" s="463"/>
      <c r="I491" s="464" t="b">
        <f t="shared" si="36"/>
        <v>1</v>
      </c>
      <c r="J491" s="464" t="b">
        <f t="shared" si="37"/>
        <v>0</v>
      </c>
      <c r="K491" s="464" t="str">
        <f t="shared" si="38"/>
        <v>a1N36000004vIjQEAU</v>
      </c>
      <c r="L491" s="465" t="s">
        <v>1399</v>
      </c>
      <c r="M491" s="131"/>
      <c r="N491" s="68"/>
      <c r="AM491" s="5"/>
      <c r="AN491" s="5"/>
    </row>
    <row r="492" spans="1:40" ht="280.8" x14ac:dyDescent="0.3">
      <c r="A492" s="367">
        <v>67</v>
      </c>
      <c r="B492" s="384" t="str">
        <f t="shared" si="34"/>
        <v/>
      </c>
      <c r="C492" s="385" t="str">
        <f ca="1">TEXT(IFERROR(INDEX('Overview - Section A'!$A$37:$A$44,MATCH(G492,'Overview - Section A'!$U$37:$U$44,0)),""),"d-mmm-yy") &amp;" to " &amp; TEXT(IFERROR(INDEX('Overview - Section A'!$E$37:$E$44,MATCH(G492,'Overview - Section A'!$U$37:$U$44,0)),""),"d-mmm-yy")</f>
        <v>1-Jan-19 to 30-Jun-19</v>
      </c>
      <c r="D492" s="462"/>
      <c r="E492" s="462"/>
      <c r="F492" s="459" t="str">
        <f t="shared" si="35"/>
        <v/>
      </c>
      <c r="G492" s="463" t="s">
        <v>418</v>
      </c>
      <c r="H492" s="463"/>
      <c r="I492" s="464" t="b">
        <f t="shared" si="36"/>
        <v>1</v>
      </c>
      <c r="J492" s="464" t="b">
        <f t="shared" si="37"/>
        <v>0</v>
      </c>
      <c r="K492" s="464" t="str">
        <f t="shared" si="38"/>
        <v>a1N36000004vIjQEAU</v>
      </c>
      <c r="L492" s="465" t="s">
        <v>1400</v>
      </c>
      <c r="M492" s="131"/>
      <c r="N492" s="68"/>
      <c r="AM492" s="5"/>
      <c r="AN492" s="5"/>
    </row>
    <row r="493" spans="1:40" ht="280.8" x14ac:dyDescent="0.3">
      <c r="A493" s="367">
        <v>67</v>
      </c>
      <c r="B493" s="384" t="str">
        <f t="shared" si="34"/>
        <v/>
      </c>
      <c r="C493" s="385" t="str">
        <f ca="1">TEXT(IFERROR(INDEX('Overview - Section A'!$A$37:$A$44,MATCH(G493,'Overview - Section A'!$U$37:$U$44,0)),""),"d-mmm-yy") &amp;" to " &amp; TEXT(IFERROR(INDEX('Overview - Section A'!$E$37:$E$44,MATCH(G493,'Overview - Section A'!$U$37:$U$44,0)),""),"d-mmm-yy")</f>
        <v>1-Jul-19 to 31-Dec-19</v>
      </c>
      <c r="D493" s="462"/>
      <c r="E493" s="462"/>
      <c r="F493" s="459" t="str">
        <f t="shared" si="35"/>
        <v/>
      </c>
      <c r="G493" s="463" t="s">
        <v>420</v>
      </c>
      <c r="H493" s="463"/>
      <c r="I493" s="464" t="b">
        <f t="shared" si="36"/>
        <v>1</v>
      </c>
      <c r="J493" s="464" t="b">
        <f t="shared" si="37"/>
        <v>0</v>
      </c>
      <c r="K493" s="464" t="str">
        <f t="shared" si="38"/>
        <v>a1N36000004vIjQEAU</v>
      </c>
      <c r="L493" s="465" t="s">
        <v>1401</v>
      </c>
      <c r="M493" s="131"/>
      <c r="N493" s="68"/>
      <c r="AM493" s="5"/>
      <c r="AN493" s="5"/>
    </row>
    <row r="494" spans="1:40" ht="280.8" x14ac:dyDescent="0.3">
      <c r="A494" s="367">
        <v>67</v>
      </c>
      <c r="B494" s="384" t="str">
        <f t="shared" si="34"/>
        <v/>
      </c>
      <c r="C494" s="385" t="str">
        <f ca="1">TEXT(IFERROR(INDEX('Overview - Section A'!$A$37:$A$44,MATCH(G494,'Overview - Section A'!$U$37:$U$44,0)),""),"d-mmm-yy") &amp;" to " &amp; TEXT(IFERROR(INDEX('Overview - Section A'!$E$37:$E$44,MATCH(G494,'Overview - Section A'!$U$37:$U$44,0)),""),"d-mmm-yy")</f>
        <v>1-Jan-20 to 30-Jun-20</v>
      </c>
      <c r="D494" s="462"/>
      <c r="E494" s="462"/>
      <c r="F494" s="459" t="str">
        <f t="shared" si="35"/>
        <v/>
      </c>
      <c r="G494" s="463" t="s">
        <v>422</v>
      </c>
      <c r="H494" s="463"/>
      <c r="I494" s="464" t="b">
        <f t="shared" si="36"/>
        <v>1</v>
      </c>
      <c r="J494" s="464" t="b">
        <f t="shared" si="37"/>
        <v>0</v>
      </c>
      <c r="K494" s="464" t="str">
        <f t="shared" si="38"/>
        <v>a1N36000004vIjQEAU</v>
      </c>
      <c r="L494" s="465" t="s">
        <v>1402</v>
      </c>
      <c r="M494" s="131"/>
      <c r="N494" s="68"/>
      <c r="AM494" s="5"/>
      <c r="AN494" s="5"/>
    </row>
    <row r="495" spans="1:40" ht="280.8" x14ac:dyDescent="0.3">
      <c r="A495" s="367">
        <v>67</v>
      </c>
      <c r="B495" s="384" t="str">
        <f t="shared" si="34"/>
        <v/>
      </c>
      <c r="C495" s="385" t="str">
        <f ca="1">TEXT(IFERROR(INDEX('Overview - Section A'!$A$37:$A$44,MATCH(G495,'Overview - Section A'!$U$37:$U$44,0)),""),"d-mmm-yy") &amp;" to " &amp; TEXT(IFERROR(INDEX('Overview - Section A'!$E$37:$E$44,MATCH(G495,'Overview - Section A'!$U$37:$U$44,0)),""),"d-mmm-yy")</f>
        <v>1-Jul-20 to 31-Dec-20</v>
      </c>
      <c r="D495" s="462"/>
      <c r="E495" s="462"/>
      <c r="F495" s="459" t="str">
        <f t="shared" si="35"/>
        <v/>
      </c>
      <c r="G495" s="463" t="s">
        <v>424</v>
      </c>
      <c r="H495" s="463"/>
      <c r="I495" s="464" t="b">
        <f t="shared" si="36"/>
        <v>1</v>
      </c>
      <c r="J495" s="464" t="b">
        <f t="shared" si="37"/>
        <v>0</v>
      </c>
      <c r="K495" s="464" t="str">
        <f t="shared" si="38"/>
        <v>a1N36000004vIjQEAU</v>
      </c>
      <c r="L495" s="465" t="s">
        <v>1403</v>
      </c>
      <c r="M495" s="131"/>
      <c r="N495" s="68"/>
      <c r="AM495" s="5"/>
      <c r="AN495" s="5"/>
    </row>
    <row r="496" spans="1:40" ht="280.8" x14ac:dyDescent="0.3">
      <c r="A496" s="367">
        <v>68</v>
      </c>
      <c r="B496" s="384" t="str">
        <f t="shared" si="34"/>
        <v/>
      </c>
      <c r="C496" s="385" t="str">
        <f ca="1">TEXT(IFERROR(INDEX('Overview - Section A'!$A$37:$A$44,MATCH(G496,'Overview - Section A'!$U$37:$U$44,0)),""),"d-mmm-yy") &amp;" to " &amp; TEXT(IFERROR(INDEX('Overview - Section A'!$E$37:$E$44,MATCH(G496,'Overview - Section A'!$U$37:$U$44,0)),""),"d-mmm-yy")</f>
        <v>1-Jan-18 to 30-Jun-18</v>
      </c>
      <c r="D496" s="462"/>
      <c r="E496" s="462"/>
      <c r="F496" s="459" t="str">
        <f t="shared" si="35"/>
        <v/>
      </c>
      <c r="G496" s="463" t="s">
        <v>414</v>
      </c>
      <c r="H496" s="463"/>
      <c r="I496" s="464" t="b">
        <f t="shared" si="36"/>
        <v>1</v>
      </c>
      <c r="J496" s="464" t="b">
        <f t="shared" si="37"/>
        <v>0</v>
      </c>
      <c r="K496" s="464" t="str">
        <f t="shared" si="38"/>
        <v>a1N36000004vIjREAU</v>
      </c>
      <c r="L496" s="465" t="s">
        <v>1404</v>
      </c>
      <c r="M496" s="131"/>
      <c r="N496" s="68"/>
      <c r="AM496" s="5"/>
      <c r="AN496" s="5"/>
    </row>
    <row r="497" spans="1:40" ht="280.8" x14ac:dyDescent="0.3">
      <c r="A497" s="367">
        <v>68</v>
      </c>
      <c r="B497" s="384" t="str">
        <f t="shared" si="34"/>
        <v/>
      </c>
      <c r="C497" s="385" t="str">
        <f ca="1">TEXT(IFERROR(INDEX('Overview - Section A'!$A$37:$A$44,MATCH(G497,'Overview - Section A'!$U$37:$U$44,0)),""),"d-mmm-yy") &amp;" to " &amp; TEXT(IFERROR(INDEX('Overview - Section A'!$E$37:$E$44,MATCH(G497,'Overview - Section A'!$U$37:$U$44,0)),""),"d-mmm-yy")</f>
        <v>1-Jul-18 to 31-Dec-18</v>
      </c>
      <c r="D497" s="462"/>
      <c r="E497" s="462"/>
      <c r="F497" s="459" t="str">
        <f t="shared" si="35"/>
        <v/>
      </c>
      <c r="G497" s="463" t="s">
        <v>416</v>
      </c>
      <c r="H497" s="463"/>
      <c r="I497" s="464" t="b">
        <f t="shared" si="36"/>
        <v>1</v>
      </c>
      <c r="J497" s="464" t="b">
        <f t="shared" si="37"/>
        <v>0</v>
      </c>
      <c r="K497" s="464" t="str">
        <f t="shared" si="38"/>
        <v>a1N36000004vIjREAU</v>
      </c>
      <c r="L497" s="465" t="s">
        <v>1405</v>
      </c>
      <c r="M497" s="131"/>
      <c r="N497" s="68"/>
      <c r="AM497" s="5"/>
      <c r="AN497" s="5"/>
    </row>
    <row r="498" spans="1:40" ht="280.8" x14ac:dyDescent="0.3">
      <c r="A498" s="367">
        <v>68</v>
      </c>
      <c r="B498" s="384" t="str">
        <f t="shared" si="34"/>
        <v/>
      </c>
      <c r="C498" s="385" t="str">
        <f ca="1">TEXT(IFERROR(INDEX('Overview - Section A'!$A$37:$A$44,MATCH(G498,'Overview - Section A'!$U$37:$U$44,0)),""),"d-mmm-yy") &amp;" to " &amp; TEXT(IFERROR(INDEX('Overview - Section A'!$E$37:$E$44,MATCH(G498,'Overview - Section A'!$U$37:$U$44,0)),""),"d-mmm-yy")</f>
        <v>1-Jan-19 to 30-Jun-19</v>
      </c>
      <c r="D498" s="462"/>
      <c r="E498" s="462"/>
      <c r="F498" s="459" t="str">
        <f t="shared" si="35"/>
        <v/>
      </c>
      <c r="G498" s="463" t="s">
        <v>418</v>
      </c>
      <c r="H498" s="463"/>
      <c r="I498" s="464" t="b">
        <f t="shared" si="36"/>
        <v>1</v>
      </c>
      <c r="J498" s="464" t="b">
        <f t="shared" si="37"/>
        <v>0</v>
      </c>
      <c r="K498" s="464" t="str">
        <f t="shared" si="38"/>
        <v>a1N36000004vIjREAU</v>
      </c>
      <c r="L498" s="465" t="s">
        <v>1406</v>
      </c>
      <c r="M498" s="131"/>
      <c r="N498" s="68"/>
      <c r="AM498" s="5"/>
      <c r="AN498" s="5"/>
    </row>
    <row r="499" spans="1:40" ht="280.8" x14ac:dyDescent="0.3">
      <c r="A499" s="367">
        <v>68</v>
      </c>
      <c r="B499" s="384" t="str">
        <f t="shared" si="34"/>
        <v/>
      </c>
      <c r="C499" s="385" t="str">
        <f ca="1">TEXT(IFERROR(INDEX('Overview - Section A'!$A$37:$A$44,MATCH(G499,'Overview - Section A'!$U$37:$U$44,0)),""),"d-mmm-yy") &amp;" to " &amp; TEXT(IFERROR(INDEX('Overview - Section A'!$E$37:$E$44,MATCH(G499,'Overview - Section A'!$U$37:$U$44,0)),""),"d-mmm-yy")</f>
        <v>1-Jul-19 to 31-Dec-19</v>
      </c>
      <c r="D499" s="462"/>
      <c r="E499" s="462"/>
      <c r="F499" s="459" t="str">
        <f t="shared" si="35"/>
        <v/>
      </c>
      <c r="G499" s="463" t="s">
        <v>420</v>
      </c>
      <c r="H499" s="463"/>
      <c r="I499" s="464" t="b">
        <f t="shared" si="36"/>
        <v>1</v>
      </c>
      <c r="J499" s="464" t="b">
        <f t="shared" si="37"/>
        <v>0</v>
      </c>
      <c r="K499" s="464" t="str">
        <f t="shared" si="38"/>
        <v>a1N36000004vIjREAU</v>
      </c>
      <c r="L499" s="465" t="s">
        <v>1407</v>
      </c>
      <c r="M499" s="131"/>
      <c r="N499" s="68"/>
      <c r="AM499" s="5"/>
      <c r="AN499" s="5"/>
    </row>
    <row r="500" spans="1:40" ht="280.8" x14ac:dyDescent="0.3">
      <c r="A500" s="367">
        <v>68</v>
      </c>
      <c r="B500" s="384" t="str">
        <f t="shared" si="34"/>
        <v/>
      </c>
      <c r="C500" s="385" t="str">
        <f ca="1">TEXT(IFERROR(INDEX('Overview - Section A'!$A$37:$A$44,MATCH(G500,'Overview - Section A'!$U$37:$U$44,0)),""),"d-mmm-yy") &amp;" to " &amp; TEXT(IFERROR(INDEX('Overview - Section A'!$E$37:$E$44,MATCH(G500,'Overview - Section A'!$U$37:$U$44,0)),""),"d-mmm-yy")</f>
        <v>1-Jan-20 to 30-Jun-20</v>
      </c>
      <c r="D500" s="462"/>
      <c r="E500" s="462"/>
      <c r="F500" s="459" t="str">
        <f t="shared" si="35"/>
        <v/>
      </c>
      <c r="G500" s="463" t="s">
        <v>422</v>
      </c>
      <c r="H500" s="463"/>
      <c r="I500" s="464" t="b">
        <f t="shared" si="36"/>
        <v>1</v>
      </c>
      <c r="J500" s="464" t="b">
        <f t="shared" si="37"/>
        <v>0</v>
      </c>
      <c r="K500" s="464" t="str">
        <f t="shared" si="38"/>
        <v>a1N36000004vIjREAU</v>
      </c>
      <c r="L500" s="465" t="s">
        <v>1408</v>
      </c>
      <c r="M500" s="131"/>
      <c r="N500" s="68"/>
      <c r="AM500" s="5"/>
      <c r="AN500" s="5"/>
    </row>
    <row r="501" spans="1:40" ht="280.8" x14ac:dyDescent="0.3">
      <c r="A501" s="367">
        <v>68</v>
      </c>
      <c r="B501" s="384" t="str">
        <f t="shared" si="34"/>
        <v/>
      </c>
      <c r="C501" s="385" t="str">
        <f ca="1">TEXT(IFERROR(INDEX('Overview - Section A'!$A$37:$A$44,MATCH(G501,'Overview - Section A'!$U$37:$U$44,0)),""),"d-mmm-yy") &amp;" to " &amp; TEXT(IFERROR(INDEX('Overview - Section A'!$E$37:$E$44,MATCH(G501,'Overview - Section A'!$U$37:$U$44,0)),""),"d-mmm-yy")</f>
        <v>1-Jul-20 to 31-Dec-20</v>
      </c>
      <c r="D501" s="462"/>
      <c r="E501" s="462"/>
      <c r="F501" s="459" t="str">
        <f t="shared" si="35"/>
        <v/>
      </c>
      <c r="G501" s="463" t="s">
        <v>424</v>
      </c>
      <c r="H501" s="463"/>
      <c r="I501" s="464" t="b">
        <f t="shared" si="36"/>
        <v>1</v>
      </c>
      <c r="J501" s="464" t="b">
        <f t="shared" si="37"/>
        <v>0</v>
      </c>
      <c r="K501" s="464" t="str">
        <f t="shared" si="38"/>
        <v>a1N36000004vIjREAU</v>
      </c>
      <c r="L501" s="465" t="s">
        <v>1409</v>
      </c>
      <c r="M501" s="131"/>
      <c r="N501" s="68"/>
      <c r="AM501" s="5"/>
      <c r="AN501" s="5"/>
    </row>
    <row r="502" spans="1:40" ht="280.8" x14ac:dyDescent="0.3">
      <c r="A502" s="367">
        <v>69</v>
      </c>
      <c r="B502" s="384" t="str">
        <f t="shared" si="34"/>
        <v/>
      </c>
      <c r="C502" s="385" t="str">
        <f ca="1">TEXT(IFERROR(INDEX('Overview - Section A'!$A$37:$A$44,MATCH(G502,'Overview - Section A'!$U$37:$U$44,0)),""),"d-mmm-yy") &amp;" to " &amp; TEXT(IFERROR(INDEX('Overview - Section A'!$E$37:$E$44,MATCH(G502,'Overview - Section A'!$U$37:$U$44,0)),""),"d-mmm-yy")</f>
        <v>1-Jan-18 to 30-Jun-18</v>
      </c>
      <c r="D502" s="462"/>
      <c r="E502" s="462"/>
      <c r="F502" s="459" t="str">
        <f t="shared" si="35"/>
        <v/>
      </c>
      <c r="G502" s="463" t="s">
        <v>414</v>
      </c>
      <c r="H502" s="463"/>
      <c r="I502" s="464" t="b">
        <f t="shared" si="36"/>
        <v>1</v>
      </c>
      <c r="J502" s="464" t="b">
        <f t="shared" si="37"/>
        <v>0</v>
      </c>
      <c r="K502" s="464" t="str">
        <f t="shared" si="38"/>
        <v>a1N36000004vIjSEAU</v>
      </c>
      <c r="L502" s="465" t="s">
        <v>1410</v>
      </c>
      <c r="M502" s="131"/>
      <c r="N502" s="68"/>
      <c r="AM502" s="5"/>
      <c r="AN502" s="5"/>
    </row>
    <row r="503" spans="1:40" ht="280.8" x14ac:dyDescent="0.3">
      <c r="A503" s="367">
        <v>69</v>
      </c>
      <c r="B503" s="384" t="str">
        <f t="shared" si="34"/>
        <v/>
      </c>
      <c r="C503" s="385" t="str">
        <f ca="1">TEXT(IFERROR(INDEX('Overview - Section A'!$A$37:$A$44,MATCH(G503,'Overview - Section A'!$U$37:$U$44,0)),""),"d-mmm-yy") &amp;" to " &amp; TEXT(IFERROR(INDEX('Overview - Section A'!$E$37:$E$44,MATCH(G503,'Overview - Section A'!$U$37:$U$44,0)),""),"d-mmm-yy")</f>
        <v>1-Jul-18 to 31-Dec-18</v>
      </c>
      <c r="D503" s="462"/>
      <c r="E503" s="462"/>
      <c r="F503" s="459" t="str">
        <f t="shared" si="35"/>
        <v/>
      </c>
      <c r="G503" s="463" t="s">
        <v>416</v>
      </c>
      <c r="H503" s="463"/>
      <c r="I503" s="464" t="b">
        <f t="shared" si="36"/>
        <v>1</v>
      </c>
      <c r="J503" s="464" t="b">
        <f t="shared" si="37"/>
        <v>0</v>
      </c>
      <c r="K503" s="464" t="str">
        <f t="shared" si="38"/>
        <v>a1N36000004vIjSEAU</v>
      </c>
      <c r="L503" s="465" t="s">
        <v>1411</v>
      </c>
      <c r="M503" s="131"/>
      <c r="N503" s="68"/>
      <c r="AM503" s="5"/>
      <c r="AN503" s="5"/>
    </row>
    <row r="504" spans="1:40" ht="280.8" x14ac:dyDescent="0.3">
      <c r="A504" s="367">
        <v>69</v>
      </c>
      <c r="B504" s="384" t="str">
        <f t="shared" si="34"/>
        <v/>
      </c>
      <c r="C504" s="385" t="str">
        <f ca="1">TEXT(IFERROR(INDEX('Overview - Section A'!$A$37:$A$44,MATCH(G504,'Overview - Section A'!$U$37:$U$44,0)),""),"d-mmm-yy") &amp;" to " &amp; TEXT(IFERROR(INDEX('Overview - Section A'!$E$37:$E$44,MATCH(G504,'Overview - Section A'!$U$37:$U$44,0)),""),"d-mmm-yy")</f>
        <v>1-Jan-19 to 30-Jun-19</v>
      </c>
      <c r="D504" s="462"/>
      <c r="E504" s="462"/>
      <c r="F504" s="459" t="str">
        <f t="shared" si="35"/>
        <v/>
      </c>
      <c r="G504" s="463" t="s">
        <v>418</v>
      </c>
      <c r="H504" s="463"/>
      <c r="I504" s="464" t="b">
        <f t="shared" si="36"/>
        <v>1</v>
      </c>
      <c r="J504" s="464" t="b">
        <f t="shared" si="37"/>
        <v>0</v>
      </c>
      <c r="K504" s="464" t="str">
        <f t="shared" si="38"/>
        <v>a1N36000004vIjSEAU</v>
      </c>
      <c r="L504" s="465" t="s">
        <v>1412</v>
      </c>
      <c r="M504" s="131"/>
      <c r="N504" s="68"/>
      <c r="AM504" s="5"/>
      <c r="AN504" s="5"/>
    </row>
    <row r="505" spans="1:40" ht="280.8" x14ac:dyDescent="0.3">
      <c r="A505" s="367">
        <v>69</v>
      </c>
      <c r="B505" s="384" t="str">
        <f t="shared" si="34"/>
        <v/>
      </c>
      <c r="C505" s="385" t="str">
        <f ca="1">TEXT(IFERROR(INDEX('Overview - Section A'!$A$37:$A$44,MATCH(G505,'Overview - Section A'!$U$37:$U$44,0)),""),"d-mmm-yy") &amp;" to " &amp; TEXT(IFERROR(INDEX('Overview - Section A'!$E$37:$E$44,MATCH(G505,'Overview - Section A'!$U$37:$U$44,0)),""),"d-mmm-yy")</f>
        <v>1-Jul-19 to 31-Dec-19</v>
      </c>
      <c r="D505" s="462"/>
      <c r="E505" s="462"/>
      <c r="F505" s="459" t="str">
        <f t="shared" si="35"/>
        <v/>
      </c>
      <c r="G505" s="463" t="s">
        <v>420</v>
      </c>
      <c r="H505" s="463"/>
      <c r="I505" s="464" t="b">
        <f t="shared" si="36"/>
        <v>1</v>
      </c>
      <c r="J505" s="464" t="b">
        <f t="shared" si="37"/>
        <v>0</v>
      </c>
      <c r="K505" s="464" t="str">
        <f t="shared" si="38"/>
        <v>a1N36000004vIjSEAU</v>
      </c>
      <c r="L505" s="465" t="s">
        <v>1413</v>
      </c>
      <c r="M505" s="131"/>
      <c r="N505" s="68"/>
      <c r="AM505" s="5"/>
      <c r="AN505" s="5"/>
    </row>
    <row r="506" spans="1:40" ht="280.8" x14ac:dyDescent="0.3">
      <c r="A506" s="367">
        <v>69</v>
      </c>
      <c r="B506" s="384" t="str">
        <f t="shared" si="34"/>
        <v/>
      </c>
      <c r="C506" s="385" t="str">
        <f ca="1">TEXT(IFERROR(INDEX('Overview - Section A'!$A$37:$A$44,MATCH(G506,'Overview - Section A'!$U$37:$U$44,0)),""),"d-mmm-yy") &amp;" to " &amp; TEXT(IFERROR(INDEX('Overview - Section A'!$E$37:$E$44,MATCH(G506,'Overview - Section A'!$U$37:$U$44,0)),""),"d-mmm-yy")</f>
        <v>1-Jan-20 to 30-Jun-20</v>
      </c>
      <c r="D506" s="462"/>
      <c r="E506" s="462"/>
      <c r="F506" s="459" t="str">
        <f t="shared" si="35"/>
        <v/>
      </c>
      <c r="G506" s="463" t="s">
        <v>422</v>
      </c>
      <c r="H506" s="463"/>
      <c r="I506" s="464" t="b">
        <f t="shared" si="36"/>
        <v>1</v>
      </c>
      <c r="J506" s="464" t="b">
        <f t="shared" si="37"/>
        <v>0</v>
      </c>
      <c r="K506" s="464" t="str">
        <f t="shared" si="38"/>
        <v>a1N36000004vIjSEAU</v>
      </c>
      <c r="L506" s="465" t="s">
        <v>1414</v>
      </c>
      <c r="M506" s="131"/>
      <c r="N506" s="68"/>
      <c r="AM506" s="5"/>
      <c r="AN506" s="5"/>
    </row>
    <row r="507" spans="1:40" ht="280.8" x14ac:dyDescent="0.3">
      <c r="A507" s="367">
        <v>69</v>
      </c>
      <c r="B507" s="384" t="str">
        <f t="shared" si="34"/>
        <v/>
      </c>
      <c r="C507" s="385" t="str">
        <f ca="1">TEXT(IFERROR(INDEX('Overview - Section A'!$A$37:$A$44,MATCH(G507,'Overview - Section A'!$U$37:$U$44,0)),""),"d-mmm-yy") &amp;" to " &amp; TEXT(IFERROR(INDEX('Overview - Section A'!$E$37:$E$44,MATCH(G507,'Overview - Section A'!$U$37:$U$44,0)),""),"d-mmm-yy")</f>
        <v>1-Jul-20 to 31-Dec-20</v>
      </c>
      <c r="D507" s="462"/>
      <c r="E507" s="462"/>
      <c r="F507" s="459" t="str">
        <f t="shared" si="35"/>
        <v/>
      </c>
      <c r="G507" s="463" t="s">
        <v>424</v>
      </c>
      <c r="H507" s="463"/>
      <c r="I507" s="464" t="b">
        <f t="shared" si="36"/>
        <v>1</v>
      </c>
      <c r="J507" s="464" t="b">
        <f t="shared" si="37"/>
        <v>0</v>
      </c>
      <c r="K507" s="464" t="str">
        <f t="shared" si="38"/>
        <v>a1N36000004vIjSEAU</v>
      </c>
      <c r="L507" s="465" t="s">
        <v>1415</v>
      </c>
      <c r="M507" s="131"/>
      <c r="N507" s="68"/>
      <c r="AM507" s="5"/>
      <c r="AN507" s="5"/>
    </row>
    <row r="508" spans="1:40" ht="280.8" x14ac:dyDescent="0.3">
      <c r="A508" s="367">
        <v>70</v>
      </c>
      <c r="B508" s="384" t="str">
        <f t="shared" si="34"/>
        <v/>
      </c>
      <c r="C508" s="385" t="str">
        <f ca="1">TEXT(IFERROR(INDEX('Overview - Section A'!$A$37:$A$44,MATCH(G508,'Overview - Section A'!$U$37:$U$44,0)),""),"d-mmm-yy") &amp;" to " &amp; TEXT(IFERROR(INDEX('Overview - Section A'!$E$37:$E$44,MATCH(G508,'Overview - Section A'!$U$37:$U$44,0)),""),"d-mmm-yy")</f>
        <v>1-Jan-18 to 30-Jun-18</v>
      </c>
      <c r="D508" s="462"/>
      <c r="E508" s="462"/>
      <c r="F508" s="459" t="str">
        <f t="shared" si="35"/>
        <v/>
      </c>
      <c r="G508" s="463" t="s">
        <v>414</v>
      </c>
      <c r="H508" s="463"/>
      <c r="I508" s="464" t="b">
        <f t="shared" si="36"/>
        <v>1</v>
      </c>
      <c r="J508" s="464" t="b">
        <f t="shared" si="37"/>
        <v>0</v>
      </c>
      <c r="K508" s="464" t="str">
        <f t="shared" si="38"/>
        <v>a1N36000004vIjTEAU</v>
      </c>
      <c r="L508" s="465" t="s">
        <v>1416</v>
      </c>
      <c r="M508" s="131"/>
      <c r="N508" s="68"/>
      <c r="AM508" s="5"/>
      <c r="AN508" s="5"/>
    </row>
    <row r="509" spans="1:40" ht="280.8" x14ac:dyDescent="0.3">
      <c r="A509" s="367">
        <v>70</v>
      </c>
      <c r="B509" s="384" t="str">
        <f t="shared" si="34"/>
        <v/>
      </c>
      <c r="C509" s="385" t="str">
        <f ca="1">TEXT(IFERROR(INDEX('Overview - Section A'!$A$37:$A$44,MATCH(G509,'Overview - Section A'!$U$37:$U$44,0)),""),"d-mmm-yy") &amp;" to " &amp; TEXT(IFERROR(INDEX('Overview - Section A'!$E$37:$E$44,MATCH(G509,'Overview - Section A'!$U$37:$U$44,0)),""),"d-mmm-yy")</f>
        <v>1-Jul-18 to 31-Dec-18</v>
      </c>
      <c r="D509" s="462"/>
      <c r="E509" s="462"/>
      <c r="F509" s="459" t="str">
        <f t="shared" si="35"/>
        <v/>
      </c>
      <c r="G509" s="463" t="s">
        <v>416</v>
      </c>
      <c r="H509" s="463"/>
      <c r="I509" s="464" t="b">
        <f t="shared" si="36"/>
        <v>1</v>
      </c>
      <c r="J509" s="464" t="b">
        <f t="shared" si="37"/>
        <v>0</v>
      </c>
      <c r="K509" s="464" t="str">
        <f t="shared" si="38"/>
        <v>a1N36000004vIjTEAU</v>
      </c>
      <c r="L509" s="465" t="s">
        <v>1417</v>
      </c>
      <c r="M509" s="131"/>
      <c r="N509" s="68"/>
      <c r="AM509" s="5"/>
      <c r="AN509" s="5"/>
    </row>
    <row r="510" spans="1:40" ht="280.8" x14ac:dyDescent="0.3">
      <c r="A510" s="367">
        <v>70</v>
      </c>
      <c r="B510" s="384" t="str">
        <f t="shared" si="34"/>
        <v/>
      </c>
      <c r="C510" s="385" t="str">
        <f ca="1">TEXT(IFERROR(INDEX('Overview - Section A'!$A$37:$A$44,MATCH(G510,'Overview - Section A'!$U$37:$U$44,0)),""),"d-mmm-yy") &amp;" to " &amp; TEXT(IFERROR(INDEX('Overview - Section A'!$E$37:$E$44,MATCH(G510,'Overview - Section A'!$U$37:$U$44,0)),""),"d-mmm-yy")</f>
        <v>1-Jan-19 to 30-Jun-19</v>
      </c>
      <c r="D510" s="462"/>
      <c r="E510" s="462"/>
      <c r="F510" s="459" t="str">
        <f t="shared" si="35"/>
        <v/>
      </c>
      <c r="G510" s="463" t="s">
        <v>418</v>
      </c>
      <c r="H510" s="463"/>
      <c r="I510" s="464" t="b">
        <f t="shared" si="36"/>
        <v>1</v>
      </c>
      <c r="J510" s="464" t="b">
        <f t="shared" si="37"/>
        <v>0</v>
      </c>
      <c r="K510" s="464" t="str">
        <f t="shared" si="38"/>
        <v>a1N36000004vIjTEAU</v>
      </c>
      <c r="L510" s="465" t="s">
        <v>1418</v>
      </c>
      <c r="M510" s="131"/>
      <c r="N510" s="68"/>
      <c r="AM510" s="5"/>
      <c r="AN510" s="5"/>
    </row>
    <row r="511" spans="1:40" ht="280.8" x14ac:dyDescent="0.3">
      <c r="A511" s="367">
        <v>70</v>
      </c>
      <c r="B511" s="384" t="str">
        <f t="shared" si="34"/>
        <v/>
      </c>
      <c r="C511" s="385" t="str">
        <f ca="1">TEXT(IFERROR(INDEX('Overview - Section A'!$A$37:$A$44,MATCH(G511,'Overview - Section A'!$U$37:$U$44,0)),""),"d-mmm-yy") &amp;" to " &amp; TEXT(IFERROR(INDEX('Overview - Section A'!$E$37:$E$44,MATCH(G511,'Overview - Section A'!$U$37:$U$44,0)),""),"d-mmm-yy")</f>
        <v>1-Jul-19 to 31-Dec-19</v>
      </c>
      <c r="D511" s="462"/>
      <c r="E511" s="462"/>
      <c r="F511" s="459" t="str">
        <f t="shared" si="35"/>
        <v/>
      </c>
      <c r="G511" s="463" t="s">
        <v>420</v>
      </c>
      <c r="H511" s="463"/>
      <c r="I511" s="464" t="b">
        <f t="shared" si="36"/>
        <v>1</v>
      </c>
      <c r="J511" s="464" t="b">
        <f t="shared" si="37"/>
        <v>0</v>
      </c>
      <c r="K511" s="464" t="str">
        <f t="shared" si="38"/>
        <v>a1N36000004vIjTEAU</v>
      </c>
      <c r="L511" s="465" t="s">
        <v>1419</v>
      </c>
      <c r="M511" s="131"/>
      <c r="N511" s="68"/>
      <c r="AM511" s="5"/>
      <c r="AN511" s="5"/>
    </row>
    <row r="512" spans="1:40" ht="280.8" x14ac:dyDescent="0.3">
      <c r="A512" s="367">
        <v>70</v>
      </c>
      <c r="B512" s="384" t="str">
        <f t="shared" si="34"/>
        <v/>
      </c>
      <c r="C512" s="385" t="str">
        <f ca="1">TEXT(IFERROR(INDEX('Overview - Section A'!$A$37:$A$44,MATCH(G512,'Overview - Section A'!$U$37:$U$44,0)),""),"d-mmm-yy") &amp;" to " &amp; TEXT(IFERROR(INDEX('Overview - Section A'!$E$37:$E$44,MATCH(G512,'Overview - Section A'!$U$37:$U$44,0)),""),"d-mmm-yy")</f>
        <v>1-Jan-20 to 30-Jun-20</v>
      </c>
      <c r="D512" s="462"/>
      <c r="E512" s="462"/>
      <c r="F512" s="459" t="str">
        <f t="shared" si="35"/>
        <v/>
      </c>
      <c r="G512" s="463" t="s">
        <v>422</v>
      </c>
      <c r="H512" s="463"/>
      <c r="I512" s="464" t="b">
        <f t="shared" si="36"/>
        <v>1</v>
      </c>
      <c r="J512" s="464" t="b">
        <f t="shared" si="37"/>
        <v>0</v>
      </c>
      <c r="K512" s="464" t="str">
        <f t="shared" si="38"/>
        <v>a1N36000004vIjTEAU</v>
      </c>
      <c r="L512" s="465" t="s">
        <v>1420</v>
      </c>
      <c r="M512" s="131"/>
      <c r="N512" s="68"/>
      <c r="AM512" s="5"/>
      <c r="AN512" s="5"/>
    </row>
    <row r="513" spans="1:40" ht="280.8" x14ac:dyDescent="0.3">
      <c r="A513" s="367">
        <v>70</v>
      </c>
      <c r="B513" s="384" t="str">
        <f t="shared" si="34"/>
        <v/>
      </c>
      <c r="C513" s="385" t="str">
        <f ca="1">TEXT(IFERROR(INDEX('Overview - Section A'!$A$37:$A$44,MATCH(G513,'Overview - Section A'!$U$37:$U$44,0)),""),"d-mmm-yy") &amp;" to " &amp; TEXT(IFERROR(INDEX('Overview - Section A'!$E$37:$E$44,MATCH(G513,'Overview - Section A'!$U$37:$U$44,0)),""),"d-mmm-yy")</f>
        <v>1-Jul-20 to 31-Dec-20</v>
      </c>
      <c r="D513" s="462"/>
      <c r="E513" s="462"/>
      <c r="F513" s="459" t="str">
        <f t="shared" si="35"/>
        <v/>
      </c>
      <c r="G513" s="463" t="s">
        <v>424</v>
      </c>
      <c r="H513" s="463"/>
      <c r="I513" s="464" t="b">
        <f t="shared" si="36"/>
        <v>1</v>
      </c>
      <c r="J513" s="464" t="b">
        <f t="shared" si="37"/>
        <v>0</v>
      </c>
      <c r="K513" s="464" t="str">
        <f t="shared" si="38"/>
        <v>a1N36000004vIjTEAU</v>
      </c>
      <c r="L513" s="465" t="s">
        <v>1421</v>
      </c>
      <c r="M513" s="131"/>
      <c r="N513" s="68"/>
      <c r="AM513" s="5"/>
      <c r="AN513" s="5"/>
    </row>
    <row r="514" spans="1:40" ht="280.8" x14ac:dyDescent="0.3">
      <c r="A514" s="367">
        <v>71</v>
      </c>
      <c r="B514" s="384" t="str">
        <f t="shared" si="34"/>
        <v/>
      </c>
      <c r="C514" s="385" t="str">
        <f ca="1">TEXT(IFERROR(INDEX('Overview - Section A'!$A$37:$A$44,MATCH(G514,'Overview - Section A'!$U$37:$U$44,0)),""),"d-mmm-yy") &amp;" to " &amp; TEXT(IFERROR(INDEX('Overview - Section A'!$E$37:$E$44,MATCH(G514,'Overview - Section A'!$U$37:$U$44,0)),""),"d-mmm-yy")</f>
        <v>1-Jan-18 to 30-Jun-18</v>
      </c>
      <c r="D514" s="462"/>
      <c r="E514" s="462"/>
      <c r="F514" s="459" t="str">
        <f t="shared" si="35"/>
        <v/>
      </c>
      <c r="G514" s="463" t="s">
        <v>414</v>
      </c>
      <c r="H514" s="463"/>
      <c r="I514" s="464" t="b">
        <f t="shared" si="36"/>
        <v>1</v>
      </c>
      <c r="J514" s="464" t="b">
        <f t="shared" si="37"/>
        <v>0</v>
      </c>
      <c r="K514" s="464" t="str">
        <f t="shared" si="38"/>
        <v>a1N36000004vIjUEAU</v>
      </c>
      <c r="L514" s="465" t="s">
        <v>1422</v>
      </c>
      <c r="M514" s="131"/>
      <c r="N514" s="68"/>
      <c r="AM514" s="5"/>
      <c r="AN514" s="5"/>
    </row>
    <row r="515" spans="1:40" ht="280.8" x14ac:dyDescent="0.3">
      <c r="A515" s="367">
        <v>71</v>
      </c>
      <c r="B515" s="384" t="str">
        <f t="shared" si="34"/>
        <v/>
      </c>
      <c r="C515" s="385" t="str">
        <f ca="1">TEXT(IFERROR(INDEX('Overview - Section A'!$A$37:$A$44,MATCH(G515,'Overview - Section A'!$U$37:$U$44,0)),""),"d-mmm-yy") &amp;" to " &amp; TEXT(IFERROR(INDEX('Overview - Section A'!$E$37:$E$44,MATCH(G515,'Overview - Section A'!$U$37:$U$44,0)),""),"d-mmm-yy")</f>
        <v>1-Jul-18 to 31-Dec-18</v>
      </c>
      <c r="D515" s="462"/>
      <c r="E515" s="462"/>
      <c r="F515" s="459" t="str">
        <f t="shared" si="35"/>
        <v/>
      </c>
      <c r="G515" s="463" t="s">
        <v>416</v>
      </c>
      <c r="H515" s="463"/>
      <c r="I515" s="464" t="b">
        <f t="shared" si="36"/>
        <v>1</v>
      </c>
      <c r="J515" s="464" t="b">
        <f t="shared" si="37"/>
        <v>0</v>
      </c>
      <c r="K515" s="464" t="str">
        <f t="shared" si="38"/>
        <v>a1N36000004vIjUEAU</v>
      </c>
      <c r="L515" s="465" t="s">
        <v>1423</v>
      </c>
      <c r="M515" s="131"/>
      <c r="N515" s="68"/>
      <c r="AM515" s="5"/>
      <c r="AN515" s="5"/>
    </row>
    <row r="516" spans="1:40" ht="280.8" x14ac:dyDescent="0.3">
      <c r="A516" s="367">
        <v>71</v>
      </c>
      <c r="B516" s="384" t="str">
        <f t="shared" si="34"/>
        <v/>
      </c>
      <c r="C516" s="385" t="str">
        <f ca="1">TEXT(IFERROR(INDEX('Overview - Section A'!$A$37:$A$44,MATCH(G516,'Overview - Section A'!$U$37:$U$44,0)),""),"d-mmm-yy") &amp;" to " &amp; TEXT(IFERROR(INDEX('Overview - Section A'!$E$37:$E$44,MATCH(G516,'Overview - Section A'!$U$37:$U$44,0)),""),"d-mmm-yy")</f>
        <v>1-Jan-19 to 30-Jun-19</v>
      </c>
      <c r="D516" s="462"/>
      <c r="E516" s="462"/>
      <c r="F516" s="459" t="str">
        <f t="shared" si="35"/>
        <v/>
      </c>
      <c r="G516" s="463" t="s">
        <v>418</v>
      </c>
      <c r="H516" s="463"/>
      <c r="I516" s="464" t="b">
        <f t="shared" si="36"/>
        <v>1</v>
      </c>
      <c r="J516" s="464" t="b">
        <f t="shared" si="37"/>
        <v>0</v>
      </c>
      <c r="K516" s="464" t="str">
        <f t="shared" si="38"/>
        <v>a1N36000004vIjUEAU</v>
      </c>
      <c r="L516" s="465" t="s">
        <v>1424</v>
      </c>
      <c r="M516" s="131"/>
      <c r="N516" s="68"/>
      <c r="AM516" s="5"/>
      <c r="AN516" s="5"/>
    </row>
    <row r="517" spans="1:40" ht="280.8" x14ac:dyDescent="0.3">
      <c r="A517" s="367">
        <v>71</v>
      </c>
      <c r="B517" s="384" t="str">
        <f t="shared" si="34"/>
        <v/>
      </c>
      <c r="C517" s="385" t="str">
        <f ca="1">TEXT(IFERROR(INDEX('Overview - Section A'!$A$37:$A$44,MATCH(G517,'Overview - Section A'!$U$37:$U$44,0)),""),"d-mmm-yy") &amp;" to " &amp; TEXT(IFERROR(INDEX('Overview - Section A'!$E$37:$E$44,MATCH(G517,'Overview - Section A'!$U$37:$U$44,0)),""),"d-mmm-yy")</f>
        <v>1-Jul-19 to 31-Dec-19</v>
      </c>
      <c r="D517" s="462"/>
      <c r="E517" s="462"/>
      <c r="F517" s="459" t="str">
        <f t="shared" si="35"/>
        <v/>
      </c>
      <c r="G517" s="463" t="s">
        <v>420</v>
      </c>
      <c r="H517" s="463"/>
      <c r="I517" s="464" t="b">
        <f t="shared" si="36"/>
        <v>1</v>
      </c>
      <c r="J517" s="464" t="b">
        <f t="shared" si="37"/>
        <v>0</v>
      </c>
      <c r="K517" s="464" t="str">
        <f t="shared" si="38"/>
        <v>a1N36000004vIjUEAU</v>
      </c>
      <c r="L517" s="465" t="s">
        <v>1425</v>
      </c>
      <c r="M517" s="131"/>
      <c r="N517" s="68"/>
      <c r="AM517" s="5"/>
      <c r="AN517" s="5"/>
    </row>
    <row r="518" spans="1:40" ht="280.8" x14ac:dyDescent="0.3">
      <c r="A518" s="367">
        <v>71</v>
      </c>
      <c r="B518" s="384" t="str">
        <f t="shared" si="34"/>
        <v/>
      </c>
      <c r="C518" s="385" t="str">
        <f ca="1">TEXT(IFERROR(INDEX('Overview - Section A'!$A$37:$A$44,MATCH(G518,'Overview - Section A'!$U$37:$U$44,0)),""),"d-mmm-yy") &amp;" to " &amp; TEXT(IFERROR(INDEX('Overview - Section A'!$E$37:$E$44,MATCH(G518,'Overview - Section A'!$U$37:$U$44,0)),""),"d-mmm-yy")</f>
        <v>1-Jan-20 to 30-Jun-20</v>
      </c>
      <c r="D518" s="462"/>
      <c r="E518" s="462"/>
      <c r="F518" s="459" t="str">
        <f t="shared" si="35"/>
        <v/>
      </c>
      <c r="G518" s="463" t="s">
        <v>422</v>
      </c>
      <c r="H518" s="463"/>
      <c r="I518" s="464" t="b">
        <f t="shared" si="36"/>
        <v>1</v>
      </c>
      <c r="J518" s="464" t="b">
        <f t="shared" si="37"/>
        <v>0</v>
      </c>
      <c r="K518" s="464" t="str">
        <f t="shared" si="38"/>
        <v>a1N36000004vIjUEAU</v>
      </c>
      <c r="L518" s="465" t="s">
        <v>1426</v>
      </c>
      <c r="M518" s="131"/>
      <c r="N518" s="68"/>
      <c r="AM518" s="5"/>
      <c r="AN518" s="5"/>
    </row>
    <row r="519" spans="1:40" ht="280.8" x14ac:dyDescent="0.3">
      <c r="A519" s="367">
        <v>71</v>
      </c>
      <c r="B519" s="384" t="str">
        <f t="shared" si="34"/>
        <v/>
      </c>
      <c r="C519" s="385" t="str">
        <f ca="1">TEXT(IFERROR(INDEX('Overview - Section A'!$A$37:$A$44,MATCH(G519,'Overview - Section A'!$U$37:$U$44,0)),""),"d-mmm-yy") &amp;" to " &amp; TEXT(IFERROR(INDEX('Overview - Section A'!$E$37:$E$44,MATCH(G519,'Overview - Section A'!$U$37:$U$44,0)),""),"d-mmm-yy")</f>
        <v>1-Jul-20 to 31-Dec-20</v>
      </c>
      <c r="D519" s="462"/>
      <c r="E519" s="462"/>
      <c r="F519" s="459" t="str">
        <f t="shared" si="35"/>
        <v/>
      </c>
      <c r="G519" s="463" t="s">
        <v>424</v>
      </c>
      <c r="H519" s="463"/>
      <c r="I519" s="464" t="b">
        <f t="shared" si="36"/>
        <v>1</v>
      </c>
      <c r="J519" s="464" t="b">
        <f t="shared" si="37"/>
        <v>0</v>
      </c>
      <c r="K519" s="464" t="str">
        <f t="shared" si="38"/>
        <v>a1N36000004vIjUEAU</v>
      </c>
      <c r="L519" s="465" t="s">
        <v>1427</v>
      </c>
      <c r="M519" s="131"/>
      <c r="N519" s="68"/>
      <c r="AM519" s="5"/>
      <c r="AN519" s="5"/>
    </row>
    <row r="520" spans="1:40" ht="280.8" x14ac:dyDescent="0.3">
      <c r="A520" s="367">
        <v>72</v>
      </c>
      <c r="B520" s="384" t="str">
        <f t="shared" si="34"/>
        <v/>
      </c>
      <c r="C520" s="385" t="str">
        <f ca="1">TEXT(IFERROR(INDEX('Overview - Section A'!$A$37:$A$44,MATCH(G520,'Overview - Section A'!$U$37:$U$44,0)),""),"d-mmm-yy") &amp;" to " &amp; TEXT(IFERROR(INDEX('Overview - Section A'!$E$37:$E$44,MATCH(G520,'Overview - Section A'!$U$37:$U$44,0)),""),"d-mmm-yy")</f>
        <v>1-Jan-18 to 30-Jun-18</v>
      </c>
      <c r="D520" s="462"/>
      <c r="E520" s="462"/>
      <c r="F520" s="459" t="str">
        <f t="shared" si="35"/>
        <v/>
      </c>
      <c r="G520" s="463" t="s">
        <v>414</v>
      </c>
      <c r="H520" s="463"/>
      <c r="I520" s="464" t="b">
        <f t="shared" si="36"/>
        <v>1</v>
      </c>
      <c r="J520" s="464" t="b">
        <f t="shared" si="37"/>
        <v>0</v>
      </c>
      <c r="K520" s="464" t="str">
        <f t="shared" si="38"/>
        <v>a1N36000004vIjVEAU</v>
      </c>
      <c r="L520" s="465" t="s">
        <v>1428</v>
      </c>
      <c r="M520" s="131"/>
      <c r="N520" s="68"/>
      <c r="AM520" s="5"/>
      <c r="AN520" s="5"/>
    </row>
    <row r="521" spans="1:40" ht="280.8" x14ac:dyDescent="0.3">
      <c r="A521" s="367">
        <v>72</v>
      </c>
      <c r="B521" s="384" t="str">
        <f t="shared" si="34"/>
        <v/>
      </c>
      <c r="C521" s="385" t="str">
        <f ca="1">TEXT(IFERROR(INDEX('Overview - Section A'!$A$37:$A$44,MATCH(G521,'Overview - Section A'!$U$37:$U$44,0)),""),"d-mmm-yy") &amp;" to " &amp; TEXT(IFERROR(INDEX('Overview - Section A'!$E$37:$E$44,MATCH(G521,'Overview - Section A'!$U$37:$U$44,0)),""),"d-mmm-yy")</f>
        <v>1-Jul-18 to 31-Dec-18</v>
      </c>
      <c r="D521" s="462"/>
      <c r="E521" s="462"/>
      <c r="F521" s="459" t="str">
        <f t="shared" si="35"/>
        <v/>
      </c>
      <c r="G521" s="463" t="s">
        <v>416</v>
      </c>
      <c r="H521" s="463"/>
      <c r="I521" s="464" t="b">
        <f t="shared" si="36"/>
        <v>1</v>
      </c>
      <c r="J521" s="464" t="b">
        <f t="shared" si="37"/>
        <v>0</v>
      </c>
      <c r="K521" s="464" t="str">
        <f t="shared" si="38"/>
        <v>a1N36000004vIjVEAU</v>
      </c>
      <c r="L521" s="465" t="s">
        <v>1429</v>
      </c>
      <c r="M521" s="131"/>
      <c r="N521" s="68"/>
      <c r="AM521" s="5"/>
      <c r="AN521" s="5"/>
    </row>
    <row r="522" spans="1:40" ht="280.8" x14ac:dyDescent="0.3">
      <c r="A522" s="367">
        <v>72</v>
      </c>
      <c r="B522" s="384" t="str">
        <f t="shared" si="34"/>
        <v/>
      </c>
      <c r="C522" s="385" t="str">
        <f ca="1">TEXT(IFERROR(INDEX('Overview - Section A'!$A$37:$A$44,MATCH(G522,'Overview - Section A'!$U$37:$U$44,0)),""),"d-mmm-yy") &amp;" to " &amp; TEXT(IFERROR(INDEX('Overview - Section A'!$E$37:$E$44,MATCH(G522,'Overview - Section A'!$U$37:$U$44,0)),""),"d-mmm-yy")</f>
        <v>1-Jan-19 to 30-Jun-19</v>
      </c>
      <c r="D522" s="462"/>
      <c r="E522" s="462"/>
      <c r="F522" s="459" t="str">
        <f t="shared" si="35"/>
        <v/>
      </c>
      <c r="G522" s="463" t="s">
        <v>418</v>
      </c>
      <c r="H522" s="463"/>
      <c r="I522" s="464" t="b">
        <f t="shared" si="36"/>
        <v>1</v>
      </c>
      <c r="J522" s="464" t="b">
        <f t="shared" si="37"/>
        <v>0</v>
      </c>
      <c r="K522" s="464" t="str">
        <f t="shared" si="38"/>
        <v>a1N36000004vIjVEAU</v>
      </c>
      <c r="L522" s="465" t="s">
        <v>1430</v>
      </c>
      <c r="M522" s="131"/>
      <c r="N522" s="68"/>
      <c r="AM522" s="5"/>
      <c r="AN522" s="5"/>
    </row>
    <row r="523" spans="1:40" ht="280.8" x14ac:dyDescent="0.3">
      <c r="A523" s="367">
        <v>72</v>
      </c>
      <c r="B523" s="384" t="str">
        <f t="shared" si="34"/>
        <v/>
      </c>
      <c r="C523" s="385" t="str">
        <f ca="1">TEXT(IFERROR(INDEX('Overview - Section A'!$A$37:$A$44,MATCH(G523,'Overview - Section A'!$U$37:$U$44,0)),""),"d-mmm-yy") &amp;" to " &amp; TEXT(IFERROR(INDEX('Overview - Section A'!$E$37:$E$44,MATCH(G523,'Overview - Section A'!$U$37:$U$44,0)),""),"d-mmm-yy")</f>
        <v>1-Jul-19 to 31-Dec-19</v>
      </c>
      <c r="D523" s="462"/>
      <c r="E523" s="462"/>
      <c r="F523" s="459" t="str">
        <f t="shared" si="35"/>
        <v/>
      </c>
      <c r="G523" s="463" t="s">
        <v>420</v>
      </c>
      <c r="H523" s="463"/>
      <c r="I523" s="464" t="b">
        <f t="shared" si="36"/>
        <v>1</v>
      </c>
      <c r="J523" s="464" t="b">
        <f t="shared" si="37"/>
        <v>0</v>
      </c>
      <c r="K523" s="464" t="str">
        <f t="shared" si="38"/>
        <v>a1N36000004vIjVEAU</v>
      </c>
      <c r="L523" s="465" t="s">
        <v>1431</v>
      </c>
      <c r="M523" s="131"/>
      <c r="N523" s="68"/>
      <c r="AM523" s="5"/>
      <c r="AN523" s="5"/>
    </row>
    <row r="524" spans="1:40" ht="280.8" x14ac:dyDescent="0.3">
      <c r="A524" s="367">
        <v>72</v>
      </c>
      <c r="B524" s="384" t="str">
        <f t="shared" si="34"/>
        <v/>
      </c>
      <c r="C524" s="385" t="str">
        <f ca="1">TEXT(IFERROR(INDEX('Overview - Section A'!$A$37:$A$44,MATCH(G524,'Overview - Section A'!$U$37:$U$44,0)),""),"d-mmm-yy") &amp;" to " &amp; TEXT(IFERROR(INDEX('Overview - Section A'!$E$37:$E$44,MATCH(G524,'Overview - Section A'!$U$37:$U$44,0)),""),"d-mmm-yy")</f>
        <v>1-Jan-20 to 30-Jun-20</v>
      </c>
      <c r="D524" s="462"/>
      <c r="E524" s="462"/>
      <c r="F524" s="459" t="str">
        <f t="shared" si="35"/>
        <v/>
      </c>
      <c r="G524" s="463" t="s">
        <v>422</v>
      </c>
      <c r="H524" s="463"/>
      <c r="I524" s="464" t="b">
        <f t="shared" si="36"/>
        <v>1</v>
      </c>
      <c r="J524" s="464" t="b">
        <f t="shared" si="37"/>
        <v>0</v>
      </c>
      <c r="K524" s="464" t="str">
        <f t="shared" si="38"/>
        <v>a1N36000004vIjVEAU</v>
      </c>
      <c r="L524" s="465" t="s">
        <v>1432</v>
      </c>
      <c r="M524" s="131"/>
      <c r="N524" s="68"/>
      <c r="AM524" s="5"/>
      <c r="AN524" s="5"/>
    </row>
    <row r="525" spans="1:40" ht="280.8" x14ac:dyDescent="0.3">
      <c r="A525" s="367">
        <v>72</v>
      </c>
      <c r="B525" s="384" t="str">
        <f t="shared" si="34"/>
        <v/>
      </c>
      <c r="C525" s="385" t="str">
        <f ca="1">TEXT(IFERROR(INDEX('Overview - Section A'!$A$37:$A$44,MATCH(G525,'Overview - Section A'!$U$37:$U$44,0)),""),"d-mmm-yy") &amp;" to " &amp; TEXT(IFERROR(INDEX('Overview - Section A'!$E$37:$E$44,MATCH(G525,'Overview - Section A'!$U$37:$U$44,0)),""),"d-mmm-yy")</f>
        <v>1-Jul-20 to 31-Dec-20</v>
      </c>
      <c r="D525" s="462"/>
      <c r="E525" s="462"/>
      <c r="F525" s="459" t="str">
        <f t="shared" si="35"/>
        <v/>
      </c>
      <c r="G525" s="463" t="s">
        <v>424</v>
      </c>
      <c r="H525" s="463"/>
      <c r="I525" s="464" t="b">
        <f t="shared" si="36"/>
        <v>1</v>
      </c>
      <c r="J525" s="464" t="b">
        <f t="shared" si="37"/>
        <v>0</v>
      </c>
      <c r="K525" s="464" t="str">
        <f t="shared" si="38"/>
        <v>a1N36000004vIjVEAU</v>
      </c>
      <c r="L525" s="465" t="s">
        <v>1433</v>
      </c>
      <c r="M525" s="131"/>
      <c r="N525" s="68"/>
      <c r="AM525" s="5"/>
      <c r="AN525" s="5"/>
    </row>
    <row r="526" spans="1:40" ht="280.8" x14ac:dyDescent="0.3">
      <c r="A526" s="367">
        <v>73</v>
      </c>
      <c r="B526" s="384" t="str">
        <f t="shared" si="34"/>
        <v/>
      </c>
      <c r="C526" s="385" t="str">
        <f ca="1">TEXT(IFERROR(INDEX('Overview - Section A'!$A$37:$A$44,MATCH(G526,'Overview - Section A'!$U$37:$U$44,0)),""),"d-mmm-yy") &amp;" to " &amp; TEXT(IFERROR(INDEX('Overview - Section A'!$E$37:$E$44,MATCH(G526,'Overview - Section A'!$U$37:$U$44,0)),""),"d-mmm-yy")</f>
        <v>1-Jan-18 to 30-Jun-18</v>
      </c>
      <c r="D526" s="462"/>
      <c r="E526" s="462"/>
      <c r="F526" s="459" t="str">
        <f t="shared" si="35"/>
        <v/>
      </c>
      <c r="G526" s="463" t="s">
        <v>414</v>
      </c>
      <c r="H526" s="463"/>
      <c r="I526" s="464" t="b">
        <f t="shared" si="36"/>
        <v>1</v>
      </c>
      <c r="J526" s="464" t="b">
        <f t="shared" si="37"/>
        <v>0</v>
      </c>
      <c r="K526" s="464" t="str">
        <f t="shared" si="38"/>
        <v>a1N36000004vIjWEAU</v>
      </c>
      <c r="L526" s="465" t="s">
        <v>1434</v>
      </c>
      <c r="M526" s="131"/>
      <c r="N526" s="68"/>
      <c r="AM526" s="5"/>
      <c r="AN526" s="5"/>
    </row>
    <row r="527" spans="1:40" ht="280.8" x14ac:dyDescent="0.3">
      <c r="A527" s="367">
        <v>73</v>
      </c>
      <c r="B527" s="384" t="str">
        <f t="shared" si="34"/>
        <v/>
      </c>
      <c r="C527" s="385" t="str">
        <f ca="1">TEXT(IFERROR(INDEX('Overview - Section A'!$A$37:$A$44,MATCH(G527,'Overview - Section A'!$U$37:$U$44,0)),""),"d-mmm-yy") &amp;" to " &amp; TEXT(IFERROR(INDEX('Overview - Section A'!$E$37:$E$44,MATCH(G527,'Overview - Section A'!$U$37:$U$44,0)),""),"d-mmm-yy")</f>
        <v>1-Jul-18 to 31-Dec-18</v>
      </c>
      <c r="D527" s="462"/>
      <c r="E527" s="462"/>
      <c r="F527" s="459" t="str">
        <f t="shared" si="35"/>
        <v/>
      </c>
      <c r="G527" s="463" t="s">
        <v>416</v>
      </c>
      <c r="H527" s="463"/>
      <c r="I527" s="464" t="b">
        <f t="shared" si="36"/>
        <v>1</v>
      </c>
      <c r="J527" s="464" t="b">
        <f t="shared" si="37"/>
        <v>0</v>
      </c>
      <c r="K527" s="464" t="str">
        <f t="shared" si="38"/>
        <v>a1N36000004vIjWEAU</v>
      </c>
      <c r="L527" s="465" t="s">
        <v>1435</v>
      </c>
      <c r="M527" s="131"/>
      <c r="N527" s="68"/>
      <c r="AM527" s="5"/>
      <c r="AN527" s="5"/>
    </row>
    <row r="528" spans="1:40" ht="280.8" x14ac:dyDescent="0.3">
      <c r="A528" s="367">
        <v>73</v>
      </c>
      <c r="B528" s="384" t="str">
        <f t="shared" si="34"/>
        <v/>
      </c>
      <c r="C528" s="385" t="str">
        <f ca="1">TEXT(IFERROR(INDEX('Overview - Section A'!$A$37:$A$44,MATCH(G528,'Overview - Section A'!$U$37:$U$44,0)),""),"d-mmm-yy") &amp;" to " &amp; TEXT(IFERROR(INDEX('Overview - Section A'!$E$37:$E$44,MATCH(G528,'Overview - Section A'!$U$37:$U$44,0)),""),"d-mmm-yy")</f>
        <v>1-Jan-19 to 30-Jun-19</v>
      </c>
      <c r="D528" s="462"/>
      <c r="E528" s="462"/>
      <c r="F528" s="459" t="str">
        <f t="shared" si="35"/>
        <v/>
      </c>
      <c r="G528" s="463" t="s">
        <v>418</v>
      </c>
      <c r="H528" s="463"/>
      <c r="I528" s="464" t="b">
        <f t="shared" si="36"/>
        <v>1</v>
      </c>
      <c r="J528" s="464" t="b">
        <f t="shared" si="37"/>
        <v>0</v>
      </c>
      <c r="K528" s="464" t="str">
        <f t="shared" si="38"/>
        <v>a1N36000004vIjWEAU</v>
      </c>
      <c r="L528" s="465" t="s">
        <v>1436</v>
      </c>
      <c r="M528" s="131"/>
      <c r="N528" s="68"/>
      <c r="AM528" s="5"/>
      <c r="AN528" s="5"/>
    </row>
    <row r="529" spans="1:40" ht="280.8" x14ac:dyDescent="0.3">
      <c r="A529" s="367">
        <v>73</v>
      </c>
      <c r="B529" s="384" t="str">
        <f t="shared" si="34"/>
        <v/>
      </c>
      <c r="C529" s="385" t="str">
        <f ca="1">TEXT(IFERROR(INDEX('Overview - Section A'!$A$37:$A$44,MATCH(G529,'Overview - Section A'!$U$37:$U$44,0)),""),"d-mmm-yy") &amp;" to " &amp; TEXT(IFERROR(INDEX('Overview - Section A'!$E$37:$E$44,MATCH(G529,'Overview - Section A'!$U$37:$U$44,0)),""),"d-mmm-yy")</f>
        <v>1-Jul-19 to 31-Dec-19</v>
      </c>
      <c r="D529" s="462"/>
      <c r="E529" s="462"/>
      <c r="F529" s="459" t="str">
        <f t="shared" si="35"/>
        <v/>
      </c>
      <c r="G529" s="463" t="s">
        <v>420</v>
      </c>
      <c r="H529" s="463"/>
      <c r="I529" s="464" t="b">
        <f t="shared" si="36"/>
        <v>1</v>
      </c>
      <c r="J529" s="464" t="b">
        <f t="shared" si="37"/>
        <v>0</v>
      </c>
      <c r="K529" s="464" t="str">
        <f t="shared" si="38"/>
        <v>a1N36000004vIjWEAU</v>
      </c>
      <c r="L529" s="465" t="s">
        <v>1437</v>
      </c>
      <c r="M529" s="131"/>
      <c r="N529" s="68"/>
      <c r="AM529" s="5"/>
      <c r="AN529" s="5"/>
    </row>
    <row r="530" spans="1:40" ht="280.8" x14ac:dyDescent="0.3">
      <c r="A530" s="367">
        <v>73</v>
      </c>
      <c r="B530" s="384" t="str">
        <f t="shared" si="34"/>
        <v/>
      </c>
      <c r="C530" s="385" t="str">
        <f ca="1">TEXT(IFERROR(INDEX('Overview - Section A'!$A$37:$A$44,MATCH(G530,'Overview - Section A'!$U$37:$U$44,0)),""),"d-mmm-yy") &amp;" to " &amp; TEXT(IFERROR(INDEX('Overview - Section A'!$E$37:$E$44,MATCH(G530,'Overview - Section A'!$U$37:$U$44,0)),""),"d-mmm-yy")</f>
        <v>1-Jan-20 to 30-Jun-20</v>
      </c>
      <c r="D530" s="462"/>
      <c r="E530" s="462"/>
      <c r="F530" s="459" t="str">
        <f t="shared" si="35"/>
        <v/>
      </c>
      <c r="G530" s="463" t="s">
        <v>422</v>
      </c>
      <c r="H530" s="463"/>
      <c r="I530" s="464" t="b">
        <f t="shared" si="36"/>
        <v>1</v>
      </c>
      <c r="J530" s="464" t="b">
        <f t="shared" si="37"/>
        <v>0</v>
      </c>
      <c r="K530" s="464" t="str">
        <f t="shared" si="38"/>
        <v>a1N36000004vIjWEAU</v>
      </c>
      <c r="L530" s="465" t="s">
        <v>1438</v>
      </c>
      <c r="M530" s="131"/>
      <c r="N530" s="68"/>
      <c r="AM530" s="5"/>
      <c r="AN530" s="5"/>
    </row>
    <row r="531" spans="1:40" ht="280.8" x14ac:dyDescent="0.3">
      <c r="A531" s="367">
        <v>73</v>
      </c>
      <c r="B531" s="384" t="str">
        <f t="shared" si="34"/>
        <v/>
      </c>
      <c r="C531" s="385" t="str">
        <f ca="1">TEXT(IFERROR(INDEX('Overview - Section A'!$A$37:$A$44,MATCH(G531,'Overview - Section A'!$U$37:$U$44,0)),""),"d-mmm-yy") &amp;" to " &amp; TEXT(IFERROR(INDEX('Overview - Section A'!$E$37:$E$44,MATCH(G531,'Overview - Section A'!$U$37:$U$44,0)),""),"d-mmm-yy")</f>
        <v>1-Jul-20 to 31-Dec-20</v>
      </c>
      <c r="D531" s="462"/>
      <c r="E531" s="462"/>
      <c r="F531" s="459" t="str">
        <f t="shared" si="35"/>
        <v/>
      </c>
      <c r="G531" s="463" t="s">
        <v>424</v>
      </c>
      <c r="H531" s="463"/>
      <c r="I531" s="464" t="b">
        <f t="shared" si="36"/>
        <v>1</v>
      </c>
      <c r="J531" s="464" t="b">
        <f t="shared" si="37"/>
        <v>0</v>
      </c>
      <c r="K531" s="464" t="str">
        <f t="shared" si="38"/>
        <v>a1N36000004vIjWEAU</v>
      </c>
      <c r="L531" s="465" t="s">
        <v>1439</v>
      </c>
      <c r="M531" s="131"/>
      <c r="N531" s="68"/>
      <c r="AM531" s="5"/>
      <c r="AN531" s="5"/>
    </row>
    <row r="532" spans="1:40" ht="280.8" x14ac:dyDescent="0.3">
      <c r="A532" s="367">
        <v>74</v>
      </c>
      <c r="B532" s="384" t="str">
        <f t="shared" si="34"/>
        <v/>
      </c>
      <c r="C532" s="385" t="str">
        <f ca="1">TEXT(IFERROR(INDEX('Overview - Section A'!$A$37:$A$44,MATCH(G532,'Overview - Section A'!$U$37:$U$44,0)),""),"d-mmm-yy") &amp;" to " &amp; TEXT(IFERROR(INDEX('Overview - Section A'!$E$37:$E$44,MATCH(G532,'Overview - Section A'!$U$37:$U$44,0)),""),"d-mmm-yy")</f>
        <v>1-Jan-18 to 30-Jun-18</v>
      </c>
      <c r="D532" s="462"/>
      <c r="E532" s="462"/>
      <c r="F532" s="459" t="str">
        <f t="shared" si="35"/>
        <v/>
      </c>
      <c r="G532" s="463" t="s">
        <v>414</v>
      </c>
      <c r="H532" s="463"/>
      <c r="I532" s="464" t="b">
        <f t="shared" si="36"/>
        <v>1</v>
      </c>
      <c r="J532" s="464" t="b">
        <f t="shared" si="37"/>
        <v>0</v>
      </c>
      <c r="K532" s="464" t="str">
        <f t="shared" si="38"/>
        <v>a1N36000004vIjXEAU</v>
      </c>
      <c r="L532" s="465" t="s">
        <v>1440</v>
      </c>
      <c r="M532" s="131"/>
      <c r="N532" s="68"/>
      <c r="AM532" s="5"/>
      <c r="AN532" s="5"/>
    </row>
    <row r="533" spans="1:40" ht="280.8" x14ac:dyDescent="0.3">
      <c r="A533" s="367">
        <v>74</v>
      </c>
      <c r="B533" s="384" t="str">
        <f t="shared" si="34"/>
        <v/>
      </c>
      <c r="C533" s="385" t="str">
        <f ca="1">TEXT(IFERROR(INDEX('Overview - Section A'!$A$37:$A$44,MATCH(G533,'Overview - Section A'!$U$37:$U$44,0)),""),"d-mmm-yy") &amp;" to " &amp; TEXT(IFERROR(INDEX('Overview - Section A'!$E$37:$E$44,MATCH(G533,'Overview - Section A'!$U$37:$U$44,0)),""),"d-mmm-yy")</f>
        <v>1-Jul-18 to 31-Dec-18</v>
      </c>
      <c r="D533" s="462"/>
      <c r="E533" s="462"/>
      <c r="F533" s="459" t="str">
        <f t="shared" si="35"/>
        <v/>
      </c>
      <c r="G533" s="463" t="s">
        <v>416</v>
      </c>
      <c r="H533" s="463"/>
      <c r="I533" s="464" t="b">
        <f t="shared" si="36"/>
        <v>1</v>
      </c>
      <c r="J533" s="464" t="b">
        <f t="shared" si="37"/>
        <v>0</v>
      </c>
      <c r="K533" s="464" t="str">
        <f t="shared" si="38"/>
        <v>a1N36000004vIjXEAU</v>
      </c>
      <c r="L533" s="465" t="s">
        <v>1441</v>
      </c>
      <c r="M533" s="131"/>
      <c r="N533" s="68"/>
      <c r="AM533" s="5"/>
      <c r="AN533" s="5"/>
    </row>
    <row r="534" spans="1:40" ht="280.8" x14ac:dyDescent="0.3">
      <c r="A534" s="367">
        <v>74</v>
      </c>
      <c r="B534" s="384" t="str">
        <f t="shared" si="34"/>
        <v/>
      </c>
      <c r="C534" s="385" t="str">
        <f ca="1">TEXT(IFERROR(INDEX('Overview - Section A'!$A$37:$A$44,MATCH(G534,'Overview - Section A'!$U$37:$U$44,0)),""),"d-mmm-yy") &amp;" to " &amp; TEXT(IFERROR(INDEX('Overview - Section A'!$E$37:$E$44,MATCH(G534,'Overview - Section A'!$U$37:$U$44,0)),""),"d-mmm-yy")</f>
        <v>1-Jan-19 to 30-Jun-19</v>
      </c>
      <c r="D534" s="462"/>
      <c r="E534" s="462"/>
      <c r="F534" s="459" t="str">
        <f t="shared" si="35"/>
        <v/>
      </c>
      <c r="G534" s="463" t="s">
        <v>418</v>
      </c>
      <c r="H534" s="463"/>
      <c r="I534" s="464" t="b">
        <f t="shared" si="36"/>
        <v>1</v>
      </c>
      <c r="J534" s="464" t="b">
        <f t="shared" si="37"/>
        <v>0</v>
      </c>
      <c r="K534" s="464" t="str">
        <f t="shared" si="38"/>
        <v>a1N36000004vIjXEAU</v>
      </c>
      <c r="L534" s="465" t="s">
        <v>1442</v>
      </c>
      <c r="M534" s="131"/>
      <c r="N534" s="68"/>
      <c r="AM534" s="5"/>
      <c r="AN534" s="5"/>
    </row>
    <row r="535" spans="1:40" ht="280.8" x14ac:dyDescent="0.3">
      <c r="A535" s="367">
        <v>74</v>
      </c>
      <c r="B535" s="384" t="str">
        <f t="shared" si="34"/>
        <v/>
      </c>
      <c r="C535" s="385" t="str">
        <f ca="1">TEXT(IFERROR(INDEX('Overview - Section A'!$A$37:$A$44,MATCH(G535,'Overview - Section A'!$U$37:$U$44,0)),""),"d-mmm-yy") &amp;" to " &amp; TEXT(IFERROR(INDEX('Overview - Section A'!$E$37:$E$44,MATCH(G535,'Overview - Section A'!$U$37:$U$44,0)),""),"d-mmm-yy")</f>
        <v>1-Jul-19 to 31-Dec-19</v>
      </c>
      <c r="D535" s="462"/>
      <c r="E535" s="462"/>
      <c r="F535" s="459" t="str">
        <f t="shared" si="35"/>
        <v/>
      </c>
      <c r="G535" s="463" t="s">
        <v>420</v>
      </c>
      <c r="H535" s="463"/>
      <c r="I535" s="464" t="b">
        <f t="shared" si="36"/>
        <v>1</v>
      </c>
      <c r="J535" s="464" t="b">
        <f t="shared" si="37"/>
        <v>0</v>
      </c>
      <c r="K535" s="464" t="str">
        <f t="shared" si="38"/>
        <v>a1N36000004vIjXEAU</v>
      </c>
      <c r="L535" s="465" t="s">
        <v>1443</v>
      </c>
      <c r="M535" s="131"/>
      <c r="N535" s="68"/>
      <c r="AM535" s="5"/>
      <c r="AN535" s="5"/>
    </row>
    <row r="536" spans="1:40" ht="280.8" x14ac:dyDescent="0.3">
      <c r="A536" s="367">
        <v>74</v>
      </c>
      <c r="B536" s="384" t="str">
        <f t="shared" si="34"/>
        <v/>
      </c>
      <c r="C536" s="385" t="str">
        <f ca="1">TEXT(IFERROR(INDEX('Overview - Section A'!$A$37:$A$44,MATCH(G536,'Overview - Section A'!$U$37:$U$44,0)),""),"d-mmm-yy") &amp;" to " &amp; TEXT(IFERROR(INDEX('Overview - Section A'!$E$37:$E$44,MATCH(G536,'Overview - Section A'!$U$37:$U$44,0)),""),"d-mmm-yy")</f>
        <v>1-Jan-20 to 30-Jun-20</v>
      </c>
      <c r="D536" s="462"/>
      <c r="E536" s="462"/>
      <c r="F536" s="459" t="str">
        <f t="shared" si="35"/>
        <v/>
      </c>
      <c r="G536" s="463" t="s">
        <v>422</v>
      </c>
      <c r="H536" s="463"/>
      <c r="I536" s="464" t="b">
        <f t="shared" si="36"/>
        <v>1</v>
      </c>
      <c r="J536" s="464" t="b">
        <f t="shared" si="37"/>
        <v>0</v>
      </c>
      <c r="K536" s="464" t="str">
        <f t="shared" si="38"/>
        <v>a1N36000004vIjXEAU</v>
      </c>
      <c r="L536" s="465" t="s">
        <v>1444</v>
      </c>
      <c r="M536" s="131"/>
      <c r="N536" s="68"/>
      <c r="AM536" s="5"/>
      <c r="AN536" s="5"/>
    </row>
    <row r="537" spans="1:40" ht="280.8" x14ac:dyDescent="0.3">
      <c r="A537" s="367">
        <v>74</v>
      </c>
      <c r="B537" s="384" t="str">
        <f t="shared" si="34"/>
        <v/>
      </c>
      <c r="C537" s="385" t="str">
        <f ca="1">TEXT(IFERROR(INDEX('Overview - Section A'!$A$37:$A$44,MATCH(G537,'Overview - Section A'!$U$37:$U$44,0)),""),"d-mmm-yy") &amp;" to " &amp; TEXT(IFERROR(INDEX('Overview - Section A'!$E$37:$E$44,MATCH(G537,'Overview - Section A'!$U$37:$U$44,0)),""),"d-mmm-yy")</f>
        <v>1-Jul-20 to 31-Dec-20</v>
      </c>
      <c r="D537" s="462"/>
      <c r="E537" s="462"/>
      <c r="F537" s="459" t="str">
        <f t="shared" si="35"/>
        <v/>
      </c>
      <c r="G537" s="463" t="s">
        <v>424</v>
      </c>
      <c r="H537" s="463"/>
      <c r="I537" s="464" t="b">
        <f t="shared" si="36"/>
        <v>1</v>
      </c>
      <c r="J537" s="464" t="b">
        <f t="shared" si="37"/>
        <v>0</v>
      </c>
      <c r="K537" s="464" t="str">
        <f t="shared" si="38"/>
        <v>a1N36000004vIjXEAU</v>
      </c>
      <c r="L537" s="465" t="s">
        <v>1445</v>
      </c>
      <c r="M537" s="131"/>
      <c r="N537" s="68"/>
      <c r="AM537" s="5"/>
      <c r="AN537" s="5"/>
    </row>
    <row r="538" spans="1:40" ht="280.8" x14ac:dyDescent="0.3">
      <c r="A538" s="367">
        <v>75</v>
      </c>
      <c r="B538" s="384" t="str">
        <f t="shared" si="34"/>
        <v/>
      </c>
      <c r="C538" s="385" t="str">
        <f ca="1">TEXT(IFERROR(INDEX('Overview - Section A'!$A$37:$A$44,MATCH(G538,'Overview - Section A'!$U$37:$U$44,0)),""),"d-mmm-yy") &amp;" to " &amp; TEXT(IFERROR(INDEX('Overview - Section A'!$E$37:$E$44,MATCH(G538,'Overview - Section A'!$U$37:$U$44,0)),""),"d-mmm-yy")</f>
        <v>1-Jan-18 to 30-Jun-18</v>
      </c>
      <c r="D538" s="462"/>
      <c r="E538" s="462"/>
      <c r="F538" s="459" t="str">
        <f t="shared" si="35"/>
        <v/>
      </c>
      <c r="G538" s="463" t="s">
        <v>414</v>
      </c>
      <c r="H538" s="463"/>
      <c r="I538" s="464" t="b">
        <f t="shared" si="36"/>
        <v>1</v>
      </c>
      <c r="J538" s="464" t="b">
        <f t="shared" si="37"/>
        <v>0</v>
      </c>
      <c r="K538" s="464" t="str">
        <f t="shared" si="38"/>
        <v>a1N36000004vIjYEAU</v>
      </c>
      <c r="L538" s="465" t="s">
        <v>1446</v>
      </c>
      <c r="M538" s="131"/>
      <c r="N538" s="68"/>
      <c r="AM538" s="5"/>
      <c r="AN538" s="5"/>
    </row>
    <row r="539" spans="1:40" ht="280.8" x14ac:dyDescent="0.3">
      <c r="A539" s="367">
        <v>75</v>
      </c>
      <c r="B539" s="384" t="str">
        <f t="shared" si="34"/>
        <v/>
      </c>
      <c r="C539" s="385" t="str">
        <f ca="1">TEXT(IFERROR(INDEX('Overview - Section A'!$A$37:$A$44,MATCH(G539,'Overview - Section A'!$U$37:$U$44,0)),""),"d-mmm-yy") &amp;" to " &amp; TEXT(IFERROR(INDEX('Overview - Section A'!$E$37:$E$44,MATCH(G539,'Overview - Section A'!$U$37:$U$44,0)),""),"d-mmm-yy")</f>
        <v>1-Jul-18 to 31-Dec-18</v>
      </c>
      <c r="D539" s="462"/>
      <c r="E539" s="462"/>
      <c r="F539" s="459" t="str">
        <f t="shared" si="35"/>
        <v/>
      </c>
      <c r="G539" s="463" t="s">
        <v>416</v>
      </c>
      <c r="H539" s="463"/>
      <c r="I539" s="464" t="b">
        <f t="shared" si="36"/>
        <v>1</v>
      </c>
      <c r="J539" s="464" t="b">
        <f t="shared" si="37"/>
        <v>0</v>
      </c>
      <c r="K539" s="464" t="str">
        <f t="shared" si="38"/>
        <v>a1N36000004vIjYEAU</v>
      </c>
      <c r="L539" s="465" t="s">
        <v>1447</v>
      </c>
      <c r="M539" s="131"/>
      <c r="N539" s="68"/>
      <c r="AM539" s="5"/>
      <c r="AN539" s="5"/>
    </row>
    <row r="540" spans="1:40" ht="280.8" x14ac:dyDescent="0.3">
      <c r="A540" s="367">
        <v>75</v>
      </c>
      <c r="B540" s="384" t="str">
        <f t="shared" si="34"/>
        <v/>
      </c>
      <c r="C540" s="385" t="str">
        <f ca="1">TEXT(IFERROR(INDEX('Overview - Section A'!$A$37:$A$44,MATCH(G540,'Overview - Section A'!$U$37:$U$44,0)),""),"d-mmm-yy") &amp;" to " &amp; TEXT(IFERROR(INDEX('Overview - Section A'!$E$37:$E$44,MATCH(G540,'Overview - Section A'!$U$37:$U$44,0)),""),"d-mmm-yy")</f>
        <v>1-Jan-19 to 30-Jun-19</v>
      </c>
      <c r="D540" s="462"/>
      <c r="E540" s="462"/>
      <c r="F540" s="459" t="str">
        <f t="shared" si="35"/>
        <v/>
      </c>
      <c r="G540" s="463" t="s">
        <v>418</v>
      </c>
      <c r="H540" s="463"/>
      <c r="I540" s="464" t="b">
        <f t="shared" si="36"/>
        <v>1</v>
      </c>
      <c r="J540" s="464" t="b">
        <f t="shared" si="37"/>
        <v>0</v>
      </c>
      <c r="K540" s="464" t="str">
        <f t="shared" si="38"/>
        <v>a1N36000004vIjYEAU</v>
      </c>
      <c r="L540" s="465" t="s">
        <v>1448</v>
      </c>
      <c r="M540" s="131"/>
      <c r="N540" s="68"/>
      <c r="AM540" s="5"/>
      <c r="AN540" s="5"/>
    </row>
    <row r="541" spans="1:40" ht="280.8" x14ac:dyDescent="0.3">
      <c r="A541" s="367">
        <v>75</v>
      </c>
      <c r="B541" s="384" t="str">
        <f t="shared" si="34"/>
        <v/>
      </c>
      <c r="C541" s="385" t="str">
        <f ca="1">TEXT(IFERROR(INDEX('Overview - Section A'!$A$37:$A$44,MATCH(G541,'Overview - Section A'!$U$37:$U$44,0)),""),"d-mmm-yy") &amp;" to " &amp; TEXT(IFERROR(INDEX('Overview - Section A'!$E$37:$E$44,MATCH(G541,'Overview - Section A'!$U$37:$U$44,0)),""),"d-mmm-yy")</f>
        <v>1-Jul-19 to 31-Dec-19</v>
      </c>
      <c r="D541" s="462"/>
      <c r="E541" s="462"/>
      <c r="F541" s="459" t="str">
        <f t="shared" si="35"/>
        <v/>
      </c>
      <c r="G541" s="463" t="s">
        <v>420</v>
      </c>
      <c r="H541" s="463"/>
      <c r="I541" s="464" t="b">
        <f t="shared" si="36"/>
        <v>1</v>
      </c>
      <c r="J541" s="464" t="b">
        <f t="shared" si="37"/>
        <v>0</v>
      </c>
      <c r="K541" s="464" t="str">
        <f t="shared" si="38"/>
        <v>a1N36000004vIjYEAU</v>
      </c>
      <c r="L541" s="465" t="s">
        <v>1449</v>
      </c>
      <c r="M541" s="131"/>
      <c r="N541" s="68"/>
      <c r="AM541" s="5"/>
      <c r="AN541" s="5"/>
    </row>
    <row r="542" spans="1:40" ht="280.8" x14ac:dyDescent="0.3">
      <c r="A542" s="367">
        <v>75</v>
      </c>
      <c r="B542" s="384" t="str">
        <f t="shared" ref="B542:B573" si="39">IF(A542=A541,"",IF(VLOOKUP(A542,$A$8:$D$90,4,FALSE)=0,"",VLOOKUP(A542,$A$8:$D$90,4,FALSE)))</f>
        <v/>
      </c>
      <c r="C542" s="385" t="str">
        <f ca="1">TEXT(IFERROR(INDEX('Overview - Section A'!$A$37:$A$44,MATCH(G542,'Overview - Section A'!$U$37:$U$44,0)),""),"d-mmm-yy") &amp;" to " &amp; TEXT(IFERROR(INDEX('Overview - Section A'!$E$37:$E$44,MATCH(G542,'Overview - Section A'!$U$37:$U$44,0)),""),"d-mmm-yy")</f>
        <v>1-Jan-20 to 30-Jun-20</v>
      </c>
      <c r="D542" s="462"/>
      <c r="E542" s="462"/>
      <c r="F542" s="459" t="str">
        <f t="shared" ref="F542:F573" si="40">IF(VLOOKUP(A542,$A$8:$D$90,4,FALSE)=0,"",VLOOKUP(A542,$A$8:$D$90,4,FALSE))</f>
        <v/>
      </c>
      <c r="G542" s="463" t="s">
        <v>422</v>
      </c>
      <c r="H542" s="463"/>
      <c r="I542" s="464" t="b">
        <f t="shared" ref="I542:I573" si="41">IFERROR(TRUE,FALSE)</f>
        <v>1</v>
      </c>
      <c r="J542" s="464" t="b">
        <f t="shared" ref="J542:J573" si="42">IFERROR(IF(VLOOKUP(A542,$A$8:$D$90,4,FALSE)&lt;&gt;"",TRUE,FALSE),FALSE)</f>
        <v>0</v>
      </c>
      <c r="K542" s="464" t="str">
        <f t="shared" ref="K542:K573" si="43">IFERROR(VLOOKUP(A542,$A$8:$T$90,20,FALSE),"")</f>
        <v>a1N36000004vIjYEAU</v>
      </c>
      <c r="L542" s="465" t="s">
        <v>1450</v>
      </c>
      <c r="M542" s="131"/>
      <c r="N542" s="68"/>
      <c r="AM542" s="5"/>
      <c r="AN542" s="5"/>
    </row>
    <row r="543" spans="1:40" ht="280.8" x14ac:dyDescent="0.3">
      <c r="A543" s="367">
        <v>75</v>
      </c>
      <c r="B543" s="384" t="str">
        <f t="shared" si="39"/>
        <v/>
      </c>
      <c r="C543" s="385" t="str">
        <f ca="1">TEXT(IFERROR(INDEX('Overview - Section A'!$A$37:$A$44,MATCH(G543,'Overview - Section A'!$U$37:$U$44,0)),""),"d-mmm-yy") &amp;" to " &amp; TEXT(IFERROR(INDEX('Overview - Section A'!$E$37:$E$44,MATCH(G543,'Overview - Section A'!$U$37:$U$44,0)),""),"d-mmm-yy")</f>
        <v>1-Jul-20 to 31-Dec-20</v>
      </c>
      <c r="D543" s="462"/>
      <c r="E543" s="462"/>
      <c r="F543" s="459" t="str">
        <f t="shared" si="40"/>
        <v/>
      </c>
      <c r="G543" s="463" t="s">
        <v>424</v>
      </c>
      <c r="H543" s="463"/>
      <c r="I543" s="464" t="b">
        <f t="shared" si="41"/>
        <v>1</v>
      </c>
      <c r="J543" s="464" t="b">
        <f t="shared" si="42"/>
        <v>0</v>
      </c>
      <c r="K543" s="464" t="str">
        <f t="shared" si="43"/>
        <v>a1N36000004vIjYEAU</v>
      </c>
      <c r="L543" s="465" t="s">
        <v>1451</v>
      </c>
      <c r="M543" s="131"/>
      <c r="N543" s="68"/>
      <c r="AM543" s="5"/>
      <c r="AN543" s="5"/>
    </row>
    <row r="544" spans="1:40" ht="280.8" x14ac:dyDescent="0.3">
      <c r="A544" s="367">
        <v>76</v>
      </c>
      <c r="B544" s="384" t="str">
        <f t="shared" si="39"/>
        <v/>
      </c>
      <c r="C544" s="385" t="str">
        <f ca="1">TEXT(IFERROR(INDEX('Overview - Section A'!$A$37:$A$44,MATCH(G544,'Overview - Section A'!$U$37:$U$44,0)),""),"d-mmm-yy") &amp;" to " &amp; TEXT(IFERROR(INDEX('Overview - Section A'!$E$37:$E$44,MATCH(G544,'Overview - Section A'!$U$37:$U$44,0)),""),"d-mmm-yy")</f>
        <v>1-Jan-18 to 30-Jun-18</v>
      </c>
      <c r="D544" s="462"/>
      <c r="E544" s="462"/>
      <c r="F544" s="459" t="str">
        <f t="shared" si="40"/>
        <v/>
      </c>
      <c r="G544" s="463" t="s">
        <v>414</v>
      </c>
      <c r="H544" s="463"/>
      <c r="I544" s="464" t="b">
        <f t="shared" si="41"/>
        <v>1</v>
      </c>
      <c r="J544" s="464" t="b">
        <f t="shared" si="42"/>
        <v>0</v>
      </c>
      <c r="K544" s="464" t="str">
        <f t="shared" si="43"/>
        <v>a1N36000004vIjZEAU</v>
      </c>
      <c r="L544" s="465" t="s">
        <v>1452</v>
      </c>
      <c r="M544" s="131"/>
      <c r="N544" s="68"/>
      <c r="AM544" s="5"/>
      <c r="AN544" s="5"/>
    </row>
    <row r="545" spans="1:40" ht="280.8" x14ac:dyDescent="0.3">
      <c r="A545" s="367">
        <v>76</v>
      </c>
      <c r="B545" s="384" t="str">
        <f t="shared" si="39"/>
        <v/>
      </c>
      <c r="C545" s="385" t="str">
        <f ca="1">TEXT(IFERROR(INDEX('Overview - Section A'!$A$37:$A$44,MATCH(G545,'Overview - Section A'!$U$37:$U$44,0)),""),"d-mmm-yy") &amp;" to " &amp; TEXT(IFERROR(INDEX('Overview - Section A'!$E$37:$E$44,MATCH(G545,'Overview - Section A'!$U$37:$U$44,0)),""),"d-mmm-yy")</f>
        <v>1-Jul-18 to 31-Dec-18</v>
      </c>
      <c r="D545" s="462"/>
      <c r="E545" s="462"/>
      <c r="F545" s="459" t="str">
        <f t="shared" si="40"/>
        <v/>
      </c>
      <c r="G545" s="463" t="s">
        <v>416</v>
      </c>
      <c r="H545" s="463"/>
      <c r="I545" s="464" t="b">
        <f t="shared" si="41"/>
        <v>1</v>
      </c>
      <c r="J545" s="464" t="b">
        <f t="shared" si="42"/>
        <v>0</v>
      </c>
      <c r="K545" s="464" t="str">
        <f t="shared" si="43"/>
        <v>a1N36000004vIjZEAU</v>
      </c>
      <c r="L545" s="465" t="s">
        <v>1453</v>
      </c>
      <c r="M545" s="131"/>
      <c r="N545" s="68"/>
      <c r="AM545" s="5"/>
      <c r="AN545" s="5"/>
    </row>
    <row r="546" spans="1:40" ht="280.8" x14ac:dyDescent="0.3">
      <c r="A546" s="367">
        <v>76</v>
      </c>
      <c r="B546" s="384" t="str">
        <f t="shared" si="39"/>
        <v/>
      </c>
      <c r="C546" s="385" t="str">
        <f ca="1">TEXT(IFERROR(INDEX('Overview - Section A'!$A$37:$A$44,MATCH(G546,'Overview - Section A'!$U$37:$U$44,0)),""),"d-mmm-yy") &amp;" to " &amp; TEXT(IFERROR(INDEX('Overview - Section A'!$E$37:$E$44,MATCH(G546,'Overview - Section A'!$U$37:$U$44,0)),""),"d-mmm-yy")</f>
        <v>1-Jan-19 to 30-Jun-19</v>
      </c>
      <c r="D546" s="462"/>
      <c r="E546" s="462"/>
      <c r="F546" s="459" t="str">
        <f t="shared" si="40"/>
        <v/>
      </c>
      <c r="G546" s="463" t="s">
        <v>418</v>
      </c>
      <c r="H546" s="463"/>
      <c r="I546" s="464" t="b">
        <f t="shared" si="41"/>
        <v>1</v>
      </c>
      <c r="J546" s="464" t="b">
        <f t="shared" si="42"/>
        <v>0</v>
      </c>
      <c r="K546" s="464" t="str">
        <f t="shared" si="43"/>
        <v>a1N36000004vIjZEAU</v>
      </c>
      <c r="L546" s="465" t="s">
        <v>1454</v>
      </c>
      <c r="M546" s="131"/>
      <c r="N546" s="68"/>
      <c r="AM546" s="5"/>
      <c r="AN546" s="5"/>
    </row>
    <row r="547" spans="1:40" ht="280.8" x14ac:dyDescent="0.3">
      <c r="A547" s="367">
        <v>76</v>
      </c>
      <c r="B547" s="384" t="str">
        <f t="shared" si="39"/>
        <v/>
      </c>
      <c r="C547" s="385" t="str">
        <f ca="1">TEXT(IFERROR(INDEX('Overview - Section A'!$A$37:$A$44,MATCH(G547,'Overview - Section A'!$U$37:$U$44,0)),""),"d-mmm-yy") &amp;" to " &amp; TEXT(IFERROR(INDEX('Overview - Section A'!$E$37:$E$44,MATCH(G547,'Overview - Section A'!$U$37:$U$44,0)),""),"d-mmm-yy")</f>
        <v>1-Jul-19 to 31-Dec-19</v>
      </c>
      <c r="D547" s="462"/>
      <c r="E547" s="462"/>
      <c r="F547" s="459" t="str">
        <f t="shared" si="40"/>
        <v/>
      </c>
      <c r="G547" s="463" t="s">
        <v>420</v>
      </c>
      <c r="H547" s="463"/>
      <c r="I547" s="464" t="b">
        <f t="shared" si="41"/>
        <v>1</v>
      </c>
      <c r="J547" s="464" t="b">
        <f t="shared" si="42"/>
        <v>0</v>
      </c>
      <c r="K547" s="464" t="str">
        <f t="shared" si="43"/>
        <v>a1N36000004vIjZEAU</v>
      </c>
      <c r="L547" s="465" t="s">
        <v>1455</v>
      </c>
      <c r="M547" s="131"/>
      <c r="N547" s="68"/>
      <c r="AM547" s="5"/>
      <c r="AN547" s="5"/>
    </row>
    <row r="548" spans="1:40" ht="280.8" x14ac:dyDescent="0.3">
      <c r="A548" s="367">
        <v>76</v>
      </c>
      <c r="B548" s="384" t="str">
        <f t="shared" si="39"/>
        <v/>
      </c>
      <c r="C548" s="385" t="str">
        <f ca="1">TEXT(IFERROR(INDEX('Overview - Section A'!$A$37:$A$44,MATCH(G548,'Overview - Section A'!$U$37:$U$44,0)),""),"d-mmm-yy") &amp;" to " &amp; TEXT(IFERROR(INDEX('Overview - Section A'!$E$37:$E$44,MATCH(G548,'Overview - Section A'!$U$37:$U$44,0)),""),"d-mmm-yy")</f>
        <v>1-Jan-20 to 30-Jun-20</v>
      </c>
      <c r="D548" s="462"/>
      <c r="E548" s="462"/>
      <c r="F548" s="459" t="str">
        <f t="shared" si="40"/>
        <v/>
      </c>
      <c r="G548" s="463" t="s">
        <v>422</v>
      </c>
      <c r="H548" s="463"/>
      <c r="I548" s="464" t="b">
        <f t="shared" si="41"/>
        <v>1</v>
      </c>
      <c r="J548" s="464" t="b">
        <f t="shared" si="42"/>
        <v>0</v>
      </c>
      <c r="K548" s="464" t="str">
        <f t="shared" si="43"/>
        <v>a1N36000004vIjZEAU</v>
      </c>
      <c r="L548" s="465" t="s">
        <v>1456</v>
      </c>
      <c r="M548" s="131"/>
      <c r="N548" s="68"/>
      <c r="AM548" s="5"/>
      <c r="AN548" s="5"/>
    </row>
    <row r="549" spans="1:40" ht="280.8" x14ac:dyDescent="0.3">
      <c r="A549" s="367">
        <v>76</v>
      </c>
      <c r="B549" s="384" t="str">
        <f t="shared" si="39"/>
        <v/>
      </c>
      <c r="C549" s="385" t="str">
        <f ca="1">TEXT(IFERROR(INDEX('Overview - Section A'!$A$37:$A$44,MATCH(G549,'Overview - Section A'!$U$37:$U$44,0)),""),"d-mmm-yy") &amp;" to " &amp; TEXT(IFERROR(INDEX('Overview - Section A'!$E$37:$E$44,MATCH(G549,'Overview - Section A'!$U$37:$U$44,0)),""),"d-mmm-yy")</f>
        <v>1-Jul-20 to 31-Dec-20</v>
      </c>
      <c r="D549" s="462"/>
      <c r="E549" s="462"/>
      <c r="F549" s="459" t="str">
        <f t="shared" si="40"/>
        <v/>
      </c>
      <c r="G549" s="463" t="s">
        <v>424</v>
      </c>
      <c r="H549" s="463"/>
      <c r="I549" s="464" t="b">
        <f t="shared" si="41"/>
        <v>1</v>
      </c>
      <c r="J549" s="464" t="b">
        <f t="shared" si="42"/>
        <v>0</v>
      </c>
      <c r="K549" s="464" t="str">
        <f t="shared" si="43"/>
        <v>a1N36000004vIjZEAU</v>
      </c>
      <c r="L549" s="465" t="s">
        <v>1457</v>
      </c>
      <c r="M549" s="131"/>
      <c r="N549" s="68"/>
      <c r="AM549" s="5"/>
      <c r="AN549" s="5"/>
    </row>
    <row r="550" spans="1:40" ht="280.8" x14ac:dyDescent="0.3">
      <c r="A550" s="367">
        <v>77</v>
      </c>
      <c r="B550" s="384" t="str">
        <f t="shared" si="39"/>
        <v/>
      </c>
      <c r="C550" s="385" t="str">
        <f ca="1">TEXT(IFERROR(INDEX('Overview - Section A'!$A$37:$A$44,MATCH(G550,'Overview - Section A'!$U$37:$U$44,0)),""),"d-mmm-yy") &amp;" to " &amp; TEXT(IFERROR(INDEX('Overview - Section A'!$E$37:$E$44,MATCH(G550,'Overview - Section A'!$U$37:$U$44,0)),""),"d-mmm-yy")</f>
        <v>1-Jan-18 to 30-Jun-18</v>
      </c>
      <c r="D550" s="462"/>
      <c r="E550" s="462"/>
      <c r="F550" s="459" t="str">
        <f t="shared" si="40"/>
        <v/>
      </c>
      <c r="G550" s="463" t="s">
        <v>414</v>
      </c>
      <c r="H550" s="463"/>
      <c r="I550" s="464" t="b">
        <f t="shared" si="41"/>
        <v>1</v>
      </c>
      <c r="J550" s="464" t="b">
        <f t="shared" si="42"/>
        <v>0</v>
      </c>
      <c r="K550" s="464" t="str">
        <f t="shared" si="43"/>
        <v>a1N36000004vIjaEAE</v>
      </c>
      <c r="L550" s="465" t="s">
        <v>1458</v>
      </c>
      <c r="M550" s="131"/>
      <c r="N550" s="68"/>
      <c r="AM550" s="5"/>
      <c r="AN550" s="5"/>
    </row>
    <row r="551" spans="1:40" ht="280.8" x14ac:dyDescent="0.3">
      <c r="A551" s="367">
        <v>77</v>
      </c>
      <c r="B551" s="384" t="str">
        <f t="shared" si="39"/>
        <v/>
      </c>
      <c r="C551" s="385" t="str">
        <f ca="1">TEXT(IFERROR(INDEX('Overview - Section A'!$A$37:$A$44,MATCH(G551,'Overview - Section A'!$U$37:$U$44,0)),""),"d-mmm-yy") &amp;" to " &amp; TEXT(IFERROR(INDEX('Overview - Section A'!$E$37:$E$44,MATCH(G551,'Overview - Section A'!$U$37:$U$44,0)),""),"d-mmm-yy")</f>
        <v>1-Jul-18 to 31-Dec-18</v>
      </c>
      <c r="D551" s="462"/>
      <c r="E551" s="462"/>
      <c r="F551" s="459" t="str">
        <f t="shared" si="40"/>
        <v/>
      </c>
      <c r="G551" s="463" t="s">
        <v>416</v>
      </c>
      <c r="H551" s="463"/>
      <c r="I551" s="464" t="b">
        <f t="shared" si="41"/>
        <v>1</v>
      </c>
      <c r="J551" s="464" t="b">
        <f t="shared" si="42"/>
        <v>0</v>
      </c>
      <c r="K551" s="464" t="str">
        <f t="shared" si="43"/>
        <v>a1N36000004vIjaEAE</v>
      </c>
      <c r="L551" s="465" t="s">
        <v>1459</v>
      </c>
      <c r="M551" s="131"/>
      <c r="N551" s="68"/>
      <c r="AM551" s="5"/>
      <c r="AN551" s="5"/>
    </row>
    <row r="552" spans="1:40" ht="280.8" x14ac:dyDescent="0.3">
      <c r="A552" s="367">
        <v>77</v>
      </c>
      <c r="B552" s="384" t="str">
        <f t="shared" si="39"/>
        <v/>
      </c>
      <c r="C552" s="385" t="str">
        <f ca="1">TEXT(IFERROR(INDEX('Overview - Section A'!$A$37:$A$44,MATCH(G552,'Overview - Section A'!$U$37:$U$44,0)),""),"d-mmm-yy") &amp;" to " &amp; TEXT(IFERROR(INDEX('Overview - Section A'!$E$37:$E$44,MATCH(G552,'Overview - Section A'!$U$37:$U$44,0)),""),"d-mmm-yy")</f>
        <v>1-Jan-19 to 30-Jun-19</v>
      </c>
      <c r="D552" s="462"/>
      <c r="E552" s="462"/>
      <c r="F552" s="459" t="str">
        <f t="shared" si="40"/>
        <v/>
      </c>
      <c r="G552" s="463" t="s">
        <v>418</v>
      </c>
      <c r="H552" s="463"/>
      <c r="I552" s="464" t="b">
        <f t="shared" si="41"/>
        <v>1</v>
      </c>
      <c r="J552" s="464" t="b">
        <f t="shared" si="42"/>
        <v>0</v>
      </c>
      <c r="K552" s="464" t="str">
        <f t="shared" si="43"/>
        <v>a1N36000004vIjaEAE</v>
      </c>
      <c r="L552" s="465" t="s">
        <v>1460</v>
      </c>
      <c r="M552" s="131"/>
      <c r="N552" s="68"/>
      <c r="AM552" s="5"/>
      <c r="AN552" s="5"/>
    </row>
    <row r="553" spans="1:40" ht="280.8" x14ac:dyDescent="0.3">
      <c r="A553" s="367">
        <v>77</v>
      </c>
      <c r="B553" s="384" t="str">
        <f t="shared" si="39"/>
        <v/>
      </c>
      <c r="C553" s="385" t="str">
        <f ca="1">TEXT(IFERROR(INDEX('Overview - Section A'!$A$37:$A$44,MATCH(G553,'Overview - Section A'!$U$37:$U$44,0)),""),"d-mmm-yy") &amp;" to " &amp; TEXT(IFERROR(INDEX('Overview - Section A'!$E$37:$E$44,MATCH(G553,'Overview - Section A'!$U$37:$U$44,0)),""),"d-mmm-yy")</f>
        <v>1-Jul-19 to 31-Dec-19</v>
      </c>
      <c r="D553" s="462"/>
      <c r="E553" s="462"/>
      <c r="F553" s="459" t="str">
        <f t="shared" si="40"/>
        <v/>
      </c>
      <c r="G553" s="463" t="s">
        <v>420</v>
      </c>
      <c r="H553" s="463"/>
      <c r="I553" s="464" t="b">
        <f t="shared" si="41"/>
        <v>1</v>
      </c>
      <c r="J553" s="464" t="b">
        <f t="shared" si="42"/>
        <v>0</v>
      </c>
      <c r="K553" s="464" t="str">
        <f t="shared" si="43"/>
        <v>a1N36000004vIjaEAE</v>
      </c>
      <c r="L553" s="465" t="s">
        <v>1461</v>
      </c>
      <c r="M553" s="131"/>
      <c r="N553" s="68"/>
      <c r="AM553" s="5"/>
      <c r="AN553" s="5"/>
    </row>
    <row r="554" spans="1:40" ht="280.8" x14ac:dyDescent="0.3">
      <c r="A554" s="367">
        <v>77</v>
      </c>
      <c r="B554" s="384" t="str">
        <f t="shared" si="39"/>
        <v/>
      </c>
      <c r="C554" s="385" t="str">
        <f ca="1">TEXT(IFERROR(INDEX('Overview - Section A'!$A$37:$A$44,MATCH(G554,'Overview - Section A'!$U$37:$U$44,0)),""),"d-mmm-yy") &amp;" to " &amp; TEXT(IFERROR(INDEX('Overview - Section A'!$E$37:$E$44,MATCH(G554,'Overview - Section A'!$U$37:$U$44,0)),""),"d-mmm-yy")</f>
        <v>1-Jan-20 to 30-Jun-20</v>
      </c>
      <c r="D554" s="462"/>
      <c r="E554" s="462"/>
      <c r="F554" s="459" t="str">
        <f t="shared" si="40"/>
        <v/>
      </c>
      <c r="G554" s="463" t="s">
        <v>422</v>
      </c>
      <c r="H554" s="463"/>
      <c r="I554" s="464" t="b">
        <f t="shared" si="41"/>
        <v>1</v>
      </c>
      <c r="J554" s="464" t="b">
        <f t="shared" si="42"/>
        <v>0</v>
      </c>
      <c r="K554" s="464" t="str">
        <f t="shared" si="43"/>
        <v>a1N36000004vIjaEAE</v>
      </c>
      <c r="L554" s="465" t="s">
        <v>1462</v>
      </c>
      <c r="M554" s="131"/>
      <c r="N554" s="68"/>
      <c r="AM554" s="5"/>
      <c r="AN554" s="5"/>
    </row>
    <row r="555" spans="1:40" ht="280.8" x14ac:dyDescent="0.3">
      <c r="A555" s="367">
        <v>77</v>
      </c>
      <c r="B555" s="384" t="str">
        <f t="shared" si="39"/>
        <v/>
      </c>
      <c r="C555" s="385" t="str">
        <f ca="1">TEXT(IFERROR(INDEX('Overview - Section A'!$A$37:$A$44,MATCH(G555,'Overview - Section A'!$U$37:$U$44,0)),""),"d-mmm-yy") &amp;" to " &amp; TEXT(IFERROR(INDEX('Overview - Section A'!$E$37:$E$44,MATCH(G555,'Overview - Section A'!$U$37:$U$44,0)),""),"d-mmm-yy")</f>
        <v>1-Jul-20 to 31-Dec-20</v>
      </c>
      <c r="D555" s="462"/>
      <c r="E555" s="462"/>
      <c r="F555" s="459" t="str">
        <f t="shared" si="40"/>
        <v/>
      </c>
      <c r="G555" s="463" t="s">
        <v>424</v>
      </c>
      <c r="H555" s="463"/>
      <c r="I555" s="464" t="b">
        <f t="shared" si="41"/>
        <v>1</v>
      </c>
      <c r="J555" s="464" t="b">
        <f t="shared" si="42"/>
        <v>0</v>
      </c>
      <c r="K555" s="464" t="str">
        <f t="shared" si="43"/>
        <v>a1N36000004vIjaEAE</v>
      </c>
      <c r="L555" s="465" t="s">
        <v>1463</v>
      </c>
      <c r="M555" s="131"/>
      <c r="N555" s="68"/>
      <c r="AM555" s="5"/>
      <c r="AN555" s="5"/>
    </row>
    <row r="556" spans="1:40" ht="280.8" x14ac:dyDescent="0.3">
      <c r="A556" s="367">
        <v>78</v>
      </c>
      <c r="B556" s="384" t="str">
        <f t="shared" si="39"/>
        <v/>
      </c>
      <c r="C556" s="385" t="str">
        <f ca="1">TEXT(IFERROR(INDEX('Overview - Section A'!$A$37:$A$44,MATCH(G556,'Overview - Section A'!$U$37:$U$44,0)),""),"d-mmm-yy") &amp;" to " &amp; TEXT(IFERROR(INDEX('Overview - Section A'!$E$37:$E$44,MATCH(G556,'Overview - Section A'!$U$37:$U$44,0)),""),"d-mmm-yy")</f>
        <v>1-Jan-18 to 30-Jun-18</v>
      </c>
      <c r="D556" s="462"/>
      <c r="E556" s="462"/>
      <c r="F556" s="459" t="str">
        <f t="shared" si="40"/>
        <v/>
      </c>
      <c r="G556" s="463" t="s">
        <v>414</v>
      </c>
      <c r="H556" s="463"/>
      <c r="I556" s="464" t="b">
        <f t="shared" si="41"/>
        <v>1</v>
      </c>
      <c r="J556" s="464" t="b">
        <f t="shared" si="42"/>
        <v>0</v>
      </c>
      <c r="K556" s="464" t="str">
        <f t="shared" si="43"/>
        <v>a1N36000004vIjbEAE</v>
      </c>
      <c r="L556" s="465" t="s">
        <v>1464</v>
      </c>
      <c r="M556" s="131"/>
      <c r="N556" s="68"/>
      <c r="AM556" s="5"/>
      <c r="AN556" s="5"/>
    </row>
    <row r="557" spans="1:40" ht="280.8" x14ac:dyDescent="0.3">
      <c r="A557" s="367">
        <v>78</v>
      </c>
      <c r="B557" s="384" t="str">
        <f t="shared" si="39"/>
        <v/>
      </c>
      <c r="C557" s="385" t="str">
        <f ca="1">TEXT(IFERROR(INDEX('Overview - Section A'!$A$37:$A$44,MATCH(G557,'Overview - Section A'!$U$37:$U$44,0)),""),"d-mmm-yy") &amp;" to " &amp; TEXT(IFERROR(INDEX('Overview - Section A'!$E$37:$E$44,MATCH(G557,'Overview - Section A'!$U$37:$U$44,0)),""),"d-mmm-yy")</f>
        <v>1-Jul-18 to 31-Dec-18</v>
      </c>
      <c r="D557" s="462"/>
      <c r="E557" s="462"/>
      <c r="F557" s="459" t="str">
        <f t="shared" si="40"/>
        <v/>
      </c>
      <c r="G557" s="463" t="s">
        <v>416</v>
      </c>
      <c r="H557" s="463"/>
      <c r="I557" s="464" t="b">
        <f t="shared" si="41"/>
        <v>1</v>
      </c>
      <c r="J557" s="464" t="b">
        <f t="shared" si="42"/>
        <v>0</v>
      </c>
      <c r="K557" s="464" t="str">
        <f t="shared" si="43"/>
        <v>a1N36000004vIjbEAE</v>
      </c>
      <c r="L557" s="465" t="s">
        <v>1465</v>
      </c>
      <c r="M557" s="131"/>
      <c r="N557" s="68"/>
      <c r="AM557" s="5"/>
      <c r="AN557" s="5"/>
    </row>
    <row r="558" spans="1:40" ht="280.8" x14ac:dyDescent="0.3">
      <c r="A558" s="367">
        <v>78</v>
      </c>
      <c r="B558" s="384" t="str">
        <f t="shared" si="39"/>
        <v/>
      </c>
      <c r="C558" s="385" t="str">
        <f ca="1">TEXT(IFERROR(INDEX('Overview - Section A'!$A$37:$A$44,MATCH(G558,'Overview - Section A'!$U$37:$U$44,0)),""),"d-mmm-yy") &amp;" to " &amp; TEXT(IFERROR(INDEX('Overview - Section A'!$E$37:$E$44,MATCH(G558,'Overview - Section A'!$U$37:$U$44,0)),""),"d-mmm-yy")</f>
        <v>1-Jan-19 to 30-Jun-19</v>
      </c>
      <c r="D558" s="462"/>
      <c r="E558" s="462"/>
      <c r="F558" s="459" t="str">
        <f t="shared" si="40"/>
        <v/>
      </c>
      <c r="G558" s="463" t="s">
        <v>418</v>
      </c>
      <c r="H558" s="463"/>
      <c r="I558" s="464" t="b">
        <f t="shared" si="41"/>
        <v>1</v>
      </c>
      <c r="J558" s="464" t="b">
        <f t="shared" si="42"/>
        <v>0</v>
      </c>
      <c r="K558" s="464" t="str">
        <f t="shared" si="43"/>
        <v>a1N36000004vIjbEAE</v>
      </c>
      <c r="L558" s="465" t="s">
        <v>1466</v>
      </c>
      <c r="M558" s="131"/>
      <c r="N558" s="68"/>
      <c r="AM558" s="5"/>
      <c r="AN558" s="5"/>
    </row>
    <row r="559" spans="1:40" ht="280.8" x14ac:dyDescent="0.3">
      <c r="A559" s="367">
        <v>78</v>
      </c>
      <c r="B559" s="384" t="str">
        <f t="shared" si="39"/>
        <v/>
      </c>
      <c r="C559" s="385" t="str">
        <f ca="1">TEXT(IFERROR(INDEX('Overview - Section A'!$A$37:$A$44,MATCH(G559,'Overview - Section A'!$U$37:$U$44,0)),""),"d-mmm-yy") &amp;" to " &amp; TEXT(IFERROR(INDEX('Overview - Section A'!$E$37:$E$44,MATCH(G559,'Overview - Section A'!$U$37:$U$44,0)),""),"d-mmm-yy")</f>
        <v>1-Jul-19 to 31-Dec-19</v>
      </c>
      <c r="D559" s="462"/>
      <c r="E559" s="462"/>
      <c r="F559" s="459" t="str">
        <f t="shared" si="40"/>
        <v/>
      </c>
      <c r="G559" s="463" t="s">
        <v>420</v>
      </c>
      <c r="H559" s="463"/>
      <c r="I559" s="464" t="b">
        <f t="shared" si="41"/>
        <v>1</v>
      </c>
      <c r="J559" s="464" t="b">
        <f t="shared" si="42"/>
        <v>0</v>
      </c>
      <c r="K559" s="464" t="str">
        <f t="shared" si="43"/>
        <v>a1N36000004vIjbEAE</v>
      </c>
      <c r="L559" s="465" t="s">
        <v>1467</v>
      </c>
      <c r="M559" s="131"/>
      <c r="N559" s="68"/>
      <c r="AM559" s="5"/>
      <c r="AN559" s="5"/>
    </row>
    <row r="560" spans="1:40" ht="280.8" x14ac:dyDescent="0.3">
      <c r="A560" s="367">
        <v>78</v>
      </c>
      <c r="B560" s="384" t="str">
        <f t="shared" si="39"/>
        <v/>
      </c>
      <c r="C560" s="385" t="str">
        <f ca="1">TEXT(IFERROR(INDEX('Overview - Section A'!$A$37:$A$44,MATCH(G560,'Overview - Section A'!$U$37:$U$44,0)),""),"d-mmm-yy") &amp;" to " &amp; TEXT(IFERROR(INDEX('Overview - Section A'!$E$37:$E$44,MATCH(G560,'Overview - Section A'!$U$37:$U$44,0)),""),"d-mmm-yy")</f>
        <v>1-Jan-20 to 30-Jun-20</v>
      </c>
      <c r="D560" s="462"/>
      <c r="E560" s="462"/>
      <c r="F560" s="459" t="str">
        <f t="shared" si="40"/>
        <v/>
      </c>
      <c r="G560" s="463" t="s">
        <v>422</v>
      </c>
      <c r="H560" s="463"/>
      <c r="I560" s="464" t="b">
        <f t="shared" si="41"/>
        <v>1</v>
      </c>
      <c r="J560" s="464" t="b">
        <f t="shared" si="42"/>
        <v>0</v>
      </c>
      <c r="K560" s="464" t="str">
        <f t="shared" si="43"/>
        <v>a1N36000004vIjbEAE</v>
      </c>
      <c r="L560" s="465" t="s">
        <v>1468</v>
      </c>
      <c r="M560" s="131"/>
      <c r="N560" s="68"/>
      <c r="AM560" s="5"/>
      <c r="AN560" s="5"/>
    </row>
    <row r="561" spans="1:40" ht="280.8" x14ac:dyDescent="0.3">
      <c r="A561" s="367">
        <v>78</v>
      </c>
      <c r="B561" s="384" t="str">
        <f t="shared" si="39"/>
        <v/>
      </c>
      <c r="C561" s="385" t="str">
        <f ca="1">TEXT(IFERROR(INDEX('Overview - Section A'!$A$37:$A$44,MATCH(G561,'Overview - Section A'!$U$37:$U$44,0)),""),"d-mmm-yy") &amp;" to " &amp; TEXT(IFERROR(INDEX('Overview - Section A'!$E$37:$E$44,MATCH(G561,'Overview - Section A'!$U$37:$U$44,0)),""),"d-mmm-yy")</f>
        <v>1-Jul-20 to 31-Dec-20</v>
      </c>
      <c r="D561" s="462"/>
      <c r="E561" s="462"/>
      <c r="F561" s="459" t="str">
        <f t="shared" si="40"/>
        <v/>
      </c>
      <c r="G561" s="463" t="s">
        <v>424</v>
      </c>
      <c r="H561" s="463"/>
      <c r="I561" s="464" t="b">
        <f t="shared" si="41"/>
        <v>1</v>
      </c>
      <c r="J561" s="464" t="b">
        <f t="shared" si="42"/>
        <v>0</v>
      </c>
      <c r="K561" s="464" t="str">
        <f t="shared" si="43"/>
        <v>a1N36000004vIjbEAE</v>
      </c>
      <c r="L561" s="465" t="s">
        <v>1469</v>
      </c>
      <c r="M561" s="131"/>
      <c r="N561" s="68"/>
      <c r="AM561" s="5"/>
      <c r="AN561" s="5"/>
    </row>
    <row r="562" spans="1:40" ht="280.8" x14ac:dyDescent="0.3">
      <c r="A562" s="367">
        <v>79</v>
      </c>
      <c r="B562" s="384" t="str">
        <f t="shared" si="39"/>
        <v/>
      </c>
      <c r="C562" s="385" t="str">
        <f ca="1">TEXT(IFERROR(INDEX('Overview - Section A'!$A$37:$A$44,MATCH(G562,'Overview - Section A'!$U$37:$U$44,0)),""),"d-mmm-yy") &amp;" to " &amp; TEXT(IFERROR(INDEX('Overview - Section A'!$E$37:$E$44,MATCH(G562,'Overview - Section A'!$U$37:$U$44,0)),""),"d-mmm-yy")</f>
        <v>1-Jan-18 to 30-Jun-18</v>
      </c>
      <c r="D562" s="462"/>
      <c r="E562" s="462"/>
      <c r="F562" s="459" t="str">
        <f t="shared" si="40"/>
        <v/>
      </c>
      <c r="G562" s="463" t="s">
        <v>414</v>
      </c>
      <c r="H562" s="463"/>
      <c r="I562" s="464" t="b">
        <f t="shared" si="41"/>
        <v>1</v>
      </c>
      <c r="J562" s="464" t="b">
        <f t="shared" si="42"/>
        <v>0</v>
      </c>
      <c r="K562" s="464" t="str">
        <f t="shared" si="43"/>
        <v>a1N36000004vIjcEAE</v>
      </c>
      <c r="L562" s="465" t="s">
        <v>1470</v>
      </c>
      <c r="M562" s="131"/>
      <c r="N562" s="68"/>
      <c r="AM562" s="5"/>
      <c r="AN562" s="5"/>
    </row>
    <row r="563" spans="1:40" ht="280.8" x14ac:dyDescent="0.3">
      <c r="A563" s="367">
        <v>79</v>
      </c>
      <c r="B563" s="384" t="str">
        <f t="shared" si="39"/>
        <v/>
      </c>
      <c r="C563" s="385" t="str">
        <f ca="1">TEXT(IFERROR(INDEX('Overview - Section A'!$A$37:$A$44,MATCH(G563,'Overview - Section A'!$U$37:$U$44,0)),""),"d-mmm-yy") &amp;" to " &amp; TEXT(IFERROR(INDEX('Overview - Section A'!$E$37:$E$44,MATCH(G563,'Overview - Section A'!$U$37:$U$44,0)),""),"d-mmm-yy")</f>
        <v>1-Jul-18 to 31-Dec-18</v>
      </c>
      <c r="D563" s="462"/>
      <c r="E563" s="462"/>
      <c r="F563" s="459" t="str">
        <f t="shared" si="40"/>
        <v/>
      </c>
      <c r="G563" s="463" t="s">
        <v>416</v>
      </c>
      <c r="H563" s="463"/>
      <c r="I563" s="464" t="b">
        <f t="shared" si="41"/>
        <v>1</v>
      </c>
      <c r="J563" s="464" t="b">
        <f t="shared" si="42"/>
        <v>0</v>
      </c>
      <c r="K563" s="464" t="str">
        <f t="shared" si="43"/>
        <v>a1N36000004vIjcEAE</v>
      </c>
      <c r="L563" s="465" t="s">
        <v>1471</v>
      </c>
      <c r="M563" s="131"/>
      <c r="N563" s="68"/>
      <c r="AM563" s="5"/>
      <c r="AN563" s="5"/>
    </row>
    <row r="564" spans="1:40" ht="280.8" x14ac:dyDescent="0.3">
      <c r="A564" s="367">
        <v>79</v>
      </c>
      <c r="B564" s="384" t="str">
        <f t="shared" si="39"/>
        <v/>
      </c>
      <c r="C564" s="385" t="str">
        <f ca="1">TEXT(IFERROR(INDEX('Overview - Section A'!$A$37:$A$44,MATCH(G564,'Overview - Section A'!$U$37:$U$44,0)),""),"d-mmm-yy") &amp;" to " &amp; TEXT(IFERROR(INDEX('Overview - Section A'!$E$37:$E$44,MATCH(G564,'Overview - Section A'!$U$37:$U$44,0)),""),"d-mmm-yy")</f>
        <v>1-Jan-19 to 30-Jun-19</v>
      </c>
      <c r="D564" s="462"/>
      <c r="E564" s="462"/>
      <c r="F564" s="459" t="str">
        <f t="shared" si="40"/>
        <v/>
      </c>
      <c r="G564" s="463" t="s">
        <v>418</v>
      </c>
      <c r="H564" s="463"/>
      <c r="I564" s="464" t="b">
        <f t="shared" si="41"/>
        <v>1</v>
      </c>
      <c r="J564" s="464" t="b">
        <f t="shared" si="42"/>
        <v>0</v>
      </c>
      <c r="K564" s="464" t="str">
        <f t="shared" si="43"/>
        <v>a1N36000004vIjcEAE</v>
      </c>
      <c r="L564" s="465" t="s">
        <v>1472</v>
      </c>
      <c r="M564" s="131"/>
      <c r="N564" s="68"/>
      <c r="AM564" s="5"/>
      <c r="AN564" s="5"/>
    </row>
    <row r="565" spans="1:40" ht="280.8" x14ac:dyDescent="0.3">
      <c r="A565" s="367">
        <v>79</v>
      </c>
      <c r="B565" s="384" t="str">
        <f t="shared" si="39"/>
        <v/>
      </c>
      <c r="C565" s="385" t="str">
        <f ca="1">TEXT(IFERROR(INDEX('Overview - Section A'!$A$37:$A$44,MATCH(G565,'Overview - Section A'!$U$37:$U$44,0)),""),"d-mmm-yy") &amp;" to " &amp; TEXT(IFERROR(INDEX('Overview - Section A'!$E$37:$E$44,MATCH(G565,'Overview - Section A'!$U$37:$U$44,0)),""),"d-mmm-yy")</f>
        <v>1-Jul-19 to 31-Dec-19</v>
      </c>
      <c r="D565" s="462"/>
      <c r="E565" s="462"/>
      <c r="F565" s="459" t="str">
        <f t="shared" si="40"/>
        <v/>
      </c>
      <c r="G565" s="463" t="s">
        <v>420</v>
      </c>
      <c r="H565" s="463"/>
      <c r="I565" s="464" t="b">
        <f t="shared" si="41"/>
        <v>1</v>
      </c>
      <c r="J565" s="464" t="b">
        <f t="shared" si="42"/>
        <v>0</v>
      </c>
      <c r="K565" s="464" t="str">
        <f t="shared" si="43"/>
        <v>a1N36000004vIjcEAE</v>
      </c>
      <c r="L565" s="465" t="s">
        <v>1473</v>
      </c>
      <c r="M565" s="131"/>
      <c r="N565" s="68"/>
      <c r="AM565" s="5"/>
      <c r="AN565" s="5"/>
    </row>
    <row r="566" spans="1:40" ht="280.8" x14ac:dyDescent="0.3">
      <c r="A566" s="367">
        <v>79</v>
      </c>
      <c r="B566" s="384" t="str">
        <f t="shared" si="39"/>
        <v/>
      </c>
      <c r="C566" s="385" t="str">
        <f ca="1">TEXT(IFERROR(INDEX('Overview - Section A'!$A$37:$A$44,MATCH(G566,'Overview - Section A'!$U$37:$U$44,0)),""),"d-mmm-yy") &amp;" to " &amp; TEXT(IFERROR(INDEX('Overview - Section A'!$E$37:$E$44,MATCH(G566,'Overview - Section A'!$U$37:$U$44,0)),""),"d-mmm-yy")</f>
        <v>1-Jan-20 to 30-Jun-20</v>
      </c>
      <c r="D566" s="462"/>
      <c r="E566" s="462"/>
      <c r="F566" s="459" t="str">
        <f t="shared" si="40"/>
        <v/>
      </c>
      <c r="G566" s="463" t="s">
        <v>422</v>
      </c>
      <c r="H566" s="463"/>
      <c r="I566" s="464" t="b">
        <f t="shared" si="41"/>
        <v>1</v>
      </c>
      <c r="J566" s="464" t="b">
        <f t="shared" si="42"/>
        <v>0</v>
      </c>
      <c r="K566" s="464" t="str">
        <f t="shared" si="43"/>
        <v>a1N36000004vIjcEAE</v>
      </c>
      <c r="L566" s="465" t="s">
        <v>1474</v>
      </c>
      <c r="M566" s="131"/>
      <c r="N566" s="68"/>
      <c r="AM566" s="5"/>
      <c r="AN566" s="5"/>
    </row>
    <row r="567" spans="1:40" ht="280.8" x14ac:dyDescent="0.3">
      <c r="A567" s="367">
        <v>79</v>
      </c>
      <c r="B567" s="384" t="str">
        <f t="shared" si="39"/>
        <v/>
      </c>
      <c r="C567" s="385" t="str">
        <f ca="1">TEXT(IFERROR(INDEX('Overview - Section A'!$A$37:$A$44,MATCH(G567,'Overview - Section A'!$U$37:$U$44,0)),""),"d-mmm-yy") &amp;" to " &amp; TEXT(IFERROR(INDEX('Overview - Section A'!$E$37:$E$44,MATCH(G567,'Overview - Section A'!$U$37:$U$44,0)),""),"d-mmm-yy")</f>
        <v>1-Jul-20 to 31-Dec-20</v>
      </c>
      <c r="D567" s="462"/>
      <c r="E567" s="462"/>
      <c r="F567" s="459" t="str">
        <f t="shared" si="40"/>
        <v/>
      </c>
      <c r="G567" s="463" t="s">
        <v>424</v>
      </c>
      <c r="H567" s="463"/>
      <c r="I567" s="464" t="b">
        <f t="shared" si="41"/>
        <v>1</v>
      </c>
      <c r="J567" s="464" t="b">
        <f t="shared" si="42"/>
        <v>0</v>
      </c>
      <c r="K567" s="464" t="str">
        <f t="shared" si="43"/>
        <v>a1N36000004vIjcEAE</v>
      </c>
      <c r="L567" s="465" t="s">
        <v>1475</v>
      </c>
      <c r="M567" s="131"/>
      <c r="N567" s="68"/>
      <c r="AM567" s="5"/>
      <c r="AN567" s="5"/>
    </row>
    <row r="568" spans="1:40" ht="280.8" x14ac:dyDescent="0.3">
      <c r="A568" s="367">
        <v>80</v>
      </c>
      <c r="B568" s="384" t="str">
        <f t="shared" si="39"/>
        <v/>
      </c>
      <c r="C568" s="385" t="str">
        <f ca="1">TEXT(IFERROR(INDEX('Overview - Section A'!$A$37:$A$44,MATCH(G568,'Overview - Section A'!$U$37:$U$44,0)),""),"d-mmm-yy") &amp;" to " &amp; TEXT(IFERROR(INDEX('Overview - Section A'!$E$37:$E$44,MATCH(G568,'Overview - Section A'!$U$37:$U$44,0)),""),"d-mmm-yy")</f>
        <v>1-Jan-18 to 30-Jun-18</v>
      </c>
      <c r="D568" s="462"/>
      <c r="E568" s="462"/>
      <c r="F568" s="459" t="str">
        <f t="shared" si="40"/>
        <v/>
      </c>
      <c r="G568" s="463" t="s">
        <v>414</v>
      </c>
      <c r="H568" s="463"/>
      <c r="I568" s="464" t="b">
        <f t="shared" si="41"/>
        <v>1</v>
      </c>
      <c r="J568" s="464" t="b">
        <f t="shared" si="42"/>
        <v>0</v>
      </c>
      <c r="K568" s="464" t="str">
        <f t="shared" si="43"/>
        <v>a1N36000004vIjdEAE</v>
      </c>
      <c r="L568" s="465" t="s">
        <v>1476</v>
      </c>
      <c r="M568" s="131"/>
      <c r="N568" s="68"/>
      <c r="AM568" s="5"/>
      <c r="AN568" s="5"/>
    </row>
    <row r="569" spans="1:40" ht="280.8" x14ac:dyDescent="0.3">
      <c r="A569" s="367">
        <v>80</v>
      </c>
      <c r="B569" s="384" t="str">
        <f t="shared" si="39"/>
        <v/>
      </c>
      <c r="C569" s="385" t="str">
        <f ca="1">TEXT(IFERROR(INDEX('Overview - Section A'!$A$37:$A$44,MATCH(G569,'Overview - Section A'!$U$37:$U$44,0)),""),"d-mmm-yy") &amp;" to " &amp; TEXT(IFERROR(INDEX('Overview - Section A'!$E$37:$E$44,MATCH(G569,'Overview - Section A'!$U$37:$U$44,0)),""),"d-mmm-yy")</f>
        <v>1-Jul-18 to 31-Dec-18</v>
      </c>
      <c r="D569" s="462"/>
      <c r="E569" s="462"/>
      <c r="F569" s="459" t="str">
        <f t="shared" si="40"/>
        <v/>
      </c>
      <c r="G569" s="463" t="s">
        <v>416</v>
      </c>
      <c r="H569" s="463"/>
      <c r="I569" s="464" t="b">
        <f t="shared" si="41"/>
        <v>1</v>
      </c>
      <c r="J569" s="464" t="b">
        <f t="shared" si="42"/>
        <v>0</v>
      </c>
      <c r="K569" s="464" t="str">
        <f t="shared" si="43"/>
        <v>a1N36000004vIjdEAE</v>
      </c>
      <c r="L569" s="465" t="s">
        <v>1477</v>
      </c>
      <c r="M569" s="131"/>
      <c r="N569" s="68"/>
      <c r="AM569" s="5"/>
      <c r="AN569" s="5"/>
    </row>
    <row r="570" spans="1:40" ht="280.8" x14ac:dyDescent="0.3">
      <c r="A570" s="367">
        <v>80</v>
      </c>
      <c r="B570" s="384" t="str">
        <f t="shared" si="39"/>
        <v/>
      </c>
      <c r="C570" s="385" t="str">
        <f ca="1">TEXT(IFERROR(INDEX('Overview - Section A'!$A$37:$A$44,MATCH(G570,'Overview - Section A'!$U$37:$U$44,0)),""),"d-mmm-yy") &amp;" to " &amp; TEXT(IFERROR(INDEX('Overview - Section A'!$E$37:$E$44,MATCH(G570,'Overview - Section A'!$U$37:$U$44,0)),""),"d-mmm-yy")</f>
        <v>1-Jan-19 to 30-Jun-19</v>
      </c>
      <c r="D570" s="462"/>
      <c r="E570" s="462"/>
      <c r="F570" s="459" t="str">
        <f t="shared" si="40"/>
        <v/>
      </c>
      <c r="G570" s="463" t="s">
        <v>418</v>
      </c>
      <c r="H570" s="463"/>
      <c r="I570" s="464" t="b">
        <f t="shared" si="41"/>
        <v>1</v>
      </c>
      <c r="J570" s="464" t="b">
        <f t="shared" si="42"/>
        <v>0</v>
      </c>
      <c r="K570" s="464" t="str">
        <f t="shared" si="43"/>
        <v>a1N36000004vIjdEAE</v>
      </c>
      <c r="L570" s="465" t="s">
        <v>1478</v>
      </c>
      <c r="M570" s="131"/>
      <c r="N570" s="68"/>
      <c r="AM570" s="5"/>
      <c r="AN570" s="5"/>
    </row>
    <row r="571" spans="1:40" ht="280.8" x14ac:dyDescent="0.3">
      <c r="A571" s="367">
        <v>80</v>
      </c>
      <c r="B571" s="384" t="str">
        <f t="shared" si="39"/>
        <v/>
      </c>
      <c r="C571" s="385" t="str">
        <f ca="1">TEXT(IFERROR(INDEX('Overview - Section A'!$A$37:$A$44,MATCH(G571,'Overview - Section A'!$U$37:$U$44,0)),""),"d-mmm-yy") &amp;" to " &amp; TEXT(IFERROR(INDEX('Overview - Section A'!$E$37:$E$44,MATCH(G571,'Overview - Section A'!$U$37:$U$44,0)),""),"d-mmm-yy")</f>
        <v>1-Jul-19 to 31-Dec-19</v>
      </c>
      <c r="D571" s="462"/>
      <c r="E571" s="462"/>
      <c r="F571" s="459" t="str">
        <f t="shared" si="40"/>
        <v/>
      </c>
      <c r="G571" s="463" t="s">
        <v>420</v>
      </c>
      <c r="H571" s="463"/>
      <c r="I571" s="464" t="b">
        <f t="shared" si="41"/>
        <v>1</v>
      </c>
      <c r="J571" s="464" t="b">
        <f t="shared" si="42"/>
        <v>0</v>
      </c>
      <c r="K571" s="464" t="str">
        <f t="shared" si="43"/>
        <v>a1N36000004vIjdEAE</v>
      </c>
      <c r="L571" s="465" t="s">
        <v>1479</v>
      </c>
      <c r="M571" s="131"/>
      <c r="N571" s="68"/>
      <c r="AM571" s="5"/>
      <c r="AN571" s="5"/>
    </row>
    <row r="572" spans="1:40" ht="280.8" x14ac:dyDescent="0.3">
      <c r="A572" s="367">
        <v>80</v>
      </c>
      <c r="B572" s="384" t="str">
        <f t="shared" si="39"/>
        <v/>
      </c>
      <c r="C572" s="385" t="str">
        <f ca="1">TEXT(IFERROR(INDEX('Overview - Section A'!$A$37:$A$44,MATCH(G572,'Overview - Section A'!$U$37:$U$44,0)),""),"d-mmm-yy") &amp;" to " &amp; TEXT(IFERROR(INDEX('Overview - Section A'!$E$37:$E$44,MATCH(G572,'Overview - Section A'!$U$37:$U$44,0)),""),"d-mmm-yy")</f>
        <v>1-Jan-20 to 30-Jun-20</v>
      </c>
      <c r="D572" s="462"/>
      <c r="E572" s="462"/>
      <c r="F572" s="459" t="str">
        <f t="shared" si="40"/>
        <v/>
      </c>
      <c r="G572" s="463" t="s">
        <v>422</v>
      </c>
      <c r="H572" s="463"/>
      <c r="I572" s="464" t="b">
        <f t="shared" si="41"/>
        <v>1</v>
      </c>
      <c r="J572" s="464" t="b">
        <f t="shared" si="42"/>
        <v>0</v>
      </c>
      <c r="K572" s="464" t="str">
        <f t="shared" si="43"/>
        <v>a1N36000004vIjdEAE</v>
      </c>
      <c r="L572" s="465" t="s">
        <v>1480</v>
      </c>
      <c r="M572" s="131"/>
      <c r="N572" s="68"/>
      <c r="AM572" s="5"/>
      <c r="AN572" s="5"/>
    </row>
    <row r="573" spans="1:40" ht="280.8" x14ac:dyDescent="0.3">
      <c r="A573" s="367">
        <v>80</v>
      </c>
      <c r="B573" s="384" t="str">
        <f t="shared" si="39"/>
        <v/>
      </c>
      <c r="C573" s="385" t="str">
        <f ca="1">TEXT(IFERROR(INDEX('Overview - Section A'!$A$37:$A$44,MATCH(G573,'Overview - Section A'!$U$37:$U$44,0)),""),"d-mmm-yy") &amp;" to " &amp; TEXT(IFERROR(INDEX('Overview - Section A'!$E$37:$E$44,MATCH(G573,'Overview - Section A'!$U$37:$U$44,0)),""),"d-mmm-yy")</f>
        <v>1-Jul-20 to 31-Dec-20</v>
      </c>
      <c r="D573" s="462"/>
      <c r="E573" s="462"/>
      <c r="F573" s="459" t="str">
        <f t="shared" si="40"/>
        <v/>
      </c>
      <c r="G573" s="463" t="s">
        <v>424</v>
      </c>
      <c r="H573" s="463"/>
      <c r="I573" s="464" t="b">
        <f t="shared" si="41"/>
        <v>1</v>
      </c>
      <c r="J573" s="464" t="b">
        <f t="shared" si="42"/>
        <v>0</v>
      </c>
      <c r="K573" s="464" t="str">
        <f t="shared" si="43"/>
        <v>a1N36000004vIjdEAE</v>
      </c>
      <c r="L573" s="465" t="s">
        <v>1481</v>
      </c>
      <c r="M573" s="131"/>
      <c r="N573" s="68"/>
      <c r="AM573" s="5"/>
      <c r="AN573" s="5"/>
    </row>
    <row r="574" spans="1:40" ht="2.25" customHeight="1" thickBot="1" x14ac:dyDescent="0.35">
      <c r="A574" s="65"/>
      <c r="B574" s="66"/>
      <c r="C574" s="66"/>
      <c r="D574" s="66"/>
      <c r="E574" s="66"/>
      <c r="F574" s="66"/>
      <c r="G574" s="66"/>
      <c r="H574" s="66"/>
      <c r="I574" s="66"/>
      <c r="J574" s="66"/>
      <c r="K574" s="66"/>
      <c r="L574" s="66"/>
      <c r="M574" s="61"/>
    </row>
    <row r="577" spans="1:5" x14ac:dyDescent="0.3">
      <c r="D577" s="104"/>
      <c r="E577" s="104"/>
    </row>
    <row r="578" spans="1:5" x14ac:dyDescent="0.3">
      <c r="D578" s="148"/>
      <c r="E578" s="148"/>
    </row>
    <row r="579" spans="1:5" x14ac:dyDescent="0.3">
      <c r="D579" s="104"/>
      <c r="E579" s="104"/>
    </row>
    <row r="580" spans="1:5" x14ac:dyDescent="0.3">
      <c r="A580" s="67" t="s">
        <v>131</v>
      </c>
    </row>
  </sheetData>
  <sheetProtection algorithmName="SHA-512" hashValue="r7y+fIZrEntzSonxG5Oy+iCGzD+yTVCBU9ATk5sEF4VhVI84yHug49HcIKsuxCGIKVVn3cwubob6kOFmoOFOfw==" saltValue="E8JyBZkDxSo/i1o5GytuBA==" spinCount="100000" sheet="1" objects="1" scenarios="1" formatCells="0" sort="0" autoFilter="0"/>
  <dataConsolidate/>
  <mergeCells count="3">
    <mergeCell ref="A91:E91"/>
    <mergeCell ref="A6:O6"/>
    <mergeCell ref="A1:O2"/>
  </mergeCells>
  <conditionalFormatting sqref="A93:C573">
    <cfRule type="expression" dxfId="22" priority="8">
      <formula>MOD($A93,2)=0</formula>
    </cfRule>
    <cfRule type="expression" dxfId="21" priority="9">
      <formula>MOD($A93,2)=1</formula>
    </cfRule>
  </conditionalFormatting>
  <conditionalFormatting sqref="D93:E573">
    <cfRule type="expression" dxfId="20" priority="4">
      <formula>AND(INDEX($P$8:$P$8,MATCH($A93,$A$8:$A$8,0))="Deactivate")</formula>
    </cfRule>
  </conditionalFormatting>
  <conditionalFormatting sqref="E8:O88">
    <cfRule type="expression" dxfId="19" priority="3">
      <formula>$P$8="Deactivate"</formula>
    </cfRule>
  </conditionalFormatting>
  <conditionalFormatting sqref="A8:P12">
    <cfRule type="expression" dxfId="18" priority="2">
      <formula>$T8:$T89="[Record ID]"</formula>
    </cfRule>
  </conditionalFormatting>
  <conditionalFormatting sqref="A93:E573">
    <cfRule type="expression" dxfId="17" priority="1">
      <formula>$G93:$G574="[Record ID]"</formula>
    </cfRule>
  </conditionalFormatting>
  <conditionalFormatting sqref="A13:P88">
    <cfRule type="expression" dxfId="16" priority="40">
      <formula>$T13:$T574="[Record ID]"</formula>
    </cfRule>
  </conditionalFormatting>
  <dataValidations count="11">
    <dataValidation type="list" allowBlank="1" showInputMessage="1" showErrorMessage="1" sqref="B8:B88">
      <formula1>Coverage_Module</formula1>
    </dataValidation>
    <dataValidation type="list" allowBlank="1" showInputMessage="1" showErrorMessage="1" sqref="C8:C88">
      <formula1>OFFSET(KeyActivityStart,MATCH(B8,KeyActivityColumn,0)-1,18,COUNTIF(KeyActivityColumn,B8),1)</formula1>
    </dataValidation>
    <dataValidation type="list" allowBlank="1" showInputMessage="1" showErrorMessage="1" sqref="E8:E88">
      <formula1>ResponsiblePR</formula1>
    </dataValidation>
    <dataValidation type="list" allowBlank="1" showInputMessage="1" showErrorMessage="1" sqref="N8:N88">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formula1>-1000000000000000000</formula1>
      <formula2>1000000000000000000</formula2>
    </dataValidation>
    <dataValidation type="list" allowBlank="1" showInputMessage="1" showErrorMessage="1" errorTitle="X-Author for Excel" error="Please select a value from the drop-down." promptTitle="X-Author for Excel" sqref="P8:P88">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formula1>"TRUE,FALSE"</formula1>
    </dataValidation>
    <dataValidation type="custom" allowBlank="1" showInputMessage="1" showErrorMessage="1" errorTitle="X-Author for Excel" error="Id and Lookup fields are not editable." promptTitle="X-Author for Excel" sqref="Z8:Z88 T8:V88 G93:G573 K93:L573">
      <formula1>""</formula1>
    </dataValidation>
    <dataValidation type="date" allowBlank="1" showInputMessage="1" showErrorMessage="1" errorTitle="X-Author for Excel" error="Please enter a valid date." promptTitle="X-Author for Excel" sqref="H93:H573">
      <formula1>1</formula1>
      <formula2>767376</formula2>
    </dataValidation>
  </dataValidations>
  <hyperlinks>
    <hyperlink ref="B4" location="'WPTM - Section F'!A6" display="Work Plan tracking Measures"/>
    <hyperlink ref="C4" location="_d8b44ed0_a865_499e_aa2c_09925ed64c24" display="Milestone targets"/>
    <hyperlink ref="A580" location="'WPTM - Section F'!A4" display="'WPTM - Section F'!A4"/>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7" id="{606BD51C-FAB7-456B-922B-5FAE5AC357B5}">
            <xm:f>INDEX('Overview - Section A'!$E$35:$E$36,MATCH($G93,'Overview - Section A'!$I$35:$I$36,0))&gt;'Overview - Section A'!$E$8</xm:f>
            <x14:dxf>
              <font>
                <color theme="1" tint="0.499984740745262"/>
              </font>
              <fill>
                <patternFill patternType="darkGray">
                  <fgColor theme="1" tint="0.499984740745262"/>
                  <bgColor theme="1" tint="0.499984740745262"/>
                </patternFill>
              </fill>
            </x14:dxf>
          </x14:cfRule>
          <xm:sqref>A93:E574</xm:sqref>
        </x14:conditionalFormatting>
        <x14:conditionalFormatting xmlns:xm="http://schemas.microsoft.com/office/excel/2006/main">
          <x14:cfRule type="expression" priority="6" id="{BA358AE9-FD49-48F9-860F-392AF5E900A6}">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E7:E88</xm:sqref>
        </x14:conditionalFormatting>
        <x14:conditionalFormatting xmlns:xm="http://schemas.microsoft.com/office/excel/2006/main">
          <x14:cfRule type="expression" priority="5" id="{CB64D8FC-03E6-4B32-9B67-3C92012C57AD}">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P7:P88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A'!$AO$25:$AO$32</xm:f>
          </x14:formula1>
          <xm:sqref>G8:M88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435"/>
  <sheetViews>
    <sheetView topLeftCell="A22" zoomScale="40" zoomScaleNormal="40" zoomScalePageLayoutView="40" workbookViewId="0">
      <selection activeCell="A22" sqref="A22"/>
    </sheetView>
  </sheetViews>
  <sheetFormatPr defaultColWidth="9" defaultRowHeight="15.6" x14ac:dyDescent="0.3"/>
  <cols>
    <col min="1" max="1" width="9.09765625" style="233" customWidth="1"/>
    <col min="2" max="2" width="40.59765625" style="233" customWidth="1"/>
    <col min="3" max="3" width="47.59765625" style="233" customWidth="1"/>
    <col min="4" max="4" width="39.09765625" style="233" customWidth="1"/>
    <col min="5" max="5" width="22" style="233" customWidth="1"/>
    <col min="6" max="6" width="19.59765625" style="233" customWidth="1"/>
    <col min="7" max="7" width="26" style="233" customWidth="1"/>
    <col min="8" max="8" width="27" style="233" customWidth="1"/>
    <col min="9" max="9" width="19.59765625" style="233" customWidth="1"/>
    <col min="10" max="10" width="28.09765625" style="233" customWidth="1"/>
    <col min="11" max="11" width="21.59765625" style="233" customWidth="1"/>
    <col min="12" max="12" width="16.09765625" style="233" customWidth="1"/>
    <col min="13" max="13" width="21.59765625" style="233" customWidth="1"/>
    <col min="14" max="14" width="21.8984375" style="233" customWidth="1"/>
    <col min="15" max="15" width="18.59765625" style="233" customWidth="1"/>
    <col min="16" max="16" width="26" style="233" customWidth="1"/>
    <col min="17" max="17" width="22.5" style="233" customWidth="1"/>
    <col min="18" max="18" width="21.8984375" style="233" customWidth="1"/>
    <col min="19" max="19" width="21.09765625" style="233" customWidth="1"/>
    <col min="20" max="20" width="17.09765625" style="233" customWidth="1"/>
    <col min="21" max="21" width="22.5" style="233" customWidth="1"/>
    <col min="22" max="22" width="23.5" style="233" customWidth="1"/>
    <col min="23" max="23" width="20.59765625" style="233" customWidth="1"/>
    <col min="24" max="24" width="18.59765625" style="233" customWidth="1"/>
    <col min="25" max="25" width="23.5" style="233" customWidth="1"/>
    <col min="26" max="26" width="22.8984375" style="233" customWidth="1"/>
    <col min="27" max="27" width="19.09765625" style="233" customWidth="1"/>
    <col min="28" max="28" width="18.09765625" style="233" customWidth="1"/>
    <col min="29" max="29" width="23.5" style="233" customWidth="1"/>
    <col min="30" max="30" width="15.09765625" style="233" customWidth="1"/>
    <col min="31" max="31" width="15.5" style="233" customWidth="1"/>
    <col min="32" max="32" width="14" style="233" customWidth="1"/>
    <col min="33" max="33" width="15" style="233" customWidth="1"/>
    <col min="34" max="34" width="12.5" style="233" customWidth="1"/>
    <col min="35" max="35" width="17.59765625" style="233" customWidth="1"/>
    <col min="36" max="36" width="93" style="224" customWidth="1"/>
    <col min="37" max="16384" width="9" style="224"/>
  </cols>
  <sheetData>
    <row r="1" spans="1:35" ht="29.4" thickBot="1" x14ac:dyDescent="0.35">
      <c r="A1" s="634" t="str">
        <f>'Overview - Section A'!A1:D1</f>
        <v>Performance Framework  - Overview - Section A</v>
      </c>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row>
    <row r="2" spans="1:35" ht="27.6" x14ac:dyDescent="0.3">
      <c r="A2" s="560" t="s">
        <v>183</v>
      </c>
      <c r="B2" s="561"/>
      <c r="C2" s="561"/>
      <c r="D2" s="561"/>
      <c r="E2" s="560"/>
      <c r="F2" s="561"/>
      <c r="G2" s="561"/>
      <c r="H2" s="561"/>
      <c r="I2" s="560"/>
      <c r="J2" s="561"/>
      <c r="K2" s="561"/>
      <c r="L2" s="561"/>
      <c r="M2" s="560"/>
      <c r="N2" s="561"/>
      <c r="O2" s="561"/>
      <c r="P2" s="561"/>
      <c r="Q2" s="560"/>
      <c r="R2" s="561"/>
      <c r="S2" s="561"/>
      <c r="T2" s="561"/>
      <c r="U2" s="560"/>
      <c r="V2" s="561"/>
      <c r="W2" s="561"/>
      <c r="X2" s="561"/>
      <c r="Y2" s="560"/>
      <c r="Z2" s="561"/>
      <c r="AA2" s="561"/>
      <c r="AB2" s="561"/>
      <c r="AC2" s="560"/>
      <c r="AD2" s="561"/>
      <c r="AE2" s="561"/>
      <c r="AF2" s="561"/>
      <c r="AG2" s="560"/>
      <c r="AH2" s="561"/>
      <c r="AI2" s="561"/>
    </row>
    <row r="3" spans="1:35" ht="16.2" thickBot="1" x14ac:dyDescent="0.35">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row>
    <row r="4" spans="1:35" ht="99.75" customHeight="1" thickBot="1" x14ac:dyDescent="0.35">
      <c r="A4" s="225"/>
      <c r="B4" s="642" t="str">
        <f>'Overview - Section A'!A5</f>
        <v>Country/Geography</v>
      </c>
      <c r="C4" s="643"/>
      <c r="D4" s="294" t="str">
        <f>'Overview - Section A'!E5</f>
        <v>Ghana</v>
      </c>
      <c r="E4" s="303"/>
      <c r="F4" s="303"/>
      <c r="G4" s="303"/>
      <c r="H4" s="304"/>
      <c r="I4" s="636" t="str">
        <f>'Overview - Section A'!E29</f>
        <v>Principal Recipient Name (Select PRs that have previously had Grants with the Global Fund)</v>
      </c>
      <c r="J4" s="637"/>
      <c r="K4" s="637"/>
      <c r="L4" s="637"/>
      <c r="M4" s="638" t="str">
        <f>'Overview - Section A'!K29</f>
        <v>New Principal Recipient Name (use if the entity has never been a Global Fund PR or does not appear in dropdown list in previous column)</v>
      </c>
      <c r="N4" s="637"/>
      <c r="O4" s="637"/>
      <c r="P4" s="637"/>
      <c r="Q4" s="303"/>
      <c r="R4" s="303"/>
      <c r="S4" s="303"/>
      <c r="T4" s="303"/>
      <c r="U4" s="303"/>
      <c r="V4" s="225"/>
      <c r="W4" s="225"/>
      <c r="X4" s="225"/>
      <c r="Y4" s="225"/>
      <c r="Z4" s="225"/>
      <c r="AA4" s="225"/>
      <c r="AB4" s="225"/>
      <c r="AC4" s="225"/>
      <c r="AD4" s="225"/>
      <c r="AE4" s="225"/>
      <c r="AF4" s="225"/>
      <c r="AG4" s="225"/>
      <c r="AH4" s="225"/>
      <c r="AI4" s="225"/>
    </row>
    <row r="5" spans="1:35" ht="24" customHeight="1" x14ac:dyDescent="0.3">
      <c r="A5" s="225"/>
      <c r="B5" s="644" t="str">
        <f>'Overview - Section A'!A6</f>
        <v>Grant Name/Funding Request Name</v>
      </c>
      <c r="C5" s="645"/>
      <c r="D5" s="295" t="str">
        <f>'Overview - Section A'!E6</f>
        <v>GHA-M-MOH</v>
      </c>
      <c r="E5" s="303"/>
      <c r="F5" s="303"/>
      <c r="G5" s="303"/>
      <c r="H5" s="304">
        <v>1</v>
      </c>
      <c r="I5" s="639" t="str">
        <f>IFERROR(IF(INDEX('Overview - Section A'!E$25:E$27,MATCH('Print View'!H5,'Overview - Section A'!$A$25:$A$27,0))&lt;&gt;0,(INDEX('Overview - Section A'!$E$25:$E$27,MATCH('Print View'!H5,'Overview - Section A'!$A$25:$A$27,0))),""),"")</f>
        <v/>
      </c>
      <c r="J5" s="640"/>
      <c r="K5" s="640"/>
      <c r="L5" s="640"/>
      <c r="M5" s="640" t="str">
        <f>IF(OR('Overview - Section A'!$AN$5="Grant Making", 'Overview - Section A'!$AN$5="Grant Revision"),'Overview - Section A'!E25,IF(INDEX('Overview - Section A'!K$30:K$31,MATCH('Print View'!H5,'Overview - Section A'!$A$30:$A$31,0))&lt;&gt;0,INDEX('Overview - Section A'!K$30:K$31,MATCH('Print View'!H5,'Overview - Section A'!$A$30:$A$31,0)),""))</f>
        <v>[Account (Name)]</v>
      </c>
      <c r="N5" s="640"/>
      <c r="O5" s="640"/>
      <c r="P5" s="641"/>
      <c r="Q5" s="303"/>
      <c r="R5" s="303"/>
      <c r="S5" s="303"/>
      <c r="T5" s="303"/>
      <c r="U5" s="303"/>
      <c r="V5" s="225"/>
      <c r="W5" s="225"/>
      <c r="X5" s="225"/>
      <c r="Y5" s="225"/>
      <c r="Z5" s="225"/>
      <c r="AA5" s="225"/>
      <c r="AB5" s="225"/>
      <c r="AC5" s="225"/>
      <c r="AD5" s="225"/>
      <c r="AE5" s="225"/>
      <c r="AF5" s="225"/>
      <c r="AG5" s="225"/>
      <c r="AH5" s="225"/>
      <c r="AI5" s="225"/>
    </row>
    <row r="6" spans="1:35" ht="24" customHeight="1" x14ac:dyDescent="0.3">
      <c r="A6" s="225"/>
      <c r="B6" s="644" t="str">
        <f>'Overview - Section A'!A7</f>
        <v>Implementation Period Start Date</v>
      </c>
      <c r="C6" s="645"/>
      <c r="D6" s="296">
        <f>'Overview - Section A'!E7</f>
        <v>43101</v>
      </c>
      <c r="E6" s="303"/>
      <c r="F6" s="303"/>
      <c r="G6" s="303"/>
      <c r="H6" s="304">
        <v>2</v>
      </c>
      <c r="I6" s="619" t="str">
        <f>IFERROR(IF(INDEX('Overview - Section A'!E$25:E$27,MATCH('Print View'!H6,'Overview - Section A'!$A$25:$A$27,0))&lt;&gt;0,(INDEX('Overview - Section A'!$E$25:$E$27,MATCH('Print View'!H6,'Overview - Section A'!$A$25:$A$27,0))),""),"")</f>
        <v/>
      </c>
      <c r="J6" s="620"/>
      <c r="K6" s="620"/>
      <c r="L6" s="620"/>
      <c r="M6" s="620" t="str">
        <f>IFERROR(IF(INDEX('Overview - Section A'!#REF!,MATCH('Print View'!H6,'Overview - Section A'!$A$25:$A$27,0))&lt;&gt;0,(INDEX('Overview - Section A'!#REF!,MATCH('Print View'!H6,'Overview - Section A'!$A$25:$A$27,0))),""),"")</f>
        <v/>
      </c>
      <c r="N6" s="620"/>
      <c r="O6" s="620"/>
      <c r="P6" s="621"/>
      <c r="Q6" s="303"/>
      <c r="R6" s="303"/>
      <c r="S6" s="303"/>
      <c r="T6" s="303"/>
      <c r="U6" s="303"/>
      <c r="V6" s="225"/>
      <c r="W6" s="225"/>
      <c r="X6" s="225"/>
      <c r="Y6" s="225"/>
      <c r="Z6" s="225"/>
      <c r="AA6" s="225"/>
      <c r="AB6" s="225"/>
      <c r="AC6" s="225"/>
      <c r="AD6" s="225"/>
      <c r="AE6" s="225"/>
      <c r="AF6" s="225"/>
      <c r="AG6" s="225"/>
      <c r="AH6" s="225"/>
      <c r="AI6" s="225"/>
    </row>
    <row r="7" spans="1:35" ht="24" customHeight="1" x14ac:dyDescent="0.3">
      <c r="A7" s="225"/>
      <c r="B7" s="644" t="str">
        <f>'Overview - Section A'!A8</f>
        <v>Implementation Period End Date</v>
      </c>
      <c r="C7" s="645"/>
      <c r="D7" s="296">
        <f>'Overview - Section A'!E8</f>
        <v>44196</v>
      </c>
      <c r="E7" s="303"/>
      <c r="F7" s="303"/>
      <c r="G7" s="303"/>
      <c r="H7" s="304">
        <v>3</v>
      </c>
      <c r="I7" s="619" t="str">
        <f>IFERROR(IF(INDEX('Overview - Section A'!E$25:E$27,MATCH('Print View'!H7,'Overview - Section A'!$A$25:$A$27,0))&lt;&gt;0,(INDEX('Overview - Section A'!$E$25:$E$27,MATCH('Print View'!H7,'Overview - Section A'!$A$25:$A$27,0))),""),"")</f>
        <v/>
      </c>
      <c r="J7" s="620"/>
      <c r="K7" s="620"/>
      <c r="L7" s="620"/>
      <c r="M7" s="620" t="str">
        <f>IFERROR(IF(INDEX('Overview - Section A'!#REF!,MATCH('Print View'!H7,'Overview - Section A'!$A$25:$A$27,0))&lt;&gt;0,(INDEX('Overview - Section A'!#REF!,MATCH('Print View'!H7,'Overview - Section A'!$A$25:$A$27,0))),""),"")</f>
        <v/>
      </c>
      <c r="N7" s="620"/>
      <c r="O7" s="620"/>
      <c r="P7" s="621"/>
      <c r="Q7" s="303"/>
      <c r="R7" s="303"/>
      <c r="S7" s="303"/>
      <c r="T7" s="303"/>
      <c r="U7" s="303"/>
      <c r="V7" s="225"/>
      <c r="W7" s="225"/>
      <c r="X7" s="225"/>
      <c r="Y7" s="225"/>
      <c r="Z7" s="225"/>
      <c r="AA7" s="225"/>
      <c r="AB7" s="225"/>
      <c r="AC7" s="225"/>
      <c r="AD7" s="225"/>
      <c r="AE7" s="225"/>
      <c r="AF7" s="225"/>
      <c r="AG7" s="225"/>
      <c r="AH7" s="225"/>
      <c r="AI7" s="225"/>
    </row>
    <row r="8" spans="1:35" ht="27.6" x14ac:dyDescent="0.3">
      <c r="A8" s="225"/>
      <c r="B8" s="644" t="str">
        <f>'Overview - Section A'!A9</f>
        <v>Programmatic Report Period Frequency</v>
      </c>
      <c r="C8" s="645"/>
      <c r="D8" s="295">
        <f>'Overview - Section A'!E9</f>
        <v>6</v>
      </c>
      <c r="E8" s="303"/>
      <c r="F8" s="303"/>
      <c r="G8" s="303"/>
      <c r="H8" s="304">
        <v>4</v>
      </c>
      <c r="I8" s="619" t="str">
        <f>IFERROR(IF(INDEX('Overview - Section A'!E$25:E$27,MATCH('Print View'!H8,'Overview - Section A'!$A$25:$A$27,0))&lt;&gt;0,(INDEX('Overview - Section A'!$E$25:$E$27,MATCH('Print View'!H8,'Overview - Section A'!$A$25:$A$27,0))),""),"")</f>
        <v/>
      </c>
      <c r="J8" s="620"/>
      <c r="K8" s="620"/>
      <c r="L8" s="620"/>
      <c r="M8" s="620" t="str">
        <f>IFERROR(IF(INDEX('Overview - Section A'!#REF!,MATCH('Print View'!H8,'Overview - Section A'!$A$25:$A$27,0))&lt;&gt;0,(INDEX('Overview - Section A'!#REF!,MATCH('Print View'!H8,'Overview - Section A'!$A$25:$A$27,0))),""),"")</f>
        <v/>
      </c>
      <c r="N8" s="620"/>
      <c r="O8" s="620"/>
      <c r="P8" s="621"/>
      <c r="Q8" s="303"/>
      <c r="R8" s="303"/>
      <c r="S8" s="303"/>
      <c r="T8" s="303"/>
      <c r="U8" s="303"/>
      <c r="V8" s="225"/>
      <c r="W8" s="225"/>
      <c r="X8" s="225"/>
      <c r="Y8" s="225"/>
      <c r="Z8" s="225"/>
      <c r="AA8" s="225"/>
      <c r="AB8" s="225"/>
      <c r="AC8" s="225"/>
      <c r="AD8" s="225"/>
      <c r="AE8" s="225"/>
      <c r="AF8" s="225"/>
      <c r="AG8" s="225"/>
      <c r="AH8" s="225"/>
      <c r="AI8" s="225"/>
    </row>
    <row r="9" spans="1:35" ht="27.6" x14ac:dyDescent="0.3">
      <c r="A9" s="225"/>
      <c r="B9" s="644" t="str">
        <f>'Overview - Section A'!A10</f>
        <v>Allocation Utilization Period Start Date</v>
      </c>
      <c r="C9" s="645"/>
      <c r="D9" s="296">
        <f>'Overview - Section A'!E10</f>
        <v>43101</v>
      </c>
      <c r="E9" s="303"/>
      <c r="F9" s="303"/>
      <c r="G9" s="303"/>
      <c r="H9" s="304">
        <v>5</v>
      </c>
      <c r="I9" s="619" t="str">
        <f>IFERROR(IF(INDEX('Overview - Section A'!E$25:E$27,MATCH('Print View'!H9,'Overview - Section A'!$A$25:$A$27,0))&lt;&gt;0,(INDEX('Overview - Section A'!$E$25:$E$27,MATCH('Print View'!H9,'Overview - Section A'!$A$25:$A$27,0))),""),"")</f>
        <v/>
      </c>
      <c r="J9" s="620"/>
      <c r="K9" s="620"/>
      <c r="L9" s="620"/>
      <c r="M9" s="620" t="str">
        <f>IFERROR(IF(INDEX('Overview - Section A'!#REF!,MATCH('Print View'!H9,'Overview - Section A'!$A$25:$A$27,0))&lt;&gt;0,(INDEX('Overview - Section A'!#REF!,MATCH('Print View'!H9,'Overview - Section A'!$A$25:$A$27,0))),""),"")</f>
        <v/>
      </c>
      <c r="N9" s="620"/>
      <c r="O9" s="620"/>
      <c r="P9" s="621"/>
      <c r="Q9" s="303"/>
      <c r="R9" s="303"/>
      <c r="S9" s="303"/>
      <c r="T9" s="303"/>
      <c r="U9" s="303"/>
      <c r="V9" s="225"/>
      <c r="W9" s="225"/>
      <c r="X9" s="225"/>
      <c r="Y9" s="225"/>
      <c r="Z9" s="225"/>
      <c r="AA9" s="225"/>
      <c r="AB9" s="225"/>
      <c r="AC9" s="225"/>
      <c r="AD9" s="225"/>
      <c r="AE9" s="225"/>
      <c r="AF9" s="225"/>
      <c r="AG9" s="225"/>
      <c r="AH9" s="225"/>
      <c r="AI9" s="225"/>
    </row>
    <row r="10" spans="1:35" ht="28.2" thickBot="1" x14ac:dyDescent="0.35">
      <c r="A10" s="225"/>
      <c r="B10" s="632" t="str">
        <f>'Overview - Section A'!A11</f>
        <v>Allocation Utilization Period End Date</v>
      </c>
      <c r="C10" s="633"/>
      <c r="D10" s="297"/>
      <c r="E10" s="303"/>
      <c r="F10" s="303"/>
      <c r="G10" s="303"/>
      <c r="H10" s="304">
        <v>6</v>
      </c>
      <c r="I10" s="619" t="str">
        <f>IFERROR(IF(INDEX('Overview - Section A'!E$25:E$27,MATCH('Print View'!H10,'Overview - Section A'!$A$25:$A$27,0))&lt;&gt;0,(INDEX('Overview - Section A'!$E$25:$E$27,MATCH('Print View'!H10,'Overview - Section A'!$A$25:$A$27,0))),""),"")</f>
        <v/>
      </c>
      <c r="J10" s="620"/>
      <c r="K10" s="620"/>
      <c r="L10" s="620"/>
      <c r="M10" s="620" t="str">
        <f>IFERROR(IF(INDEX('Overview - Section A'!#REF!,MATCH('Print View'!H10,'Overview - Section A'!$A$25:$A$27,0))&lt;&gt;0,(INDEX('Overview - Section A'!#REF!,MATCH('Print View'!H10,'Overview - Section A'!$A$25:$A$27,0))),""),"")</f>
        <v/>
      </c>
      <c r="N10" s="620"/>
      <c r="O10" s="620"/>
      <c r="P10" s="621"/>
      <c r="Q10" s="303"/>
      <c r="R10" s="303"/>
      <c r="S10" s="303"/>
      <c r="T10" s="303"/>
      <c r="U10" s="303"/>
      <c r="V10" s="225"/>
      <c r="W10" s="225"/>
      <c r="X10" s="225"/>
      <c r="Y10" s="225"/>
      <c r="Z10" s="225"/>
      <c r="AA10" s="225"/>
      <c r="AB10" s="225"/>
      <c r="AC10" s="225"/>
      <c r="AD10" s="225"/>
      <c r="AE10" s="225"/>
      <c r="AF10" s="225"/>
      <c r="AG10" s="225"/>
      <c r="AH10" s="225"/>
      <c r="AI10" s="225"/>
    </row>
    <row r="11" spans="1:35" ht="27.6" x14ac:dyDescent="0.3">
      <c r="A11" s="225"/>
      <c r="D11" s="303"/>
      <c r="E11" s="303"/>
      <c r="F11" s="303"/>
      <c r="G11" s="303"/>
      <c r="H11" s="304">
        <v>7</v>
      </c>
      <c r="I11" s="619" t="str">
        <f>IFERROR(IF(INDEX('Overview - Section A'!E$25:E$27,MATCH('Print View'!H11,'Overview - Section A'!$A$25:$A$27,0))&lt;&gt;0,(INDEX('Overview - Section A'!$E$25:$E$27,MATCH('Print View'!H11,'Overview - Section A'!$A$25:$A$27,0))),""),"")</f>
        <v/>
      </c>
      <c r="J11" s="620"/>
      <c r="K11" s="620"/>
      <c r="L11" s="620"/>
      <c r="M11" s="620" t="str">
        <f>IFERROR(IF(INDEX('Overview - Section A'!#REF!,MATCH('Print View'!H11,'Overview - Section A'!$A$25:$A$27,0))&lt;&gt;0,(INDEX('Overview - Section A'!#REF!,MATCH('Print View'!H11,'Overview - Section A'!$A$25:$A$27,0))),""),"")</f>
        <v/>
      </c>
      <c r="N11" s="620"/>
      <c r="O11" s="620"/>
      <c r="P11" s="621"/>
      <c r="Q11" s="303"/>
      <c r="R11" s="303"/>
      <c r="S11" s="303"/>
      <c r="T11" s="303"/>
      <c r="U11" s="303"/>
      <c r="V11" s="225"/>
      <c r="W11" s="225"/>
      <c r="X11" s="225"/>
      <c r="Y11" s="225"/>
      <c r="Z11" s="225"/>
      <c r="AA11" s="225"/>
      <c r="AB11" s="225"/>
      <c r="AC11" s="225"/>
      <c r="AD11" s="225"/>
      <c r="AE11" s="225"/>
      <c r="AF11" s="225"/>
      <c r="AG11" s="225"/>
      <c r="AH11" s="225"/>
      <c r="AI11" s="225"/>
    </row>
    <row r="12" spans="1:35" ht="27.6" x14ac:dyDescent="0.3">
      <c r="A12" s="225"/>
      <c r="B12" s="225"/>
      <c r="C12" s="225"/>
      <c r="D12" s="303"/>
      <c r="E12" s="303"/>
      <c r="F12" s="303"/>
      <c r="G12" s="303"/>
      <c r="H12" s="304">
        <v>8</v>
      </c>
      <c r="I12" s="619" t="str">
        <f>IFERROR(IF(INDEX('Overview - Section A'!E$25:E$27,MATCH('Print View'!H12,'Overview - Section A'!$A$25:$A$27,0))&lt;&gt;0,(INDEX('Overview - Section A'!$E$25:$E$27,MATCH('Print View'!H12,'Overview - Section A'!$A$25:$A$27,0))),""),"")</f>
        <v/>
      </c>
      <c r="J12" s="620"/>
      <c r="K12" s="620"/>
      <c r="L12" s="620"/>
      <c r="M12" s="620" t="str">
        <f>IFERROR(IF(INDEX('Overview - Section A'!#REF!,MATCH('Print View'!H12,'Overview - Section A'!$A$25:$A$27,0))&lt;&gt;0,(INDEX('Overview - Section A'!#REF!,MATCH('Print View'!H12,'Overview - Section A'!$A$25:$A$27,0))),""),"")</f>
        <v/>
      </c>
      <c r="N12" s="620"/>
      <c r="O12" s="620"/>
      <c r="P12" s="621"/>
      <c r="Q12" s="303"/>
      <c r="R12" s="303"/>
      <c r="S12" s="303"/>
      <c r="T12" s="303"/>
      <c r="U12" s="303"/>
      <c r="V12" s="225"/>
      <c r="W12" s="225"/>
      <c r="X12" s="225"/>
      <c r="Y12" s="225"/>
      <c r="Z12" s="225"/>
      <c r="AA12" s="225"/>
      <c r="AB12" s="225"/>
      <c r="AC12" s="225"/>
      <c r="AD12" s="225"/>
      <c r="AE12" s="225"/>
      <c r="AF12" s="225"/>
      <c r="AG12" s="225"/>
      <c r="AH12" s="225"/>
      <c r="AI12" s="225"/>
    </row>
    <row r="13" spans="1:35" ht="28.2" thickBot="1" x14ac:dyDescent="0.35">
      <c r="A13" s="225"/>
      <c r="B13" s="225"/>
      <c r="C13" s="225"/>
      <c r="D13" s="303"/>
      <c r="E13" s="303"/>
      <c r="F13" s="303"/>
      <c r="G13" s="303"/>
      <c r="H13" s="304">
        <v>9</v>
      </c>
      <c r="I13" s="648" t="str">
        <f>IFERROR(IF(INDEX('Overview - Section A'!E$25:E$27,MATCH('Print View'!H13,'Overview - Section A'!$A$25:$A$27,0))&lt;&gt;0,(INDEX('Overview - Section A'!$E$25:$E$27,MATCH('Print View'!H13,'Overview - Section A'!$A$25:$A$27,0))),""),"")</f>
        <v/>
      </c>
      <c r="J13" s="649"/>
      <c r="K13" s="649"/>
      <c r="L13" s="649"/>
      <c r="M13" s="649" t="str">
        <f>IFERROR(IF(INDEX('Overview - Section A'!#REF!,MATCH('Print View'!H13,'Overview - Section A'!$A$25:$A$27,0))&lt;&gt;0,(INDEX('Overview - Section A'!#REF!,MATCH('Print View'!H13,'Overview - Section A'!$A$25:$A$27,0))),""),"")</f>
        <v/>
      </c>
      <c r="N13" s="649"/>
      <c r="O13" s="649"/>
      <c r="P13" s="650"/>
      <c r="Q13" s="303"/>
      <c r="R13" s="303"/>
      <c r="S13" s="303"/>
      <c r="T13" s="303"/>
      <c r="U13" s="303"/>
      <c r="V13" s="225"/>
      <c r="W13" s="225"/>
      <c r="X13" s="225"/>
      <c r="Y13" s="225"/>
      <c r="Z13" s="225"/>
      <c r="AA13" s="225"/>
      <c r="AB13" s="225"/>
      <c r="AC13" s="225"/>
      <c r="AD13" s="225"/>
      <c r="AE13" s="225"/>
      <c r="AF13" s="225"/>
      <c r="AG13" s="225"/>
      <c r="AH13" s="225"/>
      <c r="AI13" s="225"/>
    </row>
    <row r="14" spans="1:35" ht="16.2" thickBot="1" x14ac:dyDescent="0.35">
      <c r="A14" s="225"/>
      <c r="B14" s="225"/>
      <c r="C14" s="225"/>
      <c r="D14" s="225"/>
      <c r="E14" s="225"/>
      <c r="F14" s="225"/>
      <c r="G14" s="225"/>
      <c r="H14" s="304"/>
      <c r="I14" s="225"/>
      <c r="J14" s="225"/>
      <c r="K14" s="303"/>
      <c r="L14" s="303"/>
      <c r="M14" s="303"/>
      <c r="N14" s="303"/>
      <c r="O14" s="303"/>
      <c r="P14" s="303"/>
      <c r="Q14" s="303"/>
      <c r="R14" s="303"/>
      <c r="S14" s="303"/>
      <c r="T14" s="225"/>
      <c r="U14" s="225"/>
      <c r="V14" s="225"/>
      <c r="W14" s="225"/>
      <c r="X14" s="225"/>
      <c r="Y14" s="225"/>
      <c r="Z14" s="225"/>
      <c r="AA14" s="225"/>
      <c r="AB14" s="225"/>
      <c r="AC14" s="225"/>
      <c r="AD14" s="225"/>
      <c r="AE14" s="225"/>
      <c r="AF14" s="225"/>
      <c r="AG14" s="225"/>
      <c r="AH14" s="225"/>
      <c r="AI14" s="225"/>
    </row>
    <row r="15" spans="1:35" ht="28.2" thickBot="1" x14ac:dyDescent="0.35">
      <c r="A15" s="304"/>
      <c r="B15" s="560" t="str">
        <f>'Overview - Section A'!A35</f>
        <v xml:space="preserve">Reporting Period </v>
      </c>
      <c r="C15" s="561"/>
      <c r="D15" s="561"/>
      <c r="E15" s="561"/>
      <c r="F15" s="303"/>
      <c r="G15" s="225"/>
      <c r="H15" s="305"/>
      <c r="I15" s="303"/>
      <c r="J15" s="303"/>
      <c r="K15" s="303"/>
      <c r="L15" s="303"/>
      <c r="M15" s="303"/>
      <c r="N15" s="303"/>
      <c r="O15" s="303"/>
      <c r="P15" s="303"/>
      <c r="Q15" s="303"/>
      <c r="R15" s="303"/>
      <c r="S15" s="303"/>
      <c r="T15" s="225"/>
      <c r="U15" s="225"/>
      <c r="V15" s="225"/>
      <c r="W15" s="225"/>
      <c r="X15" s="225"/>
      <c r="Y15" s="225"/>
      <c r="Z15" s="225"/>
      <c r="AA15" s="225"/>
      <c r="AB15" s="225"/>
      <c r="AC15" s="225"/>
      <c r="AD15" s="225"/>
      <c r="AE15" s="225"/>
      <c r="AF15" s="225"/>
      <c r="AG15" s="225"/>
      <c r="AH15" s="225"/>
      <c r="AI15" s="225"/>
    </row>
    <row r="16" spans="1:35" ht="27.6" x14ac:dyDescent="0.3">
      <c r="A16" s="304">
        <v>2</v>
      </c>
      <c r="B16" s="628">
        <f ca="1">IFERROR(IF(INDEX('Overview - Section A'!A$37:A$44,MATCH('Print View'!$A16,'Overview - Section A'!$B$37:$B$44,0))&lt;&gt;0,(INDEX('Overview - Section A'!A$37:A$44,MATCH('Print View'!$A16,'Overview - Section A'!$B$37:$B$44,0))),""),"")</f>
        <v>43101</v>
      </c>
      <c r="C16" s="629"/>
      <c r="D16" s="630">
        <f ca="1">IFERROR(IF(INDEX('Overview - Section A'!E$37:E$44,MATCH('Print View'!$A16,'Overview - Section A'!$B$37:$B$44,0))&lt;&gt;0,(INDEX('Overview - Section A'!E$37:E$44,MATCH('Print View'!$A16,'Overview - Section A'!$B$37:$B$44,0))),""),"")</f>
        <v>43281</v>
      </c>
      <c r="E16" s="631"/>
      <c r="F16" s="303"/>
      <c r="G16" s="225"/>
      <c r="H16" s="303"/>
      <c r="I16" s="303"/>
      <c r="J16" s="303"/>
      <c r="K16" s="303"/>
      <c r="L16" s="303"/>
      <c r="M16" s="303"/>
      <c r="N16" s="303"/>
      <c r="O16" s="303"/>
      <c r="P16" s="303"/>
      <c r="Q16" s="303"/>
      <c r="R16" s="303"/>
      <c r="S16" s="303"/>
      <c r="T16" s="225"/>
      <c r="U16" s="225"/>
      <c r="V16" s="225"/>
      <c r="W16" s="225"/>
      <c r="X16" s="225"/>
      <c r="Y16" s="225"/>
      <c r="Z16" s="225"/>
      <c r="AA16" s="225"/>
      <c r="AB16" s="225"/>
      <c r="AC16" s="225"/>
      <c r="AD16" s="225"/>
      <c r="AE16" s="225"/>
      <c r="AF16" s="225"/>
      <c r="AG16" s="225"/>
      <c r="AH16" s="225"/>
      <c r="AI16" s="225"/>
    </row>
    <row r="17" spans="1:35" ht="27.6" x14ac:dyDescent="0.3">
      <c r="A17" s="304">
        <v>3</v>
      </c>
      <c r="B17" s="622">
        <f ca="1">IFERROR(IF(INDEX('Overview - Section A'!A$37:A$44,MATCH('Print View'!$A17,'Overview - Section A'!$B$37:$B$44,0))&lt;&gt;0,(INDEX('Overview - Section A'!A$37:A$44,MATCH('Print View'!$A17,'Overview - Section A'!$B$37:$B$44,0))),""),"")</f>
        <v>43282</v>
      </c>
      <c r="C17" s="623"/>
      <c r="D17" s="624">
        <f ca="1">IFERROR(IF(INDEX('Overview - Section A'!E$37:E$44,MATCH('Print View'!$A17,'Overview - Section A'!$B$37:$B$44,0))&lt;&gt;0,(INDEX('Overview - Section A'!E$37:E$44,MATCH('Print View'!$A17,'Overview - Section A'!$B$37:$B$44,0))),""),"")</f>
        <v>43465</v>
      </c>
      <c r="E17" s="625"/>
      <c r="F17" s="303"/>
      <c r="G17" s="225"/>
      <c r="H17" s="303"/>
      <c r="I17" s="303"/>
      <c r="J17" s="303"/>
      <c r="K17" s="303"/>
      <c r="L17" s="303"/>
      <c r="M17" s="303"/>
      <c r="N17" s="303"/>
      <c r="O17" s="303"/>
      <c r="P17" s="303"/>
      <c r="Q17" s="303"/>
      <c r="R17" s="303"/>
      <c r="S17" s="303"/>
      <c r="T17" s="225"/>
      <c r="U17" s="225"/>
      <c r="V17" s="225"/>
      <c r="W17" s="225"/>
      <c r="X17" s="225"/>
      <c r="Y17" s="225"/>
      <c r="Z17" s="225"/>
      <c r="AA17" s="225"/>
      <c r="AB17" s="225"/>
      <c r="AC17" s="225"/>
      <c r="AD17" s="225"/>
      <c r="AE17" s="225"/>
      <c r="AF17" s="225"/>
      <c r="AG17" s="225"/>
      <c r="AH17" s="225"/>
      <c r="AI17" s="225"/>
    </row>
    <row r="18" spans="1:35" ht="27.6" x14ac:dyDescent="0.3">
      <c r="A18" s="304">
        <v>4</v>
      </c>
      <c r="B18" s="622">
        <f ca="1">IFERROR(IF(INDEX('Overview - Section A'!A$37:A$44,MATCH('Print View'!$A18,'Overview - Section A'!$B$37:$B$44,0))&lt;&gt;0,(INDEX('Overview - Section A'!A$37:A$44,MATCH('Print View'!$A18,'Overview - Section A'!$B$37:$B$44,0))),""),"")</f>
        <v>43466</v>
      </c>
      <c r="C18" s="623"/>
      <c r="D18" s="624">
        <f ca="1">IFERROR(IF(INDEX('Overview - Section A'!E$37:E$44,MATCH('Print View'!$A18,'Overview - Section A'!$B$37:$B$44,0))&lt;&gt;0,(INDEX('Overview - Section A'!E$37:E$44,MATCH('Print View'!$A18,'Overview - Section A'!$B$37:$B$44,0))),""),"")</f>
        <v>43646</v>
      </c>
      <c r="E18" s="625"/>
      <c r="F18" s="303"/>
      <c r="G18" s="225"/>
      <c r="H18" s="303"/>
      <c r="I18" s="303"/>
      <c r="J18" s="303"/>
      <c r="K18" s="303"/>
      <c r="L18" s="303"/>
      <c r="M18" s="303"/>
      <c r="N18" s="303"/>
      <c r="O18" s="303"/>
      <c r="P18" s="303"/>
      <c r="Q18" s="303"/>
      <c r="R18" s="303"/>
      <c r="S18" s="303"/>
      <c r="T18" s="225"/>
      <c r="U18" s="225"/>
      <c r="V18" s="225"/>
      <c r="W18" s="225"/>
      <c r="X18" s="225"/>
      <c r="Y18" s="225"/>
      <c r="Z18" s="225"/>
      <c r="AA18" s="225"/>
      <c r="AB18" s="225"/>
      <c r="AC18" s="225"/>
      <c r="AD18" s="225"/>
      <c r="AE18" s="225"/>
      <c r="AF18" s="225"/>
      <c r="AG18" s="225"/>
      <c r="AH18" s="225"/>
      <c r="AI18" s="225"/>
    </row>
    <row r="19" spans="1:35" ht="27.6" x14ac:dyDescent="0.3">
      <c r="A19" s="304">
        <v>5</v>
      </c>
      <c r="B19" s="622">
        <f ca="1">IFERROR(IF(INDEX('Overview - Section A'!A$37:A$44,MATCH('Print View'!$A19,'Overview - Section A'!$B$37:$B$44,0))&lt;&gt;0,(INDEX('Overview - Section A'!A$37:A$44,MATCH('Print View'!$A19,'Overview - Section A'!$B$37:$B$44,0))),""),"")</f>
        <v>43647</v>
      </c>
      <c r="C19" s="623"/>
      <c r="D19" s="624">
        <f ca="1">IFERROR(IF(INDEX('Overview - Section A'!E$37:E$44,MATCH('Print View'!$A19,'Overview - Section A'!$B$37:$B$44,0))&lt;&gt;0,(INDEX('Overview - Section A'!E$37:E$44,MATCH('Print View'!$A19,'Overview - Section A'!$B$37:$B$44,0))),""),"")</f>
        <v>43830</v>
      </c>
      <c r="E19" s="625"/>
      <c r="F19" s="303"/>
      <c r="G19" s="225"/>
      <c r="H19" s="303"/>
      <c r="I19" s="303"/>
      <c r="J19" s="303"/>
      <c r="K19" s="303"/>
      <c r="L19" s="303"/>
      <c r="M19" s="303"/>
      <c r="N19" s="303"/>
      <c r="O19" s="303"/>
      <c r="P19" s="303"/>
      <c r="Q19" s="303"/>
      <c r="R19" s="303"/>
      <c r="S19" s="303"/>
      <c r="T19" s="225"/>
      <c r="U19" s="225"/>
      <c r="V19" s="225"/>
      <c r="W19" s="225"/>
      <c r="X19" s="225"/>
      <c r="Y19" s="225"/>
      <c r="Z19" s="225"/>
      <c r="AA19" s="225"/>
      <c r="AB19" s="225"/>
      <c r="AC19" s="225"/>
      <c r="AD19" s="225"/>
      <c r="AE19" s="225"/>
      <c r="AF19" s="225"/>
      <c r="AG19" s="225"/>
      <c r="AH19" s="225"/>
      <c r="AI19" s="225"/>
    </row>
    <row r="20" spans="1:35" ht="27.6" x14ac:dyDescent="0.3">
      <c r="A20" s="304">
        <v>6</v>
      </c>
      <c r="B20" s="622">
        <f ca="1">IFERROR(IF(INDEX('Overview - Section A'!A$37:A$44,MATCH('Print View'!$A20,'Overview - Section A'!$B$37:$B$44,0))&lt;&gt;0,(INDEX('Overview - Section A'!A$37:A$44,MATCH('Print View'!$A20,'Overview - Section A'!$B$37:$B$44,0))),""),"")</f>
        <v>43831</v>
      </c>
      <c r="C20" s="623"/>
      <c r="D20" s="624">
        <f ca="1">IFERROR(IF(INDEX('Overview - Section A'!E$37:E$44,MATCH('Print View'!$A20,'Overview - Section A'!$B$37:$B$44,0))&lt;&gt;0,(INDEX('Overview - Section A'!E$37:E$44,MATCH('Print View'!$A20,'Overview - Section A'!$B$37:$B$44,0))),""),"")</f>
        <v>44012</v>
      </c>
      <c r="E20" s="625"/>
      <c r="F20" s="303"/>
      <c r="G20" s="225"/>
      <c r="H20" s="303"/>
      <c r="I20" s="303"/>
      <c r="J20" s="303"/>
      <c r="K20" s="303"/>
      <c r="L20" s="303"/>
      <c r="M20" s="303"/>
      <c r="N20" s="303"/>
      <c r="O20" s="303"/>
      <c r="P20" s="303"/>
      <c r="Q20" s="303"/>
      <c r="R20" s="303"/>
      <c r="S20" s="303"/>
      <c r="T20" s="225"/>
      <c r="U20" s="225"/>
      <c r="V20" s="225"/>
      <c r="W20" s="225"/>
      <c r="X20" s="225"/>
      <c r="Y20" s="225"/>
      <c r="Z20" s="225"/>
      <c r="AA20" s="225"/>
      <c r="AB20" s="225"/>
      <c r="AC20" s="225"/>
      <c r="AD20" s="225"/>
      <c r="AE20" s="225"/>
      <c r="AF20" s="225"/>
      <c r="AG20" s="225"/>
      <c r="AH20" s="225"/>
      <c r="AI20" s="225"/>
    </row>
    <row r="21" spans="1:35" ht="27.6" x14ac:dyDescent="0.3">
      <c r="A21" s="304">
        <v>7</v>
      </c>
      <c r="B21" s="622">
        <f ca="1">IFERROR(IF(INDEX('Overview - Section A'!A$37:A$44,MATCH('Print View'!$A21,'Overview - Section A'!$B$37:$B$44,0))&lt;&gt;0,(INDEX('Overview - Section A'!A$37:A$44,MATCH('Print View'!$A21,'Overview - Section A'!$B$37:$B$44,0))),""),"")</f>
        <v>44013</v>
      </c>
      <c r="C21" s="623"/>
      <c r="D21" s="624">
        <f ca="1">IFERROR(IF(INDEX('Overview - Section A'!E$37:E$44,MATCH('Print View'!$A21,'Overview - Section A'!$B$37:$B$44,0))&lt;&gt;0,(INDEX('Overview - Section A'!E$37:E$44,MATCH('Print View'!$A21,'Overview - Section A'!$B$37:$B$44,0))),""),"")</f>
        <v>44196</v>
      </c>
      <c r="E21" s="625"/>
      <c r="F21" s="303"/>
      <c r="G21" s="225"/>
      <c r="H21" s="303"/>
      <c r="I21" s="303"/>
      <c r="J21" s="303"/>
      <c r="K21" s="303"/>
      <c r="L21" s="303"/>
      <c r="M21" s="303"/>
      <c r="N21" s="303"/>
      <c r="O21" s="303"/>
      <c r="P21" s="303"/>
      <c r="Q21" s="303"/>
      <c r="R21" s="303"/>
      <c r="S21" s="303"/>
      <c r="T21" s="225"/>
      <c r="U21" s="225"/>
      <c r="V21" s="225"/>
      <c r="W21" s="225"/>
      <c r="X21" s="225"/>
      <c r="Y21" s="225"/>
      <c r="Z21" s="225"/>
      <c r="AA21" s="225"/>
      <c r="AB21" s="225"/>
      <c r="AC21" s="225"/>
      <c r="AD21" s="225"/>
      <c r="AE21" s="225"/>
      <c r="AF21" s="225"/>
      <c r="AG21" s="225"/>
      <c r="AH21" s="225"/>
      <c r="AI21" s="225"/>
    </row>
    <row r="22" spans="1:35" ht="27.6" x14ac:dyDescent="0.3">
      <c r="A22" s="304">
        <v>8</v>
      </c>
      <c r="B22" s="622" t="str">
        <f>IFERROR(IF(INDEX('Overview - Section A'!A$37:A$44,MATCH('Print View'!$A22,'Overview - Section A'!$B$37:$B$44,0))&lt;&gt;0,(INDEX('Overview - Section A'!A$37:A$44,MATCH('Print View'!$A22,'Overview - Section A'!$B$37:$B$44,0))),""),"")</f>
        <v/>
      </c>
      <c r="C22" s="623"/>
      <c r="D22" s="624" t="str">
        <f>IFERROR(IF(INDEX('Overview - Section A'!E$37:E$44,MATCH('Print View'!$A22,'Overview - Section A'!$B$37:$B$44,0))&lt;&gt;0,(INDEX('Overview - Section A'!E$37:E$44,MATCH('Print View'!$A22,'Overview - Section A'!$B$37:$B$44,0))),""),"")</f>
        <v/>
      </c>
      <c r="E22" s="625"/>
      <c r="F22" s="303"/>
      <c r="G22" s="225"/>
      <c r="H22" s="303"/>
      <c r="I22" s="303"/>
      <c r="J22" s="303"/>
      <c r="K22" s="303"/>
      <c r="L22" s="303"/>
      <c r="M22" s="303"/>
      <c r="N22" s="303"/>
      <c r="O22" s="303"/>
      <c r="P22" s="303"/>
      <c r="Q22" s="303"/>
      <c r="R22" s="303"/>
      <c r="S22" s="303"/>
      <c r="T22" s="225"/>
      <c r="U22" s="225"/>
      <c r="V22" s="225"/>
      <c r="W22" s="225"/>
      <c r="X22" s="225"/>
      <c r="Y22" s="225"/>
      <c r="Z22" s="225"/>
      <c r="AA22" s="225"/>
      <c r="AB22" s="225"/>
      <c r="AC22" s="225"/>
      <c r="AD22" s="225"/>
      <c r="AE22" s="225"/>
      <c r="AF22" s="225"/>
      <c r="AG22" s="225"/>
      <c r="AH22" s="225"/>
      <c r="AI22" s="225"/>
    </row>
    <row r="23" spans="1:35" ht="28.2" thickBot="1" x14ac:dyDescent="0.35">
      <c r="A23" s="304">
        <v>9</v>
      </c>
      <c r="B23" s="646" t="str">
        <f>IFERROR(IF(INDEX('Overview - Section A'!A$37:A$44,MATCH('Print View'!$A23,'Overview - Section A'!$B$37:$B$44,0))&lt;&gt;0,(INDEX('Overview - Section A'!A$37:A$44,MATCH('Print View'!$A23,'Overview - Section A'!$B$37:$B$44,0))),""),"")</f>
        <v/>
      </c>
      <c r="C23" s="647"/>
      <c r="D23" s="626" t="str">
        <f>IFERROR(IF(INDEX('Overview - Section A'!E$37:E$44,MATCH('Print View'!$A23,'Overview - Section A'!$B$37:$B$44,0))&lt;&gt;0,(INDEX('Overview - Section A'!E$37:E$44,MATCH('Print View'!$A23,'Overview - Section A'!$B$37:$B$44,0))),""),"")</f>
        <v/>
      </c>
      <c r="E23" s="627"/>
      <c r="F23" s="303"/>
      <c r="G23" s="225"/>
      <c r="H23" s="303"/>
      <c r="I23" s="303"/>
      <c r="J23" s="303"/>
      <c r="K23" s="303"/>
      <c r="L23" s="303"/>
      <c r="M23" s="303"/>
      <c r="N23" s="303"/>
      <c r="O23" s="303"/>
      <c r="P23" s="303"/>
      <c r="Q23" s="303"/>
      <c r="R23" s="303"/>
      <c r="S23" s="303"/>
      <c r="T23" s="225"/>
      <c r="U23" s="225"/>
      <c r="V23" s="225"/>
      <c r="W23" s="225"/>
      <c r="X23" s="225"/>
      <c r="Y23" s="225"/>
      <c r="Z23" s="225"/>
      <c r="AA23" s="225"/>
      <c r="AB23" s="225"/>
      <c r="AC23" s="225"/>
      <c r="AD23" s="225"/>
      <c r="AE23" s="225"/>
      <c r="AF23" s="225"/>
      <c r="AG23" s="225"/>
      <c r="AH23" s="225"/>
      <c r="AI23" s="225"/>
    </row>
    <row r="24" spans="1:35" ht="23.4" x14ac:dyDescent="0.3">
      <c r="A24" s="304"/>
      <c r="B24" s="282"/>
      <c r="C24" s="282"/>
      <c r="D24" s="282"/>
      <c r="E24" s="282"/>
      <c r="F24" s="303"/>
      <c r="G24" s="225"/>
      <c r="H24" s="303"/>
      <c r="I24" s="303"/>
      <c r="J24" s="303"/>
      <c r="K24" s="303"/>
      <c r="L24" s="303"/>
      <c r="M24" s="303"/>
      <c r="N24" s="303"/>
      <c r="O24" s="303"/>
      <c r="P24" s="303"/>
      <c r="Q24" s="303"/>
      <c r="R24" s="303"/>
      <c r="S24" s="303"/>
      <c r="T24" s="225"/>
      <c r="U24" s="225"/>
      <c r="V24" s="225"/>
      <c r="W24" s="225"/>
      <c r="X24" s="225"/>
      <c r="Y24" s="225"/>
      <c r="Z24" s="225"/>
      <c r="AA24" s="225"/>
      <c r="AB24" s="225"/>
      <c r="AC24" s="225"/>
      <c r="AD24" s="225"/>
      <c r="AE24" s="225"/>
      <c r="AF24" s="225"/>
      <c r="AG24" s="225"/>
      <c r="AH24" s="225"/>
      <c r="AI24" s="225"/>
    </row>
    <row r="25" spans="1:35" ht="16.2" thickBot="1" x14ac:dyDescent="0.35">
      <c r="A25" s="304"/>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row>
    <row r="26" spans="1:35" ht="46.5" customHeight="1" x14ac:dyDescent="0.3">
      <c r="A26" s="225"/>
      <c r="B26" s="617" t="str">
        <f>'Overview - Section A'!A48</f>
        <v>Goals</v>
      </c>
      <c r="C26" s="561"/>
      <c r="D26" s="561"/>
      <c r="E26" s="561"/>
      <c r="F26" s="561"/>
      <c r="G26" s="561"/>
      <c r="H26" s="561"/>
      <c r="I26" s="561"/>
      <c r="J26" s="561"/>
      <c r="K26" s="561"/>
      <c r="L26" s="618"/>
      <c r="M26" s="225"/>
      <c r="N26" s="225"/>
      <c r="O26" s="617" t="str">
        <f>'Overview - Section A'!A66</f>
        <v>Objectives</v>
      </c>
      <c r="P26" s="561"/>
      <c r="Q26" s="561"/>
      <c r="R26" s="561"/>
      <c r="S26" s="561"/>
      <c r="T26" s="561"/>
      <c r="U26" s="561"/>
      <c r="V26" s="561"/>
      <c r="W26" s="561"/>
      <c r="X26" s="561"/>
      <c r="Y26" s="561"/>
      <c r="Z26" s="561"/>
      <c r="AA26" s="618"/>
      <c r="AB26" s="225"/>
      <c r="AC26" s="225"/>
      <c r="AD26" s="225"/>
      <c r="AE26" s="225"/>
      <c r="AF26" s="225"/>
      <c r="AG26" s="225"/>
      <c r="AH26" s="225"/>
      <c r="AI26" s="225"/>
    </row>
    <row r="27" spans="1:35" ht="28.8" x14ac:dyDescent="0.3">
      <c r="A27" s="304">
        <v>1</v>
      </c>
      <c r="B27" s="570" t="str">
        <f>IFERROR(IF(INDEX('Overview - Section A'!$E$50:$E$63,MATCH('Print View'!$A27,'Overview - Section A'!$A$50:$A$63,0))&lt;&gt;0,INDEX('Overview - Section A'!$E$50:$E$63,MATCH('Print View'!$A27,'Overview - Section A'!$A$50:$A$63,0)),""),"")</f>
        <v>To reduce the malaria morbidity and mortality by 75% (using 2012 as baseline) by the year 2020</v>
      </c>
      <c r="C27" s="571"/>
      <c r="D27" s="571"/>
      <c r="E27" s="571"/>
      <c r="F27" s="571"/>
      <c r="G27" s="571"/>
      <c r="H27" s="571"/>
      <c r="I27" s="571"/>
      <c r="J27" s="571"/>
      <c r="K27" s="571"/>
      <c r="L27" s="572"/>
      <c r="M27" s="226"/>
      <c r="N27" s="226"/>
      <c r="O27" s="570" t="str">
        <f>IFERROR(IF(INDEX('Overview - Section A'!$E$68:$E$81,MATCH('Print View'!$A27,'Overview - Section A'!$A$68:$A$81,0))&lt;&gt;0,INDEX('Overview - Section A'!$E$68:$E$81,MATCH('Print View'!$A27,'Overview - Section A'!$A$68:$A$81,0)),""),"")</f>
        <v>To protect at least 80% of the population with effective malaria prevention interventions by 2020</v>
      </c>
      <c r="P27" s="571"/>
      <c r="Q27" s="571"/>
      <c r="R27" s="571"/>
      <c r="S27" s="571"/>
      <c r="T27" s="571"/>
      <c r="U27" s="571"/>
      <c r="V27" s="571"/>
      <c r="W27" s="571"/>
      <c r="X27" s="571"/>
      <c r="Y27" s="571"/>
      <c r="Z27" s="571"/>
      <c r="AA27" s="572"/>
      <c r="AB27" s="225"/>
      <c r="AC27" s="225"/>
      <c r="AD27" s="225"/>
      <c r="AE27" s="225"/>
      <c r="AF27" s="225"/>
      <c r="AG27" s="225"/>
      <c r="AH27" s="225"/>
      <c r="AI27" s="225"/>
    </row>
    <row r="28" spans="1:35" ht="28.8" x14ac:dyDescent="0.3">
      <c r="A28" s="304">
        <v>2</v>
      </c>
      <c r="B28" s="570" t="str">
        <f>IFERROR(IF(INDEX('Overview - Section A'!$E$50:$E$63,MATCH('Print View'!$A28,'Overview - Section A'!$A$50:$A$63,0))&lt;&gt;0,INDEX('Overview - Section A'!$E$50:$E$63,MATCH('Print View'!$A28,'Overview - Section A'!$A$50:$A$63,0)),""),"")</f>
        <v/>
      </c>
      <c r="C28" s="571"/>
      <c r="D28" s="571"/>
      <c r="E28" s="571"/>
      <c r="F28" s="571"/>
      <c r="G28" s="571"/>
      <c r="H28" s="571"/>
      <c r="I28" s="571"/>
      <c r="J28" s="571"/>
      <c r="K28" s="571"/>
      <c r="L28" s="572"/>
      <c r="M28" s="226"/>
      <c r="N28" s="226"/>
      <c r="O28" s="570" t="str">
        <f>IFERROR(IF(INDEX('Overview - Section A'!$E$68:$E$81,MATCH('Print View'!$A28,'Overview - Section A'!$A$68:$A$81,0))&lt;&gt;0,INDEX('Overview - Section A'!$E$68:$E$81,MATCH('Print View'!$A28,'Overview - Section A'!$A$68:$A$81,0)),""),"")</f>
        <v>To provide parasitological diagnosis to all suspected malaria cases and provide prompt and effective treatment to 100% of confirmed malaria cases by 2020</v>
      </c>
      <c r="P28" s="571"/>
      <c r="Q28" s="571"/>
      <c r="R28" s="571"/>
      <c r="S28" s="571"/>
      <c r="T28" s="571"/>
      <c r="U28" s="571"/>
      <c r="V28" s="571"/>
      <c r="W28" s="571"/>
      <c r="X28" s="571"/>
      <c r="Y28" s="571"/>
      <c r="Z28" s="571"/>
      <c r="AA28" s="572"/>
      <c r="AB28" s="225"/>
      <c r="AC28" s="225"/>
      <c r="AD28" s="225"/>
      <c r="AE28" s="225"/>
      <c r="AF28" s="225"/>
      <c r="AG28" s="225"/>
      <c r="AH28" s="225"/>
      <c r="AI28" s="225"/>
    </row>
    <row r="29" spans="1:35" ht="28.8" x14ac:dyDescent="0.3">
      <c r="A29" s="304">
        <v>3</v>
      </c>
      <c r="B29" s="570" t="str">
        <f>IFERROR(IF(INDEX('Overview - Section A'!$E$50:$E$63,MATCH('Print View'!$A29,'Overview - Section A'!$A$50:$A$63,0))&lt;&gt;0,INDEX('Overview - Section A'!$E$50:$E$63,MATCH('Print View'!$A29,'Overview - Section A'!$A$50:$A$63,0)),""),"")</f>
        <v/>
      </c>
      <c r="C29" s="571"/>
      <c r="D29" s="571"/>
      <c r="E29" s="571"/>
      <c r="F29" s="571"/>
      <c r="G29" s="571"/>
      <c r="H29" s="571"/>
      <c r="I29" s="571"/>
      <c r="J29" s="571"/>
      <c r="K29" s="571"/>
      <c r="L29" s="572"/>
      <c r="M29" s="226"/>
      <c r="N29" s="226"/>
      <c r="O29" s="570" t="str">
        <f>IFERROR(IF(INDEX('Overview - Section A'!$E$68:$E$81,MATCH('Print View'!$A29,'Overview - Section A'!$A$68:$A$81,0))&lt;&gt;0,INDEX('Overview - Section A'!$E$68:$E$81,MATCH('Print View'!$A29,'Overview - Section A'!$A$68:$A$81,0)),""),"")</f>
        <v>To strengthen and maintain the capacity for programme management, partnership and coordination   to achieve malaria programmatic objectives at all levels of the health care system by 2020</v>
      </c>
      <c r="P29" s="571"/>
      <c r="Q29" s="571"/>
      <c r="R29" s="571"/>
      <c r="S29" s="571"/>
      <c r="T29" s="571"/>
      <c r="U29" s="571"/>
      <c r="V29" s="571"/>
      <c r="W29" s="571"/>
      <c r="X29" s="571"/>
      <c r="Y29" s="571"/>
      <c r="Z29" s="571"/>
      <c r="AA29" s="572"/>
      <c r="AB29" s="225"/>
      <c r="AC29" s="225"/>
      <c r="AD29" s="225"/>
      <c r="AE29" s="225"/>
      <c r="AF29" s="225"/>
      <c r="AG29" s="225"/>
      <c r="AH29" s="225"/>
      <c r="AI29" s="225"/>
    </row>
    <row r="30" spans="1:35" ht="28.8" x14ac:dyDescent="0.3">
      <c r="A30" s="304">
        <v>4</v>
      </c>
      <c r="B30" s="570" t="str">
        <f>IFERROR(IF(INDEX('Overview - Section A'!$E$50:$E$63,MATCH('Print View'!$A30,'Overview - Section A'!$A$50:$A$63,0))&lt;&gt;0,INDEX('Overview - Section A'!$E$50:$E$63,MATCH('Print View'!$A30,'Overview - Section A'!$A$50:$A$63,0)),""),"")</f>
        <v/>
      </c>
      <c r="C30" s="571"/>
      <c r="D30" s="571"/>
      <c r="E30" s="571"/>
      <c r="F30" s="571"/>
      <c r="G30" s="571"/>
      <c r="H30" s="571"/>
      <c r="I30" s="571"/>
      <c r="J30" s="571"/>
      <c r="K30" s="571"/>
      <c r="L30" s="572"/>
      <c r="M30" s="226"/>
      <c r="N30" s="226"/>
      <c r="O30" s="570" t="str">
        <f>IFERROR(IF(INDEX('Overview - Section A'!$E$68:$E$81,MATCH('Print View'!$A30,'Overview - Section A'!$A$68:$A$81,0))&lt;&gt;0,INDEX('Overview - Section A'!$E$68:$E$81,MATCH('Print View'!$A30,'Overview - Section A'!$A$68:$A$81,0)),""),"")</f>
        <v>To strengthen the systems for surveillance and M&amp;E in order to ensure timely availability of quality, consistent and relevant malaria data at all levels by 2020</v>
      </c>
      <c r="P30" s="571"/>
      <c r="Q30" s="571"/>
      <c r="R30" s="571"/>
      <c r="S30" s="571"/>
      <c r="T30" s="571"/>
      <c r="U30" s="571"/>
      <c r="V30" s="571"/>
      <c r="W30" s="571"/>
      <c r="X30" s="571"/>
      <c r="Y30" s="571"/>
      <c r="Z30" s="571"/>
      <c r="AA30" s="572"/>
      <c r="AB30" s="225"/>
      <c r="AC30" s="225"/>
      <c r="AD30" s="225"/>
      <c r="AE30" s="225"/>
      <c r="AF30" s="225"/>
      <c r="AG30" s="225"/>
      <c r="AH30" s="225"/>
      <c r="AI30" s="225"/>
    </row>
    <row r="31" spans="1:35" ht="28.8" x14ac:dyDescent="0.3">
      <c r="A31" s="304">
        <v>5</v>
      </c>
      <c r="B31" s="570" t="str">
        <f>IFERROR(IF(INDEX('Overview - Section A'!$E$50:$E$63,MATCH('Print View'!$A31,'Overview - Section A'!$A$50:$A$63,0))&lt;&gt;0,INDEX('Overview - Section A'!$E$50:$E$63,MATCH('Print View'!$A31,'Overview - Section A'!$A$50:$A$63,0)),""),"")</f>
        <v/>
      </c>
      <c r="C31" s="571"/>
      <c r="D31" s="571"/>
      <c r="E31" s="571"/>
      <c r="F31" s="571"/>
      <c r="G31" s="571"/>
      <c r="H31" s="571"/>
      <c r="I31" s="571"/>
      <c r="J31" s="571"/>
      <c r="K31" s="571"/>
      <c r="L31" s="572"/>
      <c r="M31" s="226"/>
      <c r="N31" s="226"/>
      <c r="O31" s="570" t="str">
        <f>IFERROR(IF(INDEX('Overview - Section A'!$E$68:$E$81,MATCH('Print View'!$A31,'Overview - Section A'!$A$68:$A$81,0))&lt;&gt;0,INDEX('Overview - Section A'!$E$68:$E$81,MATCH('Print View'!$A31,'Overview - Section A'!$A$68:$A$81,0)),""),"")</f>
        <v>To increase awareness and knowledge of the entire population on malaria prevention and control so as to improve uptake and correct use of all interventions by 2020</v>
      </c>
      <c r="P31" s="571"/>
      <c r="Q31" s="571"/>
      <c r="R31" s="571"/>
      <c r="S31" s="571"/>
      <c r="T31" s="571"/>
      <c r="U31" s="571"/>
      <c r="V31" s="571"/>
      <c r="W31" s="571"/>
      <c r="X31" s="571"/>
      <c r="Y31" s="571"/>
      <c r="Z31" s="571"/>
      <c r="AA31" s="572"/>
      <c r="AB31" s="225"/>
      <c r="AC31" s="225"/>
      <c r="AD31" s="225"/>
      <c r="AE31" s="225"/>
      <c r="AF31" s="225"/>
      <c r="AG31" s="225"/>
      <c r="AH31" s="225"/>
      <c r="AI31" s="225"/>
    </row>
    <row r="32" spans="1:35" ht="28.8" x14ac:dyDescent="0.3">
      <c r="A32" s="304">
        <v>6</v>
      </c>
      <c r="B32" s="570" t="str">
        <f>IFERROR(IF(INDEX('Overview - Section A'!$E$50:$E$63,MATCH('Print View'!$A32,'Overview - Section A'!$A$50:$A$63,0))&lt;&gt;0,INDEX('Overview - Section A'!$E$50:$E$63,MATCH('Print View'!$A32,'Overview - Section A'!$A$50:$A$63,0)),""),"")</f>
        <v/>
      </c>
      <c r="C32" s="571"/>
      <c r="D32" s="571"/>
      <c r="E32" s="571"/>
      <c r="F32" s="571"/>
      <c r="G32" s="571"/>
      <c r="H32" s="571"/>
      <c r="I32" s="571"/>
      <c r="J32" s="571"/>
      <c r="K32" s="571"/>
      <c r="L32" s="572"/>
      <c r="M32" s="226"/>
      <c r="N32" s="226"/>
      <c r="O32" s="570" t="str">
        <f>IFERROR(IF(INDEX('Overview - Section A'!$E$68:$E$81,MATCH('Print View'!$A32,'Overview - Section A'!$A$68:$A$81,0))&lt;&gt;0,INDEX('Overview - Section A'!$E$68:$E$81,MATCH('Print View'!$A32,'Overview - Section A'!$A$68:$A$81,0)),""),"")</f>
        <v/>
      </c>
      <c r="P32" s="571"/>
      <c r="Q32" s="571"/>
      <c r="R32" s="571"/>
      <c r="S32" s="571"/>
      <c r="T32" s="571"/>
      <c r="U32" s="571"/>
      <c r="V32" s="571"/>
      <c r="W32" s="571"/>
      <c r="X32" s="571"/>
      <c r="Y32" s="571"/>
      <c r="Z32" s="571"/>
      <c r="AA32" s="572"/>
      <c r="AB32" s="225"/>
      <c r="AC32" s="225"/>
      <c r="AD32" s="225"/>
      <c r="AE32" s="225"/>
      <c r="AF32" s="225"/>
      <c r="AG32" s="225"/>
      <c r="AH32" s="225"/>
      <c r="AI32" s="225"/>
    </row>
    <row r="33" spans="1:36" ht="28.8" x14ac:dyDescent="0.3">
      <c r="A33" s="304">
        <v>7</v>
      </c>
      <c r="B33" s="570" t="str">
        <f>IFERROR(IF(INDEX('Overview - Section A'!$E$50:$E$63,MATCH('Print View'!$A33,'Overview - Section A'!$A$50:$A$63,0))&lt;&gt;0,INDEX('Overview - Section A'!$E$50:$E$63,MATCH('Print View'!$A33,'Overview - Section A'!$A$50:$A$63,0)),""),"")</f>
        <v/>
      </c>
      <c r="C33" s="571"/>
      <c r="D33" s="571"/>
      <c r="E33" s="571"/>
      <c r="F33" s="571"/>
      <c r="G33" s="571"/>
      <c r="H33" s="571"/>
      <c r="I33" s="571"/>
      <c r="J33" s="571"/>
      <c r="K33" s="571"/>
      <c r="L33" s="572"/>
      <c r="M33" s="226"/>
      <c r="N33" s="226"/>
      <c r="O33" s="570" t="str">
        <f>IFERROR(IF(INDEX('Overview - Section A'!$E$68:$E$81,MATCH('Print View'!$A33,'Overview - Section A'!$A$68:$A$81,0))&lt;&gt;0,INDEX('Overview - Section A'!$E$68:$E$81,MATCH('Print View'!$A33,'Overview - Section A'!$A$68:$A$81,0)),""),"")</f>
        <v/>
      </c>
      <c r="P33" s="571"/>
      <c r="Q33" s="571"/>
      <c r="R33" s="571"/>
      <c r="S33" s="571"/>
      <c r="T33" s="571"/>
      <c r="U33" s="571"/>
      <c r="V33" s="571"/>
      <c r="W33" s="571"/>
      <c r="X33" s="571"/>
      <c r="Y33" s="571"/>
      <c r="Z33" s="571"/>
      <c r="AA33" s="572"/>
      <c r="AB33" s="225"/>
      <c r="AC33" s="225"/>
      <c r="AD33" s="225"/>
      <c r="AE33" s="225"/>
      <c r="AF33" s="225"/>
      <c r="AG33" s="225"/>
      <c r="AH33" s="225"/>
      <c r="AI33" s="225"/>
    </row>
    <row r="34" spans="1:36" ht="28.8" x14ac:dyDescent="0.3">
      <c r="A34" s="304">
        <v>8</v>
      </c>
      <c r="B34" s="570" t="str">
        <f>IFERROR(IF(INDEX('Overview - Section A'!$E$50:$E$63,MATCH('Print View'!$A34,'Overview - Section A'!$A$50:$A$63,0))&lt;&gt;0,INDEX('Overview - Section A'!$E$50:$E$63,MATCH('Print View'!$A34,'Overview - Section A'!$A$50:$A$63,0)),""),"")</f>
        <v/>
      </c>
      <c r="C34" s="571"/>
      <c r="D34" s="571"/>
      <c r="E34" s="571"/>
      <c r="F34" s="571"/>
      <c r="G34" s="571"/>
      <c r="H34" s="571"/>
      <c r="I34" s="571"/>
      <c r="J34" s="571"/>
      <c r="K34" s="571"/>
      <c r="L34" s="572"/>
      <c r="M34" s="226"/>
      <c r="N34" s="226"/>
      <c r="O34" s="570" t="str">
        <f>IFERROR(IF(INDEX('Overview - Section A'!$E$68:$E$81,MATCH('Print View'!$A34,'Overview - Section A'!$A$68:$A$81,0))&lt;&gt;0,INDEX('Overview - Section A'!$E$68:$E$81,MATCH('Print View'!$A34,'Overview - Section A'!$A$68:$A$81,0)),""),"")</f>
        <v/>
      </c>
      <c r="P34" s="571"/>
      <c r="Q34" s="571"/>
      <c r="R34" s="571"/>
      <c r="S34" s="571"/>
      <c r="T34" s="571"/>
      <c r="U34" s="571"/>
      <c r="V34" s="571"/>
      <c r="W34" s="571"/>
      <c r="X34" s="571"/>
      <c r="Y34" s="571"/>
      <c r="Z34" s="571"/>
      <c r="AA34" s="572"/>
      <c r="AB34" s="225"/>
      <c r="AC34" s="225"/>
      <c r="AD34" s="225"/>
      <c r="AE34" s="225"/>
      <c r="AF34" s="225"/>
      <c r="AG34" s="225"/>
      <c r="AH34" s="225"/>
      <c r="AI34" s="225"/>
    </row>
    <row r="35" spans="1:36" ht="28.8" x14ac:dyDescent="0.3">
      <c r="A35" s="304">
        <v>9</v>
      </c>
      <c r="B35" s="570" t="str">
        <f>IFERROR(IF(INDEX('Overview - Section A'!$E$50:$E$63,MATCH('Print View'!$A35,'Overview - Section A'!$A$50:$A$63,0))&lt;&gt;0,INDEX('Overview - Section A'!$E$50:$E$63,MATCH('Print View'!$A35,'Overview - Section A'!$A$50:$A$63,0)),""),"")</f>
        <v/>
      </c>
      <c r="C35" s="571"/>
      <c r="D35" s="571"/>
      <c r="E35" s="571"/>
      <c r="F35" s="571"/>
      <c r="G35" s="571"/>
      <c r="H35" s="571"/>
      <c r="I35" s="571"/>
      <c r="J35" s="571"/>
      <c r="K35" s="571"/>
      <c r="L35" s="572"/>
      <c r="M35" s="226"/>
      <c r="N35" s="226"/>
      <c r="O35" s="570" t="str">
        <f>IFERROR(IF(INDEX('Overview - Section A'!$E$68:$E$81,MATCH('Print View'!$A35,'Overview - Section A'!$A$68:$A$81,0))&lt;&gt;0,INDEX('Overview - Section A'!$E$68:$E$81,MATCH('Print View'!$A35,'Overview - Section A'!$A$68:$A$81,0)),""),"")</f>
        <v/>
      </c>
      <c r="P35" s="571"/>
      <c r="Q35" s="571"/>
      <c r="R35" s="571"/>
      <c r="S35" s="571"/>
      <c r="T35" s="571"/>
      <c r="U35" s="571"/>
      <c r="V35" s="571"/>
      <c r="W35" s="571"/>
      <c r="X35" s="571"/>
      <c r="Y35" s="571"/>
      <c r="Z35" s="571"/>
      <c r="AA35" s="572"/>
      <c r="AB35" s="225"/>
      <c r="AC35" s="225"/>
      <c r="AD35" s="225"/>
      <c r="AE35" s="225"/>
      <c r="AF35" s="225"/>
      <c r="AG35" s="225"/>
      <c r="AH35" s="225"/>
      <c r="AI35" s="225"/>
    </row>
    <row r="36" spans="1:36" ht="28.8" x14ac:dyDescent="0.3">
      <c r="A36" s="304">
        <v>10</v>
      </c>
      <c r="B36" s="570" t="str">
        <f>IFERROR(IF(INDEX('Overview - Section A'!$E$50:$E$63,MATCH('Print View'!$A36,'Overview - Section A'!$A$50:$A$63,0))&lt;&gt;0,INDEX('Overview - Section A'!$E$50:$E$63,MATCH('Print View'!$A36,'Overview - Section A'!$A$50:$A$63,0)),""),"")</f>
        <v/>
      </c>
      <c r="C36" s="571"/>
      <c r="D36" s="571"/>
      <c r="E36" s="571"/>
      <c r="F36" s="571"/>
      <c r="G36" s="571"/>
      <c r="H36" s="571"/>
      <c r="I36" s="571"/>
      <c r="J36" s="571"/>
      <c r="K36" s="571"/>
      <c r="L36" s="572"/>
      <c r="M36" s="226"/>
      <c r="N36" s="226"/>
      <c r="O36" s="570" t="str">
        <f>IFERROR(IF(INDEX('Overview - Section A'!$E$68:$E$81,MATCH('Print View'!$A36,'Overview - Section A'!$A$68:$A$81,0))&lt;&gt;0,INDEX('Overview - Section A'!$E$68:$E$81,MATCH('Print View'!$A36,'Overview - Section A'!$A$68:$A$81,0)),""),"")</f>
        <v/>
      </c>
      <c r="P36" s="571"/>
      <c r="Q36" s="571"/>
      <c r="R36" s="571"/>
      <c r="S36" s="571"/>
      <c r="T36" s="571"/>
      <c r="U36" s="571"/>
      <c r="V36" s="571"/>
      <c r="W36" s="571"/>
      <c r="X36" s="571"/>
      <c r="Y36" s="571"/>
      <c r="Z36" s="571"/>
      <c r="AA36" s="572"/>
      <c r="AB36" s="225"/>
      <c r="AC36" s="225"/>
      <c r="AD36" s="225"/>
      <c r="AE36" s="225"/>
      <c r="AF36" s="225"/>
      <c r="AG36" s="225"/>
      <c r="AH36" s="225"/>
      <c r="AI36" s="225"/>
    </row>
    <row r="37" spans="1:36" ht="28.8" x14ac:dyDescent="0.3">
      <c r="A37" s="304">
        <v>11</v>
      </c>
      <c r="B37" s="570" t="str">
        <f>IFERROR(IF(INDEX('Overview - Section A'!$E$50:$E$63,MATCH('Print View'!$A37,'Overview - Section A'!$A$50:$A$63,0))&lt;&gt;0,INDEX('Overview - Section A'!$E$50:$E$63,MATCH('Print View'!$A37,'Overview - Section A'!$A$50:$A$63,0)),""),"")</f>
        <v/>
      </c>
      <c r="C37" s="571"/>
      <c r="D37" s="571"/>
      <c r="E37" s="571"/>
      <c r="F37" s="571"/>
      <c r="G37" s="571"/>
      <c r="H37" s="571"/>
      <c r="I37" s="571"/>
      <c r="J37" s="571"/>
      <c r="K37" s="571"/>
      <c r="L37" s="572"/>
      <c r="M37" s="226"/>
      <c r="N37" s="226"/>
      <c r="O37" s="570" t="str">
        <f>IFERROR(IF(INDEX('Overview - Section A'!$E$68:$E$81,MATCH('Print View'!$A37,'Overview - Section A'!$A$68:$A$81,0))&lt;&gt;0,INDEX('Overview - Section A'!$E$68:$E$81,MATCH('Print View'!$A37,'Overview - Section A'!$A$68:$A$81,0)),""),"")</f>
        <v/>
      </c>
      <c r="P37" s="571"/>
      <c r="Q37" s="571"/>
      <c r="R37" s="571"/>
      <c r="S37" s="571"/>
      <c r="T37" s="571"/>
      <c r="U37" s="571"/>
      <c r="V37" s="571"/>
      <c r="W37" s="571"/>
      <c r="X37" s="571"/>
      <c r="Y37" s="571"/>
      <c r="Z37" s="571"/>
      <c r="AA37" s="572"/>
      <c r="AB37" s="225"/>
      <c r="AC37" s="225"/>
      <c r="AD37" s="225"/>
      <c r="AE37" s="225"/>
      <c r="AF37" s="225"/>
      <c r="AG37" s="225"/>
      <c r="AH37" s="225"/>
      <c r="AI37" s="225"/>
    </row>
    <row r="38" spans="1:36" ht="29.4" thickBot="1" x14ac:dyDescent="0.35">
      <c r="A38" s="304">
        <v>12</v>
      </c>
      <c r="B38" s="578" t="str">
        <f>IFERROR(IF(INDEX('Overview - Section A'!$E$50:$E$63,MATCH('Print View'!$A38,'Overview - Section A'!$A$50:$A$63,0))&lt;&gt;0,INDEX('Overview - Section A'!$E$50:$E$63,MATCH('Print View'!$A38,'Overview - Section A'!$A$50:$A$63,0)),""),"")</f>
        <v/>
      </c>
      <c r="C38" s="579"/>
      <c r="D38" s="579"/>
      <c r="E38" s="579"/>
      <c r="F38" s="579"/>
      <c r="G38" s="579"/>
      <c r="H38" s="579"/>
      <c r="I38" s="579"/>
      <c r="J38" s="579"/>
      <c r="K38" s="579"/>
      <c r="L38" s="580"/>
      <c r="M38" s="226"/>
      <c r="N38" s="226"/>
      <c r="O38" s="578" t="str">
        <f>IFERROR(IF(INDEX('Overview - Section A'!$E$68:$E$81,MATCH('Print View'!$A38,'Overview - Section A'!$A$68:$A$81,0))&lt;&gt;0,INDEX('Overview - Section A'!$E$68:$E$81,MATCH('Print View'!$A38,'Overview - Section A'!$A$68:$A$81,0)),""),"")</f>
        <v/>
      </c>
      <c r="P38" s="579"/>
      <c r="Q38" s="579"/>
      <c r="R38" s="579"/>
      <c r="S38" s="579"/>
      <c r="T38" s="579"/>
      <c r="U38" s="579"/>
      <c r="V38" s="579"/>
      <c r="W38" s="579"/>
      <c r="X38" s="579"/>
      <c r="Y38" s="579"/>
      <c r="Z38" s="579"/>
      <c r="AA38" s="580"/>
      <c r="AB38" s="225"/>
      <c r="AC38" s="225"/>
      <c r="AD38" s="225"/>
      <c r="AE38" s="225"/>
      <c r="AF38" s="225"/>
      <c r="AG38" s="225"/>
      <c r="AH38" s="225"/>
      <c r="AI38" s="225"/>
    </row>
    <row r="39" spans="1:36" x14ac:dyDescent="0.3">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row>
    <row r="40" spans="1:36" x14ac:dyDescent="0.3">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row>
    <row r="41" spans="1:36" x14ac:dyDescent="0.3">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row>
    <row r="42" spans="1:36" ht="16.2" thickBot="1" x14ac:dyDescent="0.35">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row>
    <row r="43" spans="1:36" ht="47.25" customHeight="1" thickBot="1" x14ac:dyDescent="0.35">
      <c r="A43" s="591" t="str">
        <f>'Impact Indicators - Section B'!A7</f>
        <v>Impact Indicators</v>
      </c>
      <c r="B43" s="592"/>
      <c r="C43" s="592"/>
      <c r="D43" s="592"/>
      <c r="E43" s="592"/>
      <c r="F43" s="592"/>
      <c r="G43" s="592"/>
      <c r="H43" s="592"/>
      <c r="I43" s="593"/>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row>
    <row r="44" spans="1:36" ht="16.2" thickBot="1" x14ac:dyDescent="0.3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row>
    <row r="45" spans="1:36" ht="28.5" customHeight="1" thickBot="1" x14ac:dyDescent="0.35">
      <c r="A45" s="265"/>
      <c r="B45" s="266"/>
      <c r="C45" s="266"/>
      <c r="D45" s="266"/>
      <c r="E45" s="266"/>
      <c r="F45" s="266"/>
      <c r="G45" s="266"/>
      <c r="H45" s="266"/>
      <c r="I45" s="266"/>
      <c r="J45" s="573">
        <f>IFERROR(YEAR('Overview - Section A'!$E$7),"")</f>
        <v>2018</v>
      </c>
      <c r="K45" s="574"/>
      <c r="L45" s="574"/>
      <c r="M45" s="575"/>
      <c r="N45" s="576">
        <f>IFERROR(YEAR('Overview - Section A'!$E$7)+1,"")</f>
        <v>2019</v>
      </c>
      <c r="O45" s="574"/>
      <c r="P45" s="574"/>
      <c r="Q45" s="575"/>
      <c r="R45" s="573">
        <f>IFERROR(YEAR('Overview - Section A'!$E$7)+2,"")</f>
        <v>2020</v>
      </c>
      <c r="S45" s="574"/>
      <c r="T45" s="574"/>
      <c r="U45" s="575"/>
      <c r="V45" s="573">
        <f>IFERROR(YEAR('Overview - Section A'!$E$7)+3,"")</f>
        <v>2021</v>
      </c>
      <c r="W45" s="574"/>
      <c r="X45" s="574"/>
      <c r="Y45" s="575"/>
      <c r="Z45" s="573">
        <f>IFERROR(YEAR('Overview - Section A'!$E$7)+4,"")</f>
        <v>2022</v>
      </c>
      <c r="AA45" s="574"/>
      <c r="AB45" s="574"/>
      <c r="AC45" s="575"/>
      <c r="AD45" s="577"/>
      <c r="AE45" s="574"/>
      <c r="AF45" s="574"/>
      <c r="AG45" s="574"/>
      <c r="AH45" s="574"/>
      <c r="AI45" s="298"/>
      <c r="AJ45" s="299"/>
    </row>
    <row r="46" spans="1:36" ht="139.5" customHeight="1" x14ac:dyDescent="0.3">
      <c r="A46" s="270" t="s">
        <v>187</v>
      </c>
      <c r="B46" s="271" t="s">
        <v>77</v>
      </c>
      <c r="C46" s="272" t="s">
        <v>202</v>
      </c>
      <c r="D46" s="283" t="s">
        <v>32</v>
      </c>
      <c r="E46" s="272" t="s">
        <v>33</v>
      </c>
      <c r="F46" s="272" t="s">
        <v>18</v>
      </c>
      <c r="G46" s="272" t="s">
        <v>19</v>
      </c>
      <c r="H46" s="272" t="s">
        <v>261</v>
      </c>
      <c r="I46" s="274" t="s">
        <v>11</v>
      </c>
      <c r="J46" s="270" t="s">
        <v>294</v>
      </c>
      <c r="K46" s="272" t="s">
        <v>8</v>
      </c>
      <c r="L46" s="272" t="s">
        <v>27</v>
      </c>
      <c r="M46" s="273" t="s">
        <v>144</v>
      </c>
      <c r="N46" s="270" t="s">
        <v>286</v>
      </c>
      <c r="O46" s="272" t="s">
        <v>8</v>
      </c>
      <c r="P46" s="272" t="s">
        <v>27</v>
      </c>
      <c r="Q46" s="273" t="s">
        <v>144</v>
      </c>
      <c r="R46" s="270" t="s">
        <v>286</v>
      </c>
      <c r="S46" s="272" t="s">
        <v>8</v>
      </c>
      <c r="T46" s="272" t="s">
        <v>27</v>
      </c>
      <c r="U46" s="273" t="s">
        <v>144</v>
      </c>
      <c r="V46" s="270" t="s">
        <v>286</v>
      </c>
      <c r="W46" s="272" t="s">
        <v>8</v>
      </c>
      <c r="X46" s="272" t="s">
        <v>27</v>
      </c>
      <c r="Y46" s="273" t="s">
        <v>144</v>
      </c>
      <c r="Z46" s="270" t="s">
        <v>286</v>
      </c>
      <c r="AA46" s="272" t="s">
        <v>8</v>
      </c>
      <c r="AB46" s="272" t="s">
        <v>27</v>
      </c>
      <c r="AC46" s="273" t="s">
        <v>144</v>
      </c>
      <c r="AD46" s="275" t="s">
        <v>288</v>
      </c>
      <c r="AE46" s="272" t="s">
        <v>289</v>
      </c>
      <c r="AF46" s="272" t="s">
        <v>290</v>
      </c>
      <c r="AG46" s="272" t="s">
        <v>291</v>
      </c>
      <c r="AH46" s="272" t="s">
        <v>292</v>
      </c>
      <c r="AI46" s="272" t="s">
        <v>293</v>
      </c>
      <c r="AJ46" s="273" t="s">
        <v>9</v>
      </c>
    </row>
    <row r="47" spans="1:36" s="227" customFormat="1" ht="60" customHeight="1" x14ac:dyDescent="0.4">
      <c r="A47" s="614">
        <v>1</v>
      </c>
      <c r="B47" s="568" t="str">
        <f>IFERROR(IF(INDEX('Impact Indicators - Section B'!B$9:B$25,MATCH('Print View'!$A47,'Impact Indicators - Section B'!$A$9:$A$25,0))&lt;&gt;"",INDEX('Impact Indicators - Section B'!B$9:B$25,MATCH('Print View'!$A47,'Impact Indicators - Section B'!$A$9:$A$25,0)),""),"")</f>
        <v>Malaria I-5: Malaria parasite prevalence: Proportion of children aged 6-59 months with malaria infection</v>
      </c>
      <c r="C47" s="568" t="str">
        <f>IFERROR(IF(INDEX('Impact Indicators - Section B'!C$9:C$25,MATCH('Print View'!$A47,'Impact Indicators - Section B'!$A$9:$A$25,0))&lt;&gt;"",INDEX('Impact Indicators - Section B'!C$9:C$25,MATCH('Print View'!$A47,'Impact Indicators - Section B'!$A$9:$A$25,0)),""),"")</f>
        <v/>
      </c>
      <c r="D47" s="568" t="str">
        <f>IFERROR(IF(INDEX('Impact Indicators - Section B'!D$9:D$25,MATCH('Print View'!$A47,'Impact Indicators - Section B'!$A$9:$A$25,0))&lt;&gt;"",INDEX('Impact Indicators - Section B'!D$9:D$25,MATCH('Print View'!$A47,'Impact Indicators - Section B'!$A$9:$A$25,0)),""),"")</f>
        <v>20.6%</v>
      </c>
      <c r="E47" s="568" t="str">
        <f>IFERROR(IF(INDEX('Impact Indicators - Section B'!E$9:E$25,MATCH('Print View'!$A47,'Impact Indicators - Section B'!$A$9:$A$25,0))&lt;&gt;"",INDEX('Impact Indicators - Section B'!E$9:E$25,MATCH('Print View'!$A47,'Impact Indicators - Section B'!$A$9:$A$25,0)),""),"")</f>
        <v>2016</v>
      </c>
      <c r="F47" s="568" t="str">
        <f>IFERROR(IF(INDEX('Impact Indicators - Section B'!F$9:F$25,MATCH('Print View'!$A47,'Impact Indicators - Section B'!$A$9:$A$25,0))&lt;&gt;"",INDEX('Impact Indicators - Section B'!F$9:F$25,MATCH('Print View'!$A47,'Impact Indicators - Section B'!$A$9:$A$25,0)),""),"")</f>
        <v>MIS (Malaria Indicator Survey)</v>
      </c>
      <c r="G47" s="568" t="str">
        <f>IFERROR(IF(INDEX('Impact Indicators - Section B'!G$9:G$25,MATCH('Print View'!$A47,'Impact Indicators - Section B'!$A$9:$A$25,0))&lt;&gt;"",INDEX('Impact Indicators - Section B'!G$9:G$25,MATCH('Print View'!$A47,'Impact Indicators - Section B'!$A$9:$A$25,0)),""),"")</f>
        <v>Gender</v>
      </c>
      <c r="H47" s="568" t="str">
        <f>IFERROR(IF(INDEX('Impact Indicators - Section B'!H$9:H$25,MATCH('Print View'!$A47,'Impact Indicators - Section B'!$A$9:$A$25,0))&lt;&gt;"",INDEX('Impact Indicators - Section B'!H$9:H$25,MATCH('Print View'!$A47,'Impact Indicators - Section B'!$A$9:$A$25,0)),""),"")</f>
        <v/>
      </c>
      <c r="I47" s="612" t="str">
        <f>IFERROR(IF(INDEX('Impact Indicators - Section B'!Q$9:Q$25,MATCH('Print View'!$A47,'Impact Indicators - Section B'!$A$9:$A$25,0))&lt;&gt;"",INDEX('Impact Indicators - Section B'!Q$9:Q$25,MATCH('Print View'!$A47,'Impact Indicators - Section B'!$A$9:$A$25,0)),""),"")</f>
        <v>Ghana</v>
      </c>
      <c r="J47" s="321" t="str">
        <f t="array" ref="J47">IFERROR(IF(INDEX('Impact Indicators - Section B'!D$29:D$120,MATCH('Print View'!$A47&amp;'Print View'!$J$45,'Impact Indicators - Section B'!$A$29:$A$120&amp;'Impact Indicators - Section B'!$C$29:$C$120,0))&lt;&gt;"",INDEX('Impact Indicators - Section B'!D$29:D$120,MATCH('Print View'!$A47&amp;'Print View'!$J$45,'Impact Indicators - Section B'!$A$29:$A$120&amp;'Impact Indicators - Section B'!$C$29:$C$120,0)),""),"")</f>
        <v/>
      </c>
      <c r="K47" s="552" t="str">
        <f t="array" ref="K47">IFERROR(IF(INDEX('Impact Indicators - Section B'!F$29:F$120,MATCH('Print View'!$A47&amp;'Print View'!$J$45,'Impact Indicators - Section B'!$A$29:$A$120&amp;'Impact Indicators - Section B'!$C$29:$C$120,0))&lt;&gt;"",INDEX('Impact Indicators - Section B'!F$29:F$120,MATCH('Print View'!$A47&amp;'Print View'!$J$45,'Impact Indicators - Section B'!$A$29:$A$120&amp;'Impact Indicators - Section B'!$C$29:$C$120,0)),""),"")</f>
        <v/>
      </c>
      <c r="L47" s="554" t="str">
        <f t="array" ref="L47">IFERROR(IF(INDEX('Impact Indicators - Section B'!G$29:G$120,MATCH('Print View'!$A47&amp;'Print View'!$J$45,'Impact Indicators - Section B'!$A$29:$A$120&amp;'Impact Indicators - Section B'!$C$29:$C$120,0))&lt;&gt;"",INDEX('Impact Indicators - Section B'!G$29:G$120,MATCH('Print View'!$A47&amp;'Print View'!$J$45,'Impact Indicators - Section B'!$A$29:$A$120&amp;'Impact Indicators - Section B'!$C$29:$C$120,0)),""),"")</f>
        <v/>
      </c>
      <c r="M47" s="556" t="str">
        <f t="array" ref="M47">IFERROR(IF(INDEX('Impact Indicators - Section B'!H$29:H$120,MATCH('Print View'!$A47&amp;'Print View'!$J$45,'Impact Indicators - Section B'!$A$29:$A$120&amp;'Impact Indicators - Section B'!$C$29:$C$120,0))&lt;&gt;"",INDEX('Impact Indicators - Section B'!H$29:H$120,MATCH('Print View'!$A47&amp;'Print View'!$J$45,'Impact Indicators - Section B'!$A$29:$A$120&amp;'Impact Indicators - Section B'!$C$29:$C$120,0)),""),"")</f>
        <v/>
      </c>
      <c r="N47" s="321">
        <f t="array" ref="N47">IFERROR(IF(INDEX('Impact Indicators - Section B'!D$29:D$120,MATCH('Print View'!$A47&amp;'Print View'!$N$45,'Impact Indicators - Section B'!$A$29:$A$120&amp;'Impact Indicators - Section B'!$C$29:$C$120,0))&lt;&gt;"",INDEX('Impact Indicators - Section B'!D$29:D$120,MATCH('Print View'!$A47&amp;'Print View'!$N$45,'Impact Indicators - Section B'!$A$29:$A$120&amp;'Impact Indicators - Section B'!$C$29:$C$120,0)),""),"")</f>
        <v>14</v>
      </c>
      <c r="O47" s="346" t="str">
        <f>IFERROR(IF(INDEX('Impact Indicators - Section B'!F$29:F$120,MATCH('Print View'!$A47&amp;'Print View'!$N$45,'Impact Indicators - Section B'!$A$29:$A$120&amp;'Impact Indicators - Section B'!$C$29:$C$120,0))&lt;&gt;"",INDEX('Impact Indicators - Section B'!F$29:F$120,MATCH('Print View'!$A47&amp;'Print View'!$N$45,'Impact Indicators - Section B'!$A$29:$A$120&amp;'Impact Indicators - Section B'!$C$29:$C$120,0)),""),"")</f>
        <v/>
      </c>
      <c r="P47" s="349">
        <f t="array" ref="P47">IFERROR(IF(INDEX('Impact Indicators - Section B'!G$29:G$120,MATCH('Print View'!$A47&amp;'Print View'!$N$45,'Impact Indicators - Section B'!$A$29:$A$120&amp;'Impact Indicators - Section B'!$C$29:$C$120,0))&lt;&gt;"",INDEX('Impact Indicators - Section B'!G$29:G$120,MATCH('Print View'!$A47&amp;'Print View'!$N$45,'Impact Indicators - Section B'!$A$29:$A$120&amp;'Impact Indicators - Section B'!$C$29:$C$120,0)),""),"")</f>
        <v>43982</v>
      </c>
      <c r="Q47" s="352" t="str">
        <f t="array" ref="Q47">IFERROR(IF(INDEX('Impact Indicators - Section B'!H$29:H$120,MATCH('Print View'!$A47&amp;'Print View'!$N$45,'Impact Indicators - Section B'!$A$29:$A$120&amp;'Impact Indicators - Section B'!$C$29:$C$120,0))&lt;&gt;"",INDEX('Impact Indicators - Section B'!H$29:H$120,MATCH('Print View'!$A47&amp;'Print View'!$N$45,'Impact Indicators - Section B'!$A$29:$A$120&amp;'Impact Indicators - Section B'!$C$29:$C$120,0)),""),"")</f>
        <v/>
      </c>
      <c r="R47" s="321" t="str">
        <f t="array" ref="R47">IFERROR(IF(INDEX('Impact Indicators - Section B'!D$29:D$120,MATCH('Print View'!$A47&amp;'Print View'!$R$45,'Impact Indicators - Section B'!$A$29:$A$120&amp;'Impact Indicators - Section B'!$C$29:$C$120,0))&lt;&gt;"",INDEX('Impact Indicators - Section B'!D$29:D$120,MATCH('Print View'!$A47&amp;'Print View'!$R$45,'Impact Indicators - Section B'!$A$29:$A$120&amp;'Impact Indicators - Section B'!$C$29:$C$120,0)),""),"")</f>
        <v/>
      </c>
      <c r="S47" s="344" t="str">
        <f t="array" ref="S47">IFERROR(IF(INDEX('Impact Indicators - Section B'!F$29:F$120,MATCH('Print View'!$A47&amp;'Print View'!$R$45,'Impact Indicators - Section B'!$A$29:$A$120&amp;'Impact Indicators - Section B'!$C$29:$C$120,0))&lt;&gt;"",INDEX('Impact Indicators - Section B'!F$29:F$120,MATCH('Print View'!$A47&amp;'Print View'!$R$45,'Impact Indicators - Section B'!$A$29:$A$120&amp;'Impact Indicators - Section B'!$C$29:$C$120,0)),""),"")</f>
        <v/>
      </c>
      <c r="T47" s="347" t="str">
        <f t="array" ref="T47">IFERROR(IF(INDEX('Impact Indicators - Section B'!G$29:G$120,MATCH('Print View'!$A47&amp;'Print View'!$R$45,'Impact Indicators - Section B'!$A$29:$A$120&amp;'Impact Indicators - Section B'!$C$29:$C$120,0))&lt;&gt;"",INDEX('Impact Indicators - Section B'!G$29:G$120,MATCH('Print View'!$A47&amp;'Print View'!$R$45,'Impact Indicators - Section B'!$A$29:$A$120&amp;'Impact Indicators - Section B'!$C$29:$C$120,0)),""),"")</f>
        <v/>
      </c>
      <c r="U47" s="350" t="str">
        <f t="array" ref="U47">IFERROR(IF(INDEX('Impact Indicators - Section B'!H$29:H$120,MATCH('Print View'!$A47&amp;'Print View'!$R$45,'Impact Indicators - Section B'!$A$29:$A$120&amp;'Impact Indicators - Section B'!$C$29:$C$120,0))&lt;&gt;"",INDEX('Impact Indicators - Section B'!H$29:H$120,MATCH('Print View'!$A47&amp;'Print View'!$R$45,'Impact Indicators - Section B'!$A$29:$A$120&amp;'Impact Indicators - Section B'!$C$29:$C$120,0)),""),"")</f>
        <v/>
      </c>
      <c r="V47" s="321" t="str">
        <f t="array" ref="V47">IFERROR(IF(INDEX('Impact Indicators - Section B'!D$29:D$120,MATCH('Print View'!$A47&amp;'Print View'!$V$45,'Impact Indicators - Section B'!$A$29:$A$120&amp;'Impact Indicators - Section B'!$C$29:$C$120,0))&lt;&gt;"",INDEX('Impact Indicators - Section B'!D$29:D$120,MATCH('Print View'!$A47&amp;'Print View'!$V$45,'Impact Indicators - Section B'!$A$29:$A$120&amp;'Impact Indicators - Section B'!$C$29:$C$120,0)),""),"")</f>
        <v/>
      </c>
      <c r="W47" s="344" t="str">
        <f t="array" ref="W47">IFERROR(IF(INDEX('Impact Indicators - Section B'!F$29:F$120,MATCH('Print View'!$A47&amp;'Print View'!$V$45,'Impact Indicators - Section B'!$A$29:$A$120&amp;'Impact Indicators - Section B'!$C$29:$C$120,0))&lt;&gt;"",INDEX('Impact Indicators - Section B'!F$29:F$120,MATCH('Print View'!$A47&amp;'Print View'!$V$45,'Impact Indicators - Section B'!$A$29:$A$120&amp;'Impact Indicators - Section B'!$C$29:$C$120,0)),""),"")</f>
        <v/>
      </c>
      <c r="X47" s="347" t="str">
        <f t="array" ref="X47">IFERROR(IF(INDEX('Impact Indicators - Section B'!G$29:G$120,MATCH('Print View'!$A47&amp;'Print View'!$V$45,'Impact Indicators - Section B'!$A$29:$A$120&amp;'Impact Indicators - Section B'!$C$29:$C$120,0))&lt;&gt;"",INDEX('Impact Indicators - Section B'!G$29:G$120,MATCH('Print View'!$A47&amp;'Print View'!$V$45,'Impact Indicators - Section B'!$A$29:$A$120&amp;'Impact Indicators - Section B'!$C$29:$C$120,0)),""),"")</f>
        <v/>
      </c>
      <c r="Y47" s="350" t="str">
        <f t="array" ref="Y47">IFERROR(IF(INDEX('Impact Indicators - Section B'!H$29:H$120,MATCH('Print View'!$A47&amp;'Print View'!$V$45,'Impact Indicators - Section B'!$A$29:$A$120&amp;'Impact Indicators - Section B'!$C$29:$C$120,0))&lt;&gt;"",INDEX('Impact Indicators - Section B'!H$29:H$120,MATCH('Print View'!$A47&amp;'Print View'!$V$45,'Impact Indicators - Section B'!$A$29:$A$120&amp;'Impact Indicators - Section B'!$C$29:$C$120,0)),""),"")</f>
        <v/>
      </c>
      <c r="Z47" s="321" t="str">
        <f t="array" ref="Z47">IFERROR(IF(INDEX('Impact Indicators - Section B'!D$29:D$120,MATCH('Print View'!$A47&amp;'Print View'!$Z$45,'Impact Indicators - Section B'!$A$29:$A$120&amp;'Impact Indicators - Section B'!$C$29:$C$120,0))&lt;&gt;"",INDEX('Impact Indicators - Section B'!D$29:D$120,MATCH('Print View'!$A47&amp;'Print View'!$Z$45,'Impact Indicators - Section B'!$A$29:$A$120&amp;'Impact Indicators - Section B'!$C$29:$C$120,0)),""),"")</f>
        <v/>
      </c>
      <c r="AA47" s="552" t="str">
        <f t="array" ref="AA47">IFERROR(IF(INDEX('Impact Indicators - Section B'!J$29:J$120,MATCH('Print View'!$A47&amp;'Print View'!$Z$45,'Impact Indicators - Section B'!$A$29:$A$120&amp;'Impact Indicators - Section B'!$C$29:$C$120,0))&lt;&gt;"",INDEX('Impact Indicators - Section B'!J$29:J$120,MATCH('Print View'!$A47&amp;'Print View'!$Z$45,'Impact Indicators - Section B'!$A$29:$A$120&amp;'Impact Indicators - Section B'!$C$29:$C$120,0)),""),"")</f>
        <v/>
      </c>
      <c r="AB47" s="554" t="str">
        <f t="array" ref="AB47">IFERROR(IF(INDEX('Impact Indicators - Section B'!K$29:K$120,MATCH('Print View'!$A47&amp;'Print View'!$Z$45,'Impact Indicators - Section B'!$A$29:$A$120&amp;'Impact Indicators - Section B'!$C$29:$C$120,0))&lt;&gt;"",INDEX('Impact Indicators - Section B'!K$29:K$120,MATCH('Print View'!$A47&amp;'Print View'!$Z$45,'Impact Indicators - Section B'!$A$29:$A$120&amp;'Impact Indicators - Section B'!$C$29:$C$120,0)),""),"")</f>
        <v/>
      </c>
      <c r="AC47" s="556" t="str">
        <f t="array" ref="AC47">IFERROR(IF(INDEX('Impact Indicators - Section B'!L$29:L$120,MATCH('Print View'!$A47&amp;'Print View'!$Z45,'Impact Indicators - Section B'!$A$29:$A$120&amp;'Impact Indicators - Section B'!$C$29:$C$120,0))&lt;&gt;"",INDEX('Impact Indicators - Section B'!L$29:L$120,MATCH('Print View'!$A47&amp;'Print View'!$Z$45,'Impact Indicators - Section B'!$A$29:$A$120&amp;'Impact Indicators - Section B'!$C$29:$C$120,0)),""),"")</f>
        <v/>
      </c>
      <c r="AD47" s="322"/>
      <c r="AE47" s="323"/>
      <c r="AF47" s="323"/>
      <c r="AG47" s="323"/>
      <c r="AH47" s="323"/>
      <c r="AI47" s="323"/>
      <c r="AJ47" s="324" t="s">
        <v>287</v>
      </c>
    </row>
    <row r="48" spans="1:36" s="227" customFormat="1" ht="60" customHeight="1" x14ac:dyDescent="0.4">
      <c r="A48" s="614"/>
      <c r="B48" s="569"/>
      <c r="C48" s="569"/>
      <c r="D48" s="569"/>
      <c r="E48" s="569"/>
      <c r="F48" s="569"/>
      <c r="G48" s="569"/>
      <c r="H48" s="569"/>
      <c r="I48" s="612"/>
      <c r="J48" s="325" t="str">
        <f t="array" ref="J48">IFERROR(IF(INDEX('Impact Indicators - Section B'!E$29:E$120,MATCH('Print View'!$A47&amp;'Print View'!$J$45,'Impact Indicators - Section B'!$A$29:$A$120&amp;'Impact Indicators - Section B'!$C$29:$C$120,0))&lt;&gt;"",INDEX('Impact Indicators - Section B'!E$29:E$120,MATCH('Print View'!$A47&amp;'Print View'!$J$45,'Impact Indicators - Section B'!$A$29:$A$120&amp;'Impact Indicators - Section B'!$C$29:$C$120,0)),""),"")</f>
        <v/>
      </c>
      <c r="K48" s="553"/>
      <c r="L48" s="555"/>
      <c r="M48" s="557"/>
      <c r="N48" s="325">
        <f t="array" ref="N48">IFERROR(IF(INDEX('Impact Indicators - Section B'!E$29:E$120,MATCH('Print View'!$A47&amp;'Print View'!$N$45,'Impact Indicators - Section B'!$A$29:$A$120&amp;'Impact Indicators - Section B'!$C$29:$C$120,0))&lt;&gt;"",INDEX('Impact Indicators - Section B'!E$29:E$120,MATCH('Print View'!$A47&amp;'Print View'!$N$45,'Impact Indicators - Section B'!$A$29:$A$120&amp;'Impact Indicators - Section B'!$C$29:$C$120,0)),""),"")</f>
        <v>100</v>
      </c>
      <c r="O48" s="345"/>
      <c r="P48" s="348"/>
      <c r="Q48" s="351"/>
      <c r="R48" s="353" t="str">
        <f>IFERROR(IF(INDEX('Impact Indicators - Section B'!E$29:E$120,MATCH('Print View'!$A47&amp;'Print View'!$R$45,'Impact Indicators - Section B'!$A$29:$A$120&amp;'Impact Indicators - Section B'!$C$29:$C$120,0))&lt;&gt;"",INDEX('Impact Indicators - Section B'!E$29:E$120,MATCH('Print View'!$A47&amp;'Print View'!$R$45,'Impact Indicators - Section B'!$A$29:$A$120&amp;'Impact Indicators - Section B'!$C$29:$C$120,0)),""),"")</f>
        <v/>
      </c>
      <c r="S48" s="345"/>
      <c r="T48" s="348"/>
      <c r="U48" s="351"/>
      <c r="V48" s="325" t="str">
        <f t="array" ref="V48">IFERROR(IF(INDEX('Impact Indicators - Section B'!E$29:E$120,MATCH('Print View'!$A47&amp;'Print View'!$V$45,'Impact Indicators - Section B'!$A$29:$A$120&amp;'Impact Indicators - Section B'!$C$29:$C$120,0))&lt;&gt;"",INDEX('Impact Indicators - Section B'!E$29:E$120,MATCH('Print View'!$A47&amp;'Print View'!$V$45,'Impact Indicators - Section B'!$A$29:$A$120&amp;'Impact Indicators - Section B'!$C$29:$C$120,0)),""),"")</f>
        <v/>
      </c>
      <c r="W48" s="345"/>
      <c r="X48" s="348"/>
      <c r="Y48" s="351"/>
      <c r="Z48" s="325" t="str">
        <f t="array" ref="Z48">IFERROR(IF(INDEX('Impact Indicators - Section B'!E$29:E$120,MATCH('Print View'!$A47&amp;'Print View'!$Z$45,'Impact Indicators - Section B'!$A$29:$A$120&amp;'Impact Indicators - Section B'!$C$29:$C$120,0))&lt;&gt;"",INDEX('Impact Indicators - Section B'!E$29:E$120,MATCH('Print View'!$A47&amp;'Print View'!$Z$45,'Impact Indicators - Section B'!$A$29:$A$120&amp;'Impact Indicators - Section B'!$C$29:$C$120,0)),""),"")</f>
        <v/>
      </c>
      <c r="AA48" s="553"/>
      <c r="AB48" s="555"/>
      <c r="AC48" s="557"/>
      <c r="AD48" s="326"/>
      <c r="AE48" s="327"/>
      <c r="AF48" s="327"/>
      <c r="AG48" s="327"/>
      <c r="AH48" s="327"/>
      <c r="AI48" s="327"/>
      <c r="AJ48" s="328"/>
    </row>
    <row r="49" spans="1:36" s="227" customFormat="1" ht="60" customHeight="1" x14ac:dyDescent="0.4">
      <c r="A49" s="613">
        <v>2</v>
      </c>
      <c r="B49" s="563" t="str">
        <f>IFERROR(IF(INDEX('Impact Indicators - Section B'!B$9:B$25,MATCH('Print View'!$A49,'Impact Indicators - Section B'!$A$9:$A$25,0))&lt;&gt;"",INDEX('Impact Indicators - Section B'!B$9:B$25,MATCH('Print View'!$A49,'Impact Indicators - Section B'!$A$9:$A$25,0)),""),"")</f>
        <v>Malaria I-4: Malaria test positivity rate</v>
      </c>
      <c r="C49" s="563" t="str">
        <f>IFERROR(IF(INDEX('Impact Indicators - Section B'!C$9:C$25,MATCH('Print View'!$A49,'Impact Indicators - Section B'!$A$9:$A$25,0))&lt;&gt;"",INDEX('Impact Indicators - Section B'!C$9:C$25,MATCH('Print View'!$A49,'Impact Indicators - Section B'!$A$9:$A$25,0)),""),"")</f>
        <v/>
      </c>
      <c r="D49" s="563" t="str">
        <f>IFERROR(IF(INDEX('Impact Indicators - Section B'!D$9:D$25,MATCH('Print View'!$A49,'Impact Indicators - Section B'!$A$9:$A$25,0))&lt;&gt;"",INDEX('Impact Indicators - Section B'!D$9:D$25,MATCH('Print View'!$A49,'Impact Indicators - Section B'!$A$9:$A$25,0)),""),"")</f>
        <v>26.4</v>
      </c>
      <c r="E49" s="563" t="str">
        <f>IFERROR(IF(INDEX('Impact Indicators - Section B'!E$9:E$25,MATCH('Print View'!$A49,'Impact Indicators - Section B'!$A$9:$A$25,0))&lt;&gt;"",INDEX('Impact Indicators - Section B'!E$9:E$25,MATCH('Print View'!$A49,'Impact Indicators - Section B'!$A$9:$A$25,0)),""),"")</f>
        <v>2016</v>
      </c>
      <c r="F49" s="563" t="str">
        <f>IFERROR(IF(INDEX('Impact Indicators - Section B'!F$9:F$25,MATCH('Print View'!$A49,'Impact Indicators - Section B'!$A$9:$A$25,0))&lt;&gt;"",INDEX('Impact Indicators - Section B'!F$9:F$25,MATCH('Print View'!$A49,'Impact Indicators - Section B'!$A$9:$A$25,0)),""),"")</f>
        <v>HMIS</v>
      </c>
      <c r="G49" s="563" t="str">
        <f>IFERROR(IF(INDEX('Impact Indicators - Section B'!G$9:G$25,MATCH('Print View'!$A49,'Impact Indicators - Section B'!$A$9:$A$25,0))&lt;&gt;"",INDEX('Impact Indicators - Section B'!G$9:G$25,MATCH('Print View'!$A49,'Impact Indicators - Section B'!$A$9:$A$25,0)),""),"")</f>
        <v>Species,Type of testing</v>
      </c>
      <c r="H49" s="563" t="str">
        <f>IFERROR(IF(INDEX('Impact Indicators - Section B'!H$9:H$25,MATCH('Print View'!$A49,'Impact Indicators - Section B'!$A$9:$A$25,0))&lt;&gt;"",INDEX('Impact Indicators - Section B'!H$9:H$25,MATCH('Print View'!$A49,'Impact Indicators - Section B'!$A$9:$A$25,0)),""),"")</f>
        <v/>
      </c>
      <c r="I49" s="547" t="str">
        <f>IFERROR(IF(INDEX('Impact Indicators - Section B'!Q$9:Q$25,MATCH('Print View'!$A49,'Impact Indicators - Section B'!$A$9:$A$25,0))&lt;&gt;"",INDEX('Impact Indicators - Section B'!Q$9:Q$25,MATCH('Print View'!$A49,'Impact Indicators - Section B'!$A$9:$A$25,0)),""),"")</f>
        <v>Ghana</v>
      </c>
      <c r="J49" s="329" t="str">
        <f t="array" ref="J49">IFERROR(IF(INDEX('Impact Indicators - Section B'!D$29:D$120,MATCH('Print View'!$A49&amp;'Print View'!$J$45,'Impact Indicators - Section B'!$A$29:$A$120&amp;'Impact Indicators - Section B'!$C$29:$C$120,0))&lt;&gt;"",INDEX('Impact Indicators - Section B'!D$29:D$120,MATCH('Print View'!$A49&amp;'Print View'!$J$45,'Impact Indicators - Section B'!$A$29:$A$120&amp;'Impact Indicators - Section B'!$C$29:$C$120,0)),""),"")</f>
        <v/>
      </c>
      <c r="K49" s="543">
        <f t="array" ref="K49">IFERROR(IF(INDEX('Impact Indicators - Section B'!F$29:F$120,MATCH('Print View'!$A49&amp;'Print View'!$J$45,'Impact Indicators - Section B'!$A$29:$A$120&amp;'Impact Indicators - Section B'!$C$29:$C$120,0))&lt;&gt;"",INDEX('Impact Indicators - Section B'!F$29:F$120,MATCH('Print View'!$A49&amp;'Print View'!$J$45,'Impact Indicators - Section B'!$A$29:$A$120&amp;'Impact Indicators - Section B'!$C$29:$C$120,0)),""),"")</f>
        <v>24.3</v>
      </c>
      <c r="L49" s="545">
        <f t="array" ref="L49">IFERROR(IF(INDEX('Impact Indicators - Section B'!G$29:G$120,MATCH('Print View'!$A49&amp;'Print View'!$J$45,'Impact Indicators - Section B'!$A$29:$A$120&amp;'Impact Indicators - Section B'!$C$29:$C$120,0))&lt;&gt;"",INDEX('Impact Indicators - Section B'!G$29:G$120,MATCH('Print View'!$A49&amp;'Print View'!$J$45,'Impact Indicators - Section B'!$A$29:$A$120&amp;'Impact Indicators - Section B'!$C$29:$C$120,0)),""),"")</f>
        <v>43497</v>
      </c>
      <c r="M49" s="547" t="str">
        <f t="array" ref="M49">IFERROR(IF(INDEX('Impact Indicators - Section B'!H$29:H$120,MATCH('Print View'!$A49&amp;'Print View'!$J$45,'Impact Indicators - Section B'!$A$29:$A$120&amp;'Impact Indicators - Section B'!$C$29:$C$120,0))&lt;&gt;"",INDEX('Impact Indicators - Section B'!H$29:H$120,MATCH('Print View'!$A49&amp;'Print View'!$J$45,'Impact Indicators - Section B'!$A$29:$A$120&amp;'Impact Indicators - Section B'!$C$29:$C$120,0)),""),"")</f>
        <v/>
      </c>
      <c r="N49" s="329" t="str">
        <f t="array" ref="N49">IFERROR(IF(INDEX('Impact Indicators - Section B'!D$29:D$120,MATCH('Print View'!$A49&amp;'Print View'!$N$45,'Impact Indicators - Section B'!$A$29:$A$120&amp;'Impact Indicators - Section B'!$C$29:$C$120,0))&lt;&gt;"",INDEX('Impact Indicators - Section B'!D$29:D$120,MATCH('Print View'!$A49&amp;'Print View'!$N$45,'Impact Indicators - Section B'!$A$29:$A$120&amp;'Impact Indicators - Section B'!$C$29:$C$120,0)),""),"")</f>
        <v/>
      </c>
      <c r="O49" s="543" t="str">
        <f t="array" ref="O49">IFERROR(IF(INDEX('Impact Indicators - Section B'!J$29:J$120,MATCH('Print View'!$A49&amp;'Print View'!$N$45,'Impact Indicators - Section B'!$A$29:$A$120&amp;'Impact Indicators - Section B'!$C$29:$C$120,0))&lt;&gt;"",INDEX('Impact Indicators - Section B'!J$29:J$120,MATCH('Print View'!$A49&amp;'Print View'!$N$45,'Impact Indicators - Section B'!$A$29:$A$120&amp;'Impact Indicators - Section B'!$C$29:$C$120,0)),""),"")</f>
        <v>a1Y36000002qEMLEA2</v>
      </c>
      <c r="P49" s="545" t="b">
        <f t="array" ref="P49">IFERROR(IF(INDEX('Impact Indicators - Section B'!K$29:K$120,MATCH('Print View'!$A49&amp;'Print View'!$N$45,'Impact Indicators - Section B'!$A$29:$A$120&amp;'Impact Indicators - Section B'!$C$29:$C$120,0))&lt;&gt;"",INDEX('Impact Indicators - Section B'!K$29:K$120,MATCH('Print View'!$A49&amp;'Print View'!$N$45,'Impact Indicators - Section B'!$A$29:$A$120&amp;'Impact Indicators - Section B'!$C$29:$C$120,0)),""),"")</f>
        <v>1</v>
      </c>
      <c r="Q49" s="547" t="str">
        <f t="array" ref="Q49">IFERROR(IF(INDEX('Impact Indicators - Section B'!L$29:L$120,MATCH('Print View'!$A49&amp;'Print View'!$N47,'Impact Indicators - Section B'!$A$29:$A$120&amp;'Impact Indicators - Section B'!$C$29:$C$120,0))&lt;&gt;"",INDEX('Impact Indicators - Section B'!L$29:L$120,MATCH('Print View'!$A49&amp;'Print View'!$N$45,'Impact Indicators - Section B'!$A$29:$A$120&amp;'Impact Indicators - Section B'!$C$29:$C$120,0)),""),"")</f>
        <v/>
      </c>
      <c r="R49" s="329" t="str">
        <f t="array" ref="R49">IFERROR(IF(INDEX('Impact Indicators - Section B'!D$29:D$120,MATCH('Print View'!$A49&amp;'Print View'!$R$45,'Impact Indicators - Section B'!$A$29:$A$120&amp;'Impact Indicators - Section B'!$C$29:$C$120,0))&lt;&gt;"",INDEX('Impact Indicators - Section B'!D$29:D$120,MATCH('Print View'!$A49&amp;'Print View'!$R$45,'Impact Indicators - Section B'!$A$29:$A$120&amp;'Impact Indicators - Section B'!$C$29:$C$120,0)),""),"")</f>
        <v/>
      </c>
      <c r="S49" s="543" t="str">
        <f t="array" ref="S49">IFERROR(IF(INDEX('Impact Indicators - Section B'!J$29:J$120,MATCH('Print View'!$A49&amp;'Print View'!$R$45,'Impact Indicators - Section B'!$A$29:$A$120&amp;'Impact Indicators - Section B'!$C$29:$C$120,0))&lt;&gt;"",INDEX('Impact Indicators - Section B'!J$29:J$120,MATCH('Print View'!$A49&amp;'Print View'!$R$45,'Impact Indicators - Section B'!$A$29:$A$120&amp;'Impact Indicators - Section B'!$C$29:$C$120,0)),""),"")</f>
        <v>a1Y36000002qEMMEA2</v>
      </c>
      <c r="T49" s="545" t="b">
        <f t="array" ref="T49">IFERROR(IF(INDEX('Impact Indicators - Section B'!K$29:K$120,MATCH('Print View'!$A49&amp;'Print View'!$R$45,'Impact Indicators - Section B'!$A$29:$A$120&amp;'Impact Indicators - Section B'!$C$29:$C$120,0))&lt;&gt;"",INDEX('Impact Indicators - Section B'!K$29:K$120,MATCH('Print View'!$A49&amp;'Print View'!$R$45,'Impact Indicators - Section B'!$A$29:$A$120&amp;'Impact Indicators - Section B'!$C$29:$C$120,0)),""),"")</f>
        <v>1</v>
      </c>
      <c r="U49" s="547" t="str">
        <f t="array" aca="1" ref="U49" ca="1">IFERROR(IF(INDEX('Impact Indicators - Section B'!L$29:L$120,MATCH('Print View'!$A49&amp;'Print View'!$R47,'Impact Indicators - Section B'!$A$29:$A$120&amp;'Impact Indicators - Section B'!$C$29:$C$120,0))&lt;&gt;"",INDEX('Impact Indicators - Section B'!L$29:L$120,MATCH('Print View'!$A49&amp;'Print View'!$R$45,'Impact Indicators - Section B'!$A$29:$A$120&amp;'Impact Indicators - Section B'!$C$29:$C$120,0)),""),"")</f>
        <v>a1Y36000002qEMPEA2</v>
      </c>
      <c r="V49" s="329" t="str">
        <f t="array" ref="V49">IFERROR(IF(INDEX('Impact Indicators - Section B'!D$29:D$120,MATCH('Print View'!$A49&amp;'Print View'!$V$45,'Impact Indicators - Section B'!$A$29:$A$120&amp;'Impact Indicators - Section B'!$C$29:$C$120,0))&lt;&gt;"",INDEX('Impact Indicators - Section B'!D$29:D$120,MATCH('Print View'!$A49&amp;'Print View'!$V$45,'Impact Indicators - Section B'!$A$29:$A$120&amp;'Impact Indicators - Section B'!$C$29:$C$120,0)),""),"")</f>
        <v/>
      </c>
      <c r="W49" s="543" t="str">
        <f t="array" ref="W49">IFERROR(IF(INDEX('Impact Indicators - Section B'!J$29:J$120,MATCH('Print View'!$A49&amp;'Print View'!$V$45,'Impact Indicators - Section B'!$A$29:$A$120&amp;'Impact Indicators - Section B'!$C$29:$C$120,0))&lt;&gt;"",INDEX('Impact Indicators - Section B'!J$29:J$120,MATCH('Print View'!$A49&amp;'Print View'!$V$45,'Impact Indicators - Section B'!$A$29:$A$120&amp;'Impact Indicators - Section B'!$C$29:$C$120,0)),""),"")</f>
        <v/>
      </c>
      <c r="X49" s="545" t="str">
        <f t="array" ref="X49">IFERROR(IF(INDEX('Impact Indicators - Section B'!K$29:K$120,MATCH('Print View'!$A49&amp;'Print View'!$V$45,'Impact Indicators - Section B'!$A$29:$A$120&amp;'Impact Indicators - Section B'!$C$29:$C$120,0))&lt;&gt;"",INDEX('Impact Indicators - Section B'!K$29:K$120,MATCH('Print View'!$A49&amp;'Print View'!$V$45,'Impact Indicators - Section B'!$A$29:$A$120&amp;'Impact Indicators - Section B'!$C$29:$C$120,0)),""),"")</f>
        <v/>
      </c>
      <c r="Y49" s="547" t="str">
        <f t="array" ref="Y49">IFERROR(IF(INDEX('Impact Indicators - Section B'!L$29:L$120,MATCH('Print View'!$A49&amp;'Print View'!$V47,'Impact Indicators - Section B'!$A$29:$A$120&amp;'Impact Indicators - Section B'!$C$29:$C$120,0))&lt;&gt;"",INDEX('Impact Indicators - Section B'!L$29:L$120,MATCH('Print View'!$A49&amp;'Print View'!$V$45,'Impact Indicators - Section B'!$A$29:$A$120&amp;'Impact Indicators - Section B'!$C$29:$C$120,0)),""),"")</f>
        <v/>
      </c>
      <c r="Z49" s="329" t="str">
        <f t="array" ref="Z49">IFERROR(IF(INDEX('Impact Indicators - Section B'!D$29:D$120,MATCH('Print View'!$A49&amp;'Print View'!$Z$45,'Impact Indicators - Section B'!$A$29:$A$120&amp;'Impact Indicators - Section B'!$C$29:$C$120,0))&lt;&gt;"",INDEX('Impact Indicators - Section B'!D$29:D$120,MATCH('Print View'!$A49&amp;'Print View'!$Z$45,'Impact Indicators - Section B'!$A$29:$A$120&amp;'Impact Indicators - Section B'!$C$29:$C$120,0)),""),"")</f>
        <v/>
      </c>
      <c r="AA49" s="543" t="str">
        <f t="array" ref="AA49">IFERROR(IF(INDEX('Impact Indicators - Section B'!J$29:J$120,MATCH('Print View'!$A49&amp;'Print View'!$Z$45,'Impact Indicators - Section B'!$A$29:$A$120&amp;'Impact Indicators - Section B'!$C$29:$C$120,0))&lt;&gt;"",INDEX('Impact Indicators - Section B'!J$29:J$120,MATCH('Print View'!$A49&amp;'Print View'!$Z$45,'Impact Indicators - Section B'!$A$29:$A$120&amp;'Impact Indicators - Section B'!$C$29:$C$120,0)),""),"")</f>
        <v/>
      </c>
      <c r="AB49" s="545" t="str">
        <f t="array" ref="AB49">IFERROR(IF(INDEX('Impact Indicators - Section B'!K$29:K$120,MATCH('Print View'!$A49&amp;'Print View'!$Z$45,'Impact Indicators - Section B'!$A$29:$A$120&amp;'Impact Indicators - Section B'!$C$29:$C$120,0))&lt;&gt;"",INDEX('Impact Indicators - Section B'!K$29:K$120,MATCH('Print View'!$A49&amp;'Print View'!$Z$45,'Impact Indicators - Section B'!$A$29:$A$120&amp;'Impact Indicators - Section B'!$C$29:$C$120,0)),""),"")</f>
        <v/>
      </c>
      <c r="AC49" s="547" t="str">
        <f t="array" ref="AC49">IFERROR(IF(INDEX('Impact Indicators - Section B'!L$29:L$120,MATCH('Print View'!$A49&amp;'Print View'!$Z47,'Impact Indicators - Section B'!$A$29:$A$120&amp;'Impact Indicators - Section B'!$C$29:$C$120,0))&lt;&gt;"",INDEX('Impact Indicators - Section B'!L$29:L$120,MATCH('Print View'!$A49&amp;'Print View'!$Z$45,'Impact Indicators - Section B'!$A$29:$A$120&amp;'Impact Indicators - Section B'!$C$29:$C$120,0)),""),"")</f>
        <v/>
      </c>
      <c r="AD49" s="330"/>
      <c r="AE49" s="331"/>
      <c r="AF49" s="331"/>
      <c r="AG49" s="331"/>
      <c r="AH49" s="331"/>
      <c r="AI49" s="331"/>
      <c r="AJ49" s="332"/>
    </row>
    <row r="50" spans="1:36" s="227" customFormat="1" ht="60" customHeight="1" x14ac:dyDescent="0.4">
      <c r="A50" s="613"/>
      <c r="B50" s="564"/>
      <c r="C50" s="564"/>
      <c r="D50" s="564"/>
      <c r="E50" s="564"/>
      <c r="F50" s="564"/>
      <c r="G50" s="564"/>
      <c r="H50" s="564"/>
      <c r="I50" s="548"/>
      <c r="J50" s="333" t="str">
        <f t="array" ref="J50">IFERROR(IF(INDEX('Impact Indicators - Section B'!E$29:E$120,MATCH('Print View'!$A49&amp;'Print View'!$J$45,'Impact Indicators - Section B'!$A$29:$A$120&amp;'Impact Indicators - Section B'!$C$29:$C$120,0))&lt;&gt;"",INDEX('Impact Indicators - Section B'!E$29:E$120,MATCH('Print View'!$A49&amp;'Print View'!$J$45,'Impact Indicators - Section B'!$A$29:$A$120&amp;'Impact Indicators - Section B'!$C$29:$C$120,0)),""),"")</f>
        <v/>
      </c>
      <c r="K50" s="544"/>
      <c r="L50" s="546"/>
      <c r="M50" s="548"/>
      <c r="N50" s="333" t="str">
        <f t="array" ref="N50">IFERROR(IF(INDEX('Impact Indicators - Section B'!E$29:E$120,MATCH('Print View'!$A49&amp;'Print View'!$N$45,'Impact Indicators - Section B'!$A$29:$A$120&amp;'Impact Indicators - Section B'!$C$29:$C$120,0))&lt;&gt;"",INDEX('Impact Indicators - Section B'!E$29:E$120,MATCH('Print View'!$A49&amp;'Print View'!$N$45,'Impact Indicators - Section B'!$A$29:$A$120&amp;'Impact Indicators - Section B'!$C$29:$C$120,0)),""),"")</f>
        <v/>
      </c>
      <c r="O50" s="544"/>
      <c r="P50" s="546"/>
      <c r="Q50" s="548"/>
      <c r="R50" s="333" t="str">
        <f t="array" ref="R50">IFERROR(IF(INDEX('Impact Indicators - Section B'!E$29:E$120,MATCH('Print View'!$A49&amp;'Print View'!$N$45,'Impact Indicators - Section B'!$A$29:$A$120&amp;'Impact Indicators - Section B'!$C$29:$C$120,0))&lt;&gt;"",INDEX('Impact Indicators - Section B'!E$29:E$120,MATCH('Print View'!$A49&amp;'Print View'!$N$45,'Impact Indicators - Section B'!$A$29:$A$120&amp;'Impact Indicators - Section B'!$C$29:$C$120,0)),""),"")</f>
        <v/>
      </c>
      <c r="S50" s="544"/>
      <c r="T50" s="546"/>
      <c r="U50" s="548"/>
      <c r="V50" s="333" t="str">
        <f t="array" ref="V50">IFERROR(IF(INDEX('Impact Indicators - Section B'!E$29:E$120,MATCH('Print View'!$A49&amp;'Print View'!$V$45,'Impact Indicators - Section B'!$A$29:$A$120&amp;'Impact Indicators - Section B'!$C$29:$C$120,0))&lt;&gt;"",INDEX('Impact Indicators - Section B'!E$29:E$120,MATCH('Print View'!$A49&amp;'Print View'!$V$45,'Impact Indicators - Section B'!$A$29:$A$120&amp;'Impact Indicators - Section B'!$C$29:$C$120,0)),""),"")</f>
        <v/>
      </c>
      <c r="W50" s="544"/>
      <c r="X50" s="546"/>
      <c r="Y50" s="548"/>
      <c r="Z50" s="333" t="str">
        <f t="array" ref="Z50">IFERROR(IF(INDEX('Impact Indicators - Section B'!E$29:E$120,MATCH('Print View'!$A49&amp;'Print View'!$Z$45,'Impact Indicators - Section B'!$A$29:$A$120&amp;'Impact Indicators - Section B'!$C$29:$C$120,0))&lt;&gt;"",INDEX('Impact Indicators - Section B'!E$29:E$120,MATCH('Print View'!$A49&amp;'Print View'!$Z$45,'Impact Indicators - Section B'!$A$29:$A$120&amp;'Impact Indicators - Section B'!$C$29:$C$120,0)),""),"")</f>
        <v/>
      </c>
      <c r="AA50" s="544"/>
      <c r="AB50" s="546"/>
      <c r="AC50" s="548"/>
      <c r="AD50" s="334"/>
      <c r="AE50" s="335"/>
      <c r="AF50" s="335"/>
      <c r="AG50" s="335"/>
      <c r="AH50" s="335"/>
      <c r="AI50" s="335"/>
      <c r="AJ50" s="336" t="s">
        <v>287</v>
      </c>
    </row>
    <row r="51" spans="1:36" s="227" customFormat="1" ht="60" customHeight="1" x14ac:dyDescent="0.4">
      <c r="A51" s="614">
        <v>3</v>
      </c>
      <c r="B51" s="568" t="str">
        <f>IFERROR(IF(INDEX('Impact Indicators - Section B'!B$9:B$25,MATCH('Print View'!$A51,'Impact Indicators - Section B'!$A$9:$A$25,0))&lt;&gt;"",INDEX('Impact Indicators - Section B'!B$9:B$25,MATCH('Print View'!$A51,'Impact Indicators - Section B'!$A$9:$A$25,0)),""),"")</f>
        <v>Malaria I-3.1(M): Inpatient malaria deaths per year: rate per 100,000 persons per year</v>
      </c>
      <c r="C51" s="568" t="str">
        <f>IFERROR(IF(INDEX('Impact Indicators - Section B'!C$9:C$25,MATCH('Print View'!$A51,'Impact Indicators - Section B'!$A$9:$A$25,0))&lt;&gt;"",INDEX('Impact Indicators - Section B'!C$9:C$25,MATCH('Print View'!$A51,'Impact Indicators - Section B'!$A$9:$A$25,0)),""),"")</f>
        <v/>
      </c>
      <c r="D51" s="568" t="str">
        <f>IFERROR(IF(INDEX('Impact Indicators - Section B'!D$9:D$25,MATCH('Print View'!$A51,'Impact Indicators - Section B'!$A$9:$A$25,0))&lt;&gt;"",INDEX('Impact Indicators - Section B'!D$9:D$25,MATCH('Print View'!$A51,'Impact Indicators - Section B'!$A$9:$A$25,0)),""),"")</f>
        <v>4.4</v>
      </c>
      <c r="E51" s="568" t="str">
        <f>IFERROR(IF(INDEX('Impact Indicators - Section B'!E$9:E$25,MATCH('Print View'!$A51,'Impact Indicators - Section B'!$A$9:$A$25,0))&lt;&gt;"",INDEX('Impact Indicators - Section B'!E$9:E$25,MATCH('Print View'!$A51,'Impact Indicators - Section B'!$A$9:$A$25,0)),""),"")</f>
        <v>2016</v>
      </c>
      <c r="F51" s="568" t="str">
        <f>IFERROR(IF(INDEX('Impact Indicators - Section B'!F$9:F$25,MATCH('Print View'!$A51,'Impact Indicators - Section B'!$A$9:$A$25,0))&lt;&gt;"",INDEX('Impact Indicators - Section B'!F$9:F$25,MATCH('Print View'!$A51,'Impact Indicators - Section B'!$A$9:$A$25,0)),""),"")</f>
        <v>HMIS</v>
      </c>
      <c r="G51" s="568" t="str">
        <f>IFERROR(IF(INDEX('Impact Indicators - Section B'!G$9:G$25,MATCH('Print View'!$A51,'Impact Indicators - Section B'!$A$9:$A$25,0))&lt;&gt;"",INDEX('Impact Indicators - Section B'!G$9:G$25,MATCH('Print View'!$A51,'Impact Indicators - Section B'!$A$9:$A$25,0)),""),"")</f>
        <v>Age</v>
      </c>
      <c r="H51" s="565" t="str">
        <f>IFERROR(IF(INDEX('Impact Indicators - Section B'!H$9:H$25,MATCH('Print View'!$A51,'Impact Indicators - Section B'!$A$9:$A$25,0))&lt;&gt;"",INDEX('Impact Indicators - Section B'!H$9:H$25,MATCH('Print View'!$A51,'Impact Indicators - Section B'!$A$9:$A$25,0)),""),"")</f>
        <v/>
      </c>
      <c r="I51" s="556" t="str">
        <f>IFERROR(IF(INDEX('Impact Indicators - Section B'!Q$9:Q$25,MATCH('Print View'!$A51,'Impact Indicators - Section B'!$A$9:$A$25,0))&lt;&gt;"",INDEX('Impact Indicators - Section B'!Q$9:Q$25,MATCH('Print View'!$A51,'Impact Indicators - Section B'!$A$9:$A$25,0)),""),"")</f>
        <v>Ghana</v>
      </c>
      <c r="J51" s="337">
        <f t="array" ref="J51">IFERROR(IF(INDEX('Impact Indicators - Section B'!D$29:D$120,MATCH('Print View'!$A51&amp;'Print View'!$J$45,'Impact Indicators - Section B'!$A$29:$A$120&amp;'Impact Indicators - Section B'!$C$29:$C$120,0))&lt;&gt;"",INDEX('Impact Indicators - Section B'!D$29:D$120,MATCH('Print View'!$A51&amp;'Print View'!$J$45,'Impact Indicators - Section B'!$A$29:$A$120&amp;'Impact Indicators - Section B'!$C$29:$C$120,0)),""),"")</f>
        <v>2.9</v>
      </c>
      <c r="K51" s="552" t="str">
        <f t="array" ref="K51">IFERROR(IF(INDEX('Impact Indicators - Section B'!F$29:F$120,MATCH('Print View'!$A51&amp;'Print View'!$J$45,'Impact Indicators - Section B'!$A$29:$A$120&amp;'Impact Indicators - Section B'!$C$29:$C$120,0))&lt;&gt;"",INDEX('Impact Indicators - Section B'!F$29:F$120,MATCH('Print View'!$A51&amp;'Print View'!$J$45,'Impact Indicators - Section B'!$A$29:$A$120&amp;'Impact Indicators - Section B'!$C$29:$C$120,0)),""),"")</f>
        <v/>
      </c>
      <c r="L51" s="554">
        <f t="array" ref="L51">IFERROR(IF(INDEX('Impact Indicators - Section B'!G$29:G$120,MATCH('Print View'!$A51&amp;'Print View'!$J$45,'Impact Indicators - Section B'!$A$29:$A$120&amp;'Impact Indicators - Section B'!$C$29:$C$120,0))&lt;&gt;"",INDEX('Impact Indicators - Section B'!G$29:G$120,MATCH('Print View'!$A51&amp;'Print View'!$J$45,'Impact Indicators - Section B'!$A$29:$A$120&amp;'Impact Indicators - Section B'!$C$29:$C$120,0)),""),"")</f>
        <v>43497</v>
      </c>
      <c r="M51" s="556" t="str">
        <f t="array" ref="M51">IFERROR(IF(INDEX('Impact Indicators - Section B'!H$29:H$120,MATCH('Print View'!$A51&amp;'Print View'!$J$45,'Impact Indicators - Section B'!$A$29:$A$120&amp;'Impact Indicators - Section B'!$C$29:$C$120,0))&lt;&gt;"",INDEX('Impact Indicators - Section B'!H$29:H$120,MATCH('Print View'!$A51&amp;'Print View'!$J$45,'Impact Indicators - Section B'!$A$29:$A$120&amp;'Impact Indicators - Section B'!$C$29:$C$120,0)),""),"")</f>
        <v/>
      </c>
      <c r="N51" s="337">
        <f t="array" ref="N51">IFERROR(IF(INDEX('Impact Indicators - Section B'!D$29:D$120,MATCH('Print View'!$A51&amp;'Print View'!$N$45,'Impact Indicators - Section B'!$A$29:$A$120&amp;'Impact Indicators - Section B'!$C$29:$C$120,0))&lt;&gt;"",INDEX('Impact Indicators - Section B'!D$29:D$120,MATCH('Print View'!$A51&amp;'Print View'!$N$45,'Impact Indicators - Section B'!$A$29:$A$120&amp;'Impact Indicators - Section B'!$C$29:$C$120,0)),""),"")</f>
        <v>2.5</v>
      </c>
      <c r="O51" s="552" t="str">
        <f t="array" ref="O51">IFERROR(IF(INDEX('Impact Indicators - Section B'!J$29:J$120,MATCH('Print View'!$A51&amp;'Print View'!$N$45,'Impact Indicators - Section B'!$A$29:$A$120&amp;'Impact Indicators - Section B'!$C$29:$C$120,0))&lt;&gt;"",INDEX('Impact Indicators - Section B'!J$29:J$120,MATCH('Print View'!$A51&amp;'Print View'!$N$45,'Impact Indicators - Section B'!$A$29:$A$120&amp;'Impact Indicators - Section B'!$C$29:$C$120,0)),""),"")</f>
        <v>a1Y36000002qEMLEA2</v>
      </c>
      <c r="P51" s="554" t="b">
        <f t="array" ref="P51">IFERROR(IF(INDEX('Impact Indicators - Section B'!K$29:K$120,MATCH('Print View'!$A51&amp;'Print View'!$N$45,'Impact Indicators - Section B'!$A$29:$A$120&amp;'Impact Indicators - Section B'!$C$29:$C$120,0))&lt;&gt;"",INDEX('Impact Indicators - Section B'!K$29:K$120,MATCH('Print View'!$A51&amp;'Print View'!$N$45,'Impact Indicators - Section B'!$A$29:$A$120&amp;'Impact Indicators - Section B'!$C$29:$C$120,0)),""),"")</f>
        <v>1</v>
      </c>
      <c r="Q51" s="556" t="str">
        <f t="array" aca="1" ref="Q51" ca="1">IFERROR(IF(INDEX('Impact Indicators - Section B'!L$29:L$120,MATCH('Print View'!$A51&amp;'Print View'!$N49,'Impact Indicators - Section B'!$A$29:$A$120&amp;'Impact Indicators - Section B'!$C$29:$C$120,0))&lt;&gt;"",INDEX('Impact Indicators - Section B'!L$29:L$120,MATCH('Print View'!$A51&amp;'Print View'!$N$45,'Impact Indicators - Section B'!$A$29:$A$120&amp;'Impact Indicators - Section B'!$C$29:$C$120,0)),""),"")</f>
        <v>a1Y36000002qEMOEA2</v>
      </c>
      <c r="R51" s="337">
        <f t="array" ref="R51">IFERROR(IF(INDEX('Impact Indicators - Section B'!D$29:D$120,MATCH('Print View'!$A51&amp;'Print View'!$R$45,'Impact Indicators - Section B'!$A$29:$A$120&amp;'Impact Indicators - Section B'!$C$29:$C$120,0))&lt;&gt;"",INDEX('Impact Indicators - Section B'!D$29:D$120,MATCH('Print View'!$A51&amp;'Print View'!$R$45,'Impact Indicators - Section B'!$A$29:$A$120&amp;'Impact Indicators - Section B'!$C$29:$C$120,0)),""),"")</f>
        <v>2</v>
      </c>
      <c r="S51" s="552" t="str">
        <f t="array" ref="S51">IFERROR(IF(INDEX('Impact Indicators - Section B'!J$29:J$120,MATCH('Print View'!$A51&amp;'Print View'!$R$45,'Impact Indicators - Section B'!$A$29:$A$120&amp;'Impact Indicators - Section B'!$C$29:$C$120,0))&lt;&gt;"",INDEX('Impact Indicators - Section B'!J$29:J$120,MATCH('Print View'!$A51&amp;'Print View'!$R$45,'Impact Indicators - Section B'!$A$29:$A$120&amp;'Impact Indicators - Section B'!$C$29:$C$120,0)),""),"")</f>
        <v>a1Y36000002qEMMEA2</v>
      </c>
      <c r="T51" s="554" t="b">
        <f t="array" ref="T51">IFERROR(IF(INDEX('Impact Indicators - Section B'!K$29:K$120,MATCH('Print View'!$A51&amp;'Print View'!$R$45,'Impact Indicators - Section B'!$A$29:$A$120&amp;'Impact Indicators - Section B'!$C$29:$C$120,0))&lt;&gt;"",INDEX('Impact Indicators - Section B'!K$29:K$120,MATCH('Print View'!$A51&amp;'Print View'!$R$45,'Impact Indicators - Section B'!$A$29:$A$120&amp;'Impact Indicators - Section B'!$C$29:$C$120,0)),""),"")</f>
        <v>1</v>
      </c>
      <c r="U51" s="556" t="str">
        <f t="array" aca="1" ref="U51" ca="1">IFERROR(IF(INDEX('Impact Indicators - Section B'!L$29:L$120,MATCH('Print View'!$A51&amp;'Print View'!$R49,'Impact Indicators - Section B'!$A$29:$A$120&amp;'Impact Indicators - Section B'!$C$29:$C$120,0))&lt;&gt;"",INDEX('Impact Indicators - Section B'!L$29:L$120,MATCH('Print View'!$A51&amp;'Print View'!$R$45,'Impact Indicators - Section B'!$A$29:$A$120&amp;'Impact Indicators - Section B'!$C$29:$C$120,0)),""),"")</f>
        <v>a1Y36000002qEMPEA2</v>
      </c>
      <c r="V51" s="337" t="str">
        <f t="array" ref="V51">IFERROR(IF(INDEX('Impact Indicators - Section B'!D$29:D$120,MATCH('Print View'!$A51&amp;'Print View'!$V$45,'Impact Indicators - Section B'!$A$29:$A$120&amp;'Impact Indicators - Section B'!$C$29:$C$120,0))&lt;&gt;"",INDEX('Impact Indicators - Section B'!D$29:D$120,MATCH('Print View'!$A51&amp;'Print View'!$V$45,'Impact Indicators - Section B'!$A$29:$A$120&amp;'Impact Indicators - Section B'!$C$29:$C$120,0)),""),"")</f>
        <v/>
      </c>
      <c r="W51" s="552" t="str">
        <f t="array" ref="W51">IFERROR(IF(INDEX('Impact Indicators - Section B'!J$29:J$120,MATCH('Print View'!$A51&amp;'Print View'!$V$45,'Impact Indicators - Section B'!$A$29:$A$120&amp;'Impact Indicators - Section B'!$C$29:$C$120,0))&lt;&gt;"",INDEX('Impact Indicators - Section B'!J$29:J$120,MATCH('Print View'!$A51&amp;'Print View'!$V$45,'Impact Indicators - Section B'!$A$29:$A$120&amp;'Impact Indicators - Section B'!$C$29:$C$120,0)),""),"")</f>
        <v/>
      </c>
      <c r="X51" s="554" t="str">
        <f t="array" ref="X51">IFERROR(IF(INDEX('Impact Indicators - Section B'!K$29:K$120,MATCH('Print View'!$A51&amp;'Print View'!$V$45,'Impact Indicators - Section B'!$A$29:$A$120&amp;'Impact Indicators - Section B'!$C$29:$C$120,0))&lt;&gt;"",INDEX('Impact Indicators - Section B'!K$29:K$120,MATCH('Print View'!$A51&amp;'Print View'!$V$45,'Impact Indicators - Section B'!$A$29:$A$120&amp;'Impact Indicators - Section B'!$C$29:$C$120,0)),""),"")</f>
        <v/>
      </c>
      <c r="Y51" s="556" t="str">
        <f t="array" ref="Y51">IFERROR(IF(INDEX('Impact Indicators - Section B'!L$29:L$120,MATCH('Print View'!$A51&amp;'Print View'!$V49,'Impact Indicators - Section B'!$A$29:$A$120&amp;'Impact Indicators - Section B'!$C$29:$C$120,0))&lt;&gt;"",INDEX('Impact Indicators - Section B'!L$29:L$120,MATCH('Print View'!$A51&amp;'Print View'!$V$45,'Impact Indicators - Section B'!$A$29:$A$120&amp;'Impact Indicators - Section B'!$C$29:$C$120,0)),""),"")</f>
        <v/>
      </c>
      <c r="Z51" s="337" t="str">
        <f t="array" ref="Z51">IFERROR(IF(INDEX('Impact Indicators - Section B'!D$29:D$120,MATCH('Print View'!$A51&amp;'Print View'!$Z$45,'Impact Indicators - Section B'!$A$29:$A$120&amp;'Impact Indicators - Section B'!$C$29:$C$120,0))&lt;&gt;"",INDEX('Impact Indicators - Section B'!D$29:D$120,MATCH('Print View'!$A51&amp;'Print View'!$Z$45,'Impact Indicators - Section B'!$A$29:$A$120&amp;'Impact Indicators - Section B'!$C$29:$C$120,0)),""),"")</f>
        <v/>
      </c>
      <c r="AA51" s="552" t="str">
        <f t="array" ref="AA51">IFERROR(IF(INDEX('Impact Indicators - Section B'!J$29:J$120,MATCH('Print View'!$A51&amp;'Print View'!$Z$45,'Impact Indicators - Section B'!$A$29:$A$120&amp;'Impact Indicators - Section B'!$C$29:$C$120,0))&lt;&gt;"",INDEX('Impact Indicators - Section B'!J$29:J$120,MATCH('Print View'!$A51&amp;'Print View'!$Z$45,'Impact Indicators - Section B'!$A$29:$A$120&amp;'Impact Indicators - Section B'!$C$29:$C$120,0)),""),"")</f>
        <v/>
      </c>
      <c r="AB51" s="554" t="str">
        <f t="array" ref="AB51">IFERROR(IF(INDEX('Impact Indicators - Section B'!K$29:K$120,MATCH('Print View'!$A51&amp;'Print View'!$Z$45,'Impact Indicators - Section B'!$A$29:$A$120&amp;'Impact Indicators - Section B'!$C$29:$C$120,0))&lt;&gt;"",INDEX('Impact Indicators - Section B'!K$29:K$120,MATCH('Print View'!$A51&amp;'Print View'!$Z$45,'Impact Indicators - Section B'!$A$29:$A$120&amp;'Impact Indicators - Section B'!$C$29:$C$120,0)),""),"")</f>
        <v/>
      </c>
      <c r="AC51" s="556" t="str">
        <f t="array" ref="AC51">IFERROR(IF(INDEX('Impact Indicators - Section B'!L$29:L$120,MATCH('Print View'!$A51&amp;'Print View'!$Z49,'Impact Indicators - Section B'!$A$29:$A$120&amp;'Impact Indicators - Section B'!$C$29:$C$120,0))&lt;&gt;"",INDEX('Impact Indicators - Section B'!L$29:L$120,MATCH('Print View'!$A51&amp;'Print View'!$Z$45,'Impact Indicators - Section B'!$A$29:$A$120&amp;'Impact Indicators - Section B'!$C$29:$C$120,0)),""),"")</f>
        <v/>
      </c>
      <c r="AD51" s="322"/>
      <c r="AE51" s="323"/>
      <c r="AF51" s="323"/>
      <c r="AG51" s="323"/>
      <c r="AH51" s="323"/>
      <c r="AI51" s="323"/>
      <c r="AJ51" s="562" t="s">
        <v>287</v>
      </c>
    </row>
    <row r="52" spans="1:36" s="227" customFormat="1" ht="60" customHeight="1" x14ac:dyDescent="0.4">
      <c r="A52" s="614"/>
      <c r="B52" s="569"/>
      <c r="C52" s="569"/>
      <c r="D52" s="569"/>
      <c r="E52" s="569"/>
      <c r="F52" s="569"/>
      <c r="G52" s="569"/>
      <c r="H52" s="567"/>
      <c r="I52" s="557"/>
      <c r="J52" s="325" t="str">
        <f t="array" ref="J52">IFERROR(IF(INDEX('Impact Indicators - Section B'!E$29:E$120,MATCH('Print View'!$A51&amp;'Print View'!$J$45,'Impact Indicators - Section B'!$A$29:$A$120&amp;'Impact Indicators - Section B'!$C$29:$C$120,0))&lt;&gt;"",INDEX('Impact Indicators - Section B'!E$29:E$120,MATCH('Print View'!$A51&amp;'Print View'!$J$45,'Impact Indicators - Section B'!$A$29:$A$120&amp;'Impact Indicators - Section B'!$C$29:$C$120,0)),""),"")</f>
        <v/>
      </c>
      <c r="K52" s="553"/>
      <c r="L52" s="555"/>
      <c r="M52" s="557"/>
      <c r="N52" s="325" t="str">
        <f t="array" ref="N52">IFERROR(IF(INDEX('Impact Indicators - Section B'!E$29:E$120,MATCH('Print View'!$A51&amp;'Print View'!$N$45,'Impact Indicators - Section B'!$A$29:$A$120&amp;'Impact Indicators - Section B'!$C$29:$C$120,0))&lt;&gt;"",INDEX('Impact Indicators - Section B'!E$29:E$120,MATCH('Print View'!$A51&amp;'Print View'!$N$45,'Impact Indicators - Section B'!$A$29:$A$120&amp;'Impact Indicators - Section B'!$C$29:$C$120,0)),""),"")</f>
        <v/>
      </c>
      <c r="O52" s="553"/>
      <c r="P52" s="555"/>
      <c r="Q52" s="557"/>
      <c r="R52" s="325" t="str">
        <f t="array" ref="R52">IFERROR(IF(INDEX('Impact Indicators - Section B'!E$29:E$120,MATCH('Print View'!$A51&amp;'Print View'!$N$45,'Impact Indicators - Section B'!$A$29:$A$120&amp;'Impact Indicators - Section B'!$C$29:$C$120,0))&lt;&gt;"",INDEX('Impact Indicators - Section B'!E$29:E$120,MATCH('Print View'!$A51&amp;'Print View'!$N$45,'Impact Indicators - Section B'!$A$29:$A$120&amp;'Impact Indicators - Section B'!$C$29:$C$120,0)),""),"")</f>
        <v/>
      </c>
      <c r="S52" s="553"/>
      <c r="T52" s="555"/>
      <c r="U52" s="557"/>
      <c r="V52" s="325" t="str">
        <f t="array" ref="V52">IFERROR(IF(INDEX('Impact Indicators - Section B'!E$29:E$120,MATCH('Print View'!$A51&amp;'Print View'!$V$45,'Impact Indicators - Section B'!$A$29:$A$120&amp;'Impact Indicators - Section B'!$C$29:$C$120,0))&lt;&gt;"",INDEX('Impact Indicators - Section B'!E$29:E$120,MATCH('Print View'!$A51&amp;'Print View'!$V$45,'Impact Indicators - Section B'!$A$29:$A$120&amp;'Impact Indicators - Section B'!$C$29:$C$120,0)),""),"")</f>
        <v/>
      </c>
      <c r="W52" s="553"/>
      <c r="X52" s="555"/>
      <c r="Y52" s="557"/>
      <c r="Z52" s="325" t="str">
        <f t="array" ref="Z52">IFERROR(IF(INDEX('Impact Indicators - Section B'!E$29:E$120,MATCH('Print View'!$A51&amp;'Print View'!$Z$45,'Impact Indicators - Section B'!$A$29:$A$120&amp;'Impact Indicators - Section B'!$C$29:$C$120,0))&lt;&gt;"",INDEX('Impact Indicators - Section B'!E$29:E$120,MATCH('Print View'!$A51&amp;'Print View'!$Z$45,'Impact Indicators - Section B'!$A$29:$A$120&amp;'Impact Indicators - Section B'!$C$29:$C$120,0)),""),"")</f>
        <v/>
      </c>
      <c r="AA52" s="553"/>
      <c r="AB52" s="555"/>
      <c r="AC52" s="557"/>
      <c r="AD52" s="326"/>
      <c r="AE52" s="327"/>
      <c r="AF52" s="327"/>
      <c r="AG52" s="327"/>
      <c r="AH52" s="327"/>
      <c r="AI52" s="323"/>
      <c r="AJ52" s="562" t="s">
        <v>287</v>
      </c>
    </row>
    <row r="53" spans="1:36" s="227" customFormat="1" ht="60" customHeight="1" x14ac:dyDescent="0.4">
      <c r="A53" s="613">
        <v>4</v>
      </c>
      <c r="B53" s="563" t="str">
        <f>IFERROR(IF(INDEX('Impact Indicators - Section B'!B$9:B$25,MATCH('Print View'!$A53,'Impact Indicators - Section B'!$A$9:$A$25,0))&lt;&gt;"",INDEX('Impact Indicators - Section B'!B$9:B$25,MATCH('Print View'!$A53,'Impact Indicators - Section B'!$A$9:$A$25,0)),""),"")</f>
        <v>Malaria I-2.1: Confirmed malaria cases (microscopy or RDT): rate per 1000 persons per year</v>
      </c>
      <c r="C53" s="563" t="str">
        <f>IFERROR(IF(INDEX('Impact Indicators - Section B'!C$9:C$25,MATCH('Print View'!$A53,'Impact Indicators - Section B'!$A$9:$A$25,0))&lt;&gt;"",INDEX('Impact Indicators - Section B'!C$9:C$25,MATCH('Print View'!$A53,'Impact Indicators - Section B'!$A$9:$A$25,0)),""),"")</f>
        <v/>
      </c>
      <c r="D53" s="563" t="str">
        <f>IFERROR(IF(INDEX('Impact Indicators - Section B'!D$9:D$25,MATCH('Print View'!$A53,'Impact Indicators - Section B'!$A$9:$A$25,0))&lt;&gt;"",INDEX('Impact Indicators - Section B'!D$9:D$25,MATCH('Print View'!$A53,'Impact Indicators - Section B'!$A$9:$A$25,0)),""),"")</f>
        <v>158</v>
      </c>
      <c r="E53" s="563" t="str">
        <f>IFERROR(IF(INDEX('Impact Indicators - Section B'!E$9:E$25,MATCH('Print View'!$A53,'Impact Indicators - Section B'!$A$9:$A$25,0))&lt;&gt;"",INDEX('Impact Indicators - Section B'!E$9:E$25,MATCH('Print View'!$A53,'Impact Indicators - Section B'!$A$9:$A$25,0)),""),"")</f>
        <v>2016</v>
      </c>
      <c r="F53" s="563" t="str">
        <f>IFERROR(IF(INDEX('Impact Indicators - Section B'!F$9:F$25,MATCH('Print View'!$A53,'Impact Indicators - Section B'!$A$9:$A$25,0))&lt;&gt;"",INDEX('Impact Indicators - Section B'!F$9:F$25,MATCH('Print View'!$A53,'Impact Indicators - Section B'!$A$9:$A$25,0)),""),"")</f>
        <v>HMIS</v>
      </c>
      <c r="G53" s="563" t="str">
        <f>IFERROR(IF(INDEX('Impact Indicators - Section B'!G$9:G$25,MATCH('Print View'!$A53,'Impact Indicators - Section B'!$A$9:$A$25,0))&lt;&gt;"",INDEX('Impact Indicators - Section B'!G$9:G$25,MATCH('Print View'!$A53,'Impact Indicators - Section B'!$A$9:$A$25,0)),""),"")</f>
        <v/>
      </c>
      <c r="H53" s="563" t="str">
        <f>IFERROR(IF(INDEX('Impact Indicators - Section B'!H$9:H$25,MATCH('Print View'!$A53,'Impact Indicators - Section B'!$A$9:$A$25,0))&lt;&gt;"",INDEX('Impact Indicators - Section B'!H$9:H$25,MATCH('Print View'!$A53,'Impact Indicators - Section B'!$A$9:$A$25,0)),""),"")</f>
        <v/>
      </c>
      <c r="I53" s="547" t="str">
        <f>IFERROR(IF(INDEX('Impact Indicators - Section B'!Q$9:Q$25,MATCH('Print View'!$A53,'Impact Indicators - Section B'!$A$9:$A$25,0))&lt;&gt;"",INDEX('Impact Indicators - Section B'!Q$9:Q$25,MATCH('Print View'!$A53,'Impact Indicators - Section B'!$A$9:$A$25,0)),""),"")</f>
        <v>Ghana</v>
      </c>
      <c r="J53" s="329">
        <f t="array" ref="J53">IFERROR(IF(INDEX('Impact Indicators - Section B'!D$29:D$120,MATCH('Print View'!$A53&amp;'Print View'!$J$45,'Impact Indicators - Section B'!$A$29:$A$120&amp;'Impact Indicators - Section B'!$C$29:$C$120,0))&lt;&gt;"",INDEX('Impact Indicators - Section B'!D$29:D$120,MATCH('Print View'!$A53&amp;'Print View'!$J$45,'Impact Indicators - Section B'!$A$29:$A$120&amp;'Impact Indicators - Section B'!$C$29:$C$120,0)),""),"")</f>
        <v>168</v>
      </c>
      <c r="K53" s="543" t="str">
        <f t="array" ref="K53">IFERROR(IF(INDEX('Impact Indicators - Section B'!F$29:F$120,MATCH('Print View'!$A53&amp;'Print View'!$J$45,'Impact Indicators - Section B'!$A$29:$A$120&amp;'Impact Indicators - Section B'!$C$29:$C$120,0))&lt;&gt;"",INDEX('Impact Indicators - Section B'!F$29:F$120,MATCH('Print View'!$A53&amp;'Print View'!$J$45,'Impact Indicators - Section B'!$A$29:$A$120&amp;'Impact Indicators - Section B'!$C$29:$C$120,0)),""),"")</f>
        <v/>
      </c>
      <c r="L53" s="545">
        <f t="array" ref="L53">IFERROR(IF(INDEX('Impact Indicators - Section B'!G$29:G$120,MATCH('Print View'!$A53&amp;'Print View'!$J$45,'Impact Indicators - Section B'!$A$29:$A$120&amp;'Impact Indicators - Section B'!$C$29:$C$120,0))&lt;&gt;"",INDEX('Impact Indicators - Section B'!G$29:G$120,MATCH('Print View'!$A53&amp;'Print View'!$J$45,'Impact Indicators - Section B'!$A$29:$A$120&amp;'Impact Indicators - Section B'!$C$29:$C$120,0)),""),"")</f>
        <v>43497</v>
      </c>
      <c r="M53" s="547" t="str">
        <f t="array" ref="M53">IFERROR(IF(INDEX('Impact Indicators - Section B'!H$29:H$120,MATCH('Print View'!$A53&amp;'Print View'!$J$45,'Impact Indicators - Section B'!$A$29:$A$120&amp;'Impact Indicators - Section B'!$C$29:$C$120,0))&lt;&gt;"",INDEX('Impact Indicators - Section B'!H$29:H$120,MATCH('Print View'!$A53&amp;'Print View'!$J$45,'Impact Indicators - Section B'!$A$29:$A$120&amp;'Impact Indicators - Section B'!$C$29:$C$120,0)),""),"")</f>
        <v/>
      </c>
      <c r="N53" s="329">
        <f t="array" ref="N53">IFERROR(IF(INDEX('Impact Indicators - Section B'!D$29:D$120,MATCH('Print View'!$A53&amp;'Print View'!$N$45,'Impact Indicators - Section B'!$A$29:$A$120&amp;'Impact Indicators - Section B'!$C$29:$C$120,0))&lt;&gt;"",INDEX('Impact Indicators - Section B'!D$29:D$120,MATCH('Print View'!$A53&amp;'Print View'!$N$45,'Impact Indicators - Section B'!$A$29:$A$120&amp;'Impact Indicators - Section B'!$C$29:$C$120,0)),""),"")</f>
        <v>184</v>
      </c>
      <c r="O53" s="543" t="str">
        <f t="array" ref="O53">IFERROR(IF(INDEX('Impact Indicators - Section B'!J$29:J$120,MATCH('Print View'!$A53&amp;'Print View'!$N$45,'Impact Indicators - Section B'!$A$29:$A$120&amp;'Impact Indicators - Section B'!$C$29:$C$120,0))&lt;&gt;"",INDEX('Impact Indicators - Section B'!J$29:J$120,MATCH('Print View'!$A53&amp;'Print View'!$N$45,'Impact Indicators - Section B'!$A$29:$A$120&amp;'Impact Indicators - Section B'!$C$29:$C$120,0)),""),"")</f>
        <v>a1Y36000002qEMLEA2</v>
      </c>
      <c r="P53" s="545" t="b">
        <f t="array" ref="P53">IFERROR(IF(INDEX('Impact Indicators - Section B'!K$29:K$120,MATCH('Print View'!$A53&amp;'Print View'!$N$45,'Impact Indicators - Section B'!$A$29:$A$120&amp;'Impact Indicators - Section B'!$C$29:$C$120,0))&lt;&gt;"",INDEX('Impact Indicators - Section B'!K$29:K$120,MATCH('Print View'!$A53&amp;'Print View'!$N$45,'Impact Indicators - Section B'!$A$29:$A$120&amp;'Impact Indicators - Section B'!$C$29:$C$120,0)),""),"")</f>
        <v>1</v>
      </c>
      <c r="Q53" s="547" t="str">
        <f t="array" ref="Q53">IFERROR(IF(INDEX('Impact Indicators - Section B'!L$29:L$120,MATCH('Print View'!$A53&amp;'Print View'!$N51,'Impact Indicators - Section B'!$A$29:$A$120&amp;'Impact Indicators - Section B'!$C$29:$C$120,0))&lt;&gt;"",INDEX('Impact Indicators - Section B'!L$29:L$120,MATCH('Print View'!$A53&amp;'Print View'!$N$45,'Impact Indicators - Section B'!$A$29:$A$120&amp;'Impact Indicators - Section B'!$C$29:$C$120,0)),""),"")</f>
        <v/>
      </c>
      <c r="R53" s="329">
        <f t="array" ref="R53">IFERROR(IF(INDEX('Impact Indicators - Section B'!D$29:D$120,MATCH('Print View'!$A53&amp;'Print View'!$R$45,'Impact Indicators - Section B'!$A$29:$A$120&amp;'Impact Indicators - Section B'!$C$29:$C$120,0))&lt;&gt;"",INDEX('Impact Indicators - Section B'!D$29:D$120,MATCH('Print View'!$A53&amp;'Print View'!$R$45,'Impact Indicators - Section B'!$A$29:$A$120&amp;'Impact Indicators - Section B'!$C$29:$C$120,0)),""),"")</f>
        <v>204</v>
      </c>
      <c r="S53" s="543" t="str">
        <f t="array" ref="S53">IFERROR(IF(INDEX('Impact Indicators - Section B'!J$29:J$120,MATCH('Print View'!$A53&amp;'Print View'!$R$45,'Impact Indicators - Section B'!$A$29:$A$120&amp;'Impact Indicators - Section B'!$C$29:$C$120,0))&lt;&gt;"",INDEX('Impact Indicators - Section B'!J$29:J$120,MATCH('Print View'!$A53&amp;'Print View'!$R$45,'Impact Indicators - Section B'!$A$29:$A$120&amp;'Impact Indicators - Section B'!$C$29:$C$120,0)),""),"")</f>
        <v>a1Y36000002qEMMEA2</v>
      </c>
      <c r="T53" s="545" t="b">
        <f t="array" ref="T53">IFERROR(IF(INDEX('Impact Indicators - Section B'!K$29:K$120,MATCH('Print View'!$A53&amp;'Print View'!$R$45,'Impact Indicators - Section B'!$A$29:$A$120&amp;'Impact Indicators - Section B'!$C$29:$C$120,0))&lt;&gt;"",INDEX('Impact Indicators - Section B'!K$29:K$120,MATCH('Print View'!$A53&amp;'Print View'!$R$45,'Impact Indicators - Section B'!$A$29:$A$120&amp;'Impact Indicators - Section B'!$C$29:$C$120,0)),""),"")</f>
        <v>1</v>
      </c>
      <c r="U53" s="547" t="str">
        <f t="array" ref="U53">IFERROR(IF(INDEX('Impact Indicators - Section B'!L$29:L$120,MATCH('Print View'!$A53&amp;'Print View'!$R51,'Impact Indicators - Section B'!$A$29:$A$120&amp;'Impact Indicators - Section B'!$C$29:$C$120,0))&lt;&gt;"",INDEX('Impact Indicators - Section B'!L$29:L$120,MATCH('Print View'!$A53&amp;'Print View'!$R$45,'Impact Indicators - Section B'!$A$29:$A$120&amp;'Impact Indicators - Section B'!$C$29:$C$120,0)),""),"")</f>
        <v/>
      </c>
      <c r="V53" s="329" t="str">
        <f t="array" ref="V53">IFERROR(IF(INDEX('Impact Indicators - Section B'!D$29:D$120,MATCH('Print View'!$A53&amp;'Print View'!$V$45,'Impact Indicators - Section B'!$A$29:$A$120&amp;'Impact Indicators - Section B'!$C$29:$C$120,0))&lt;&gt;"",INDEX('Impact Indicators - Section B'!D$29:D$120,MATCH('Print View'!$A53&amp;'Print View'!$V$45,'Impact Indicators - Section B'!$A$29:$A$120&amp;'Impact Indicators - Section B'!$C$29:$C$120,0)),""),"")</f>
        <v/>
      </c>
      <c r="W53" s="543" t="str">
        <f t="array" ref="W53">IFERROR(IF(INDEX('Impact Indicators - Section B'!J$29:J$120,MATCH('Print View'!$A53&amp;'Print View'!$V$45,'Impact Indicators - Section B'!$A$29:$A$120&amp;'Impact Indicators - Section B'!$C$29:$C$120,0))&lt;&gt;"",INDEX('Impact Indicators - Section B'!J$29:J$120,MATCH('Print View'!$A53&amp;'Print View'!$V$45,'Impact Indicators - Section B'!$A$29:$A$120&amp;'Impact Indicators - Section B'!$C$29:$C$120,0)),""),"")</f>
        <v/>
      </c>
      <c r="X53" s="545" t="str">
        <f t="array" ref="X53">IFERROR(IF(INDEX('Impact Indicators - Section B'!K$29:K$120,MATCH('Print View'!$A53&amp;'Print View'!$V$45,'Impact Indicators - Section B'!$A$29:$A$120&amp;'Impact Indicators - Section B'!$C$29:$C$120,0))&lt;&gt;"",INDEX('Impact Indicators - Section B'!K$29:K$120,MATCH('Print View'!$A53&amp;'Print View'!$V$45,'Impact Indicators - Section B'!$A$29:$A$120&amp;'Impact Indicators - Section B'!$C$29:$C$120,0)),""),"")</f>
        <v/>
      </c>
      <c r="Y53" s="547" t="str">
        <f t="array" ref="Y53">IFERROR(IF(INDEX('Impact Indicators - Section B'!L$29:L$120,MATCH('Print View'!$A53&amp;'Print View'!$V51,'Impact Indicators - Section B'!$A$29:$A$120&amp;'Impact Indicators - Section B'!$C$29:$C$120,0))&lt;&gt;"",INDEX('Impact Indicators - Section B'!L$29:L$120,MATCH('Print View'!$A53&amp;'Print View'!$V$45,'Impact Indicators - Section B'!$A$29:$A$120&amp;'Impact Indicators - Section B'!$C$29:$C$120,0)),""),"")</f>
        <v/>
      </c>
      <c r="Z53" s="329" t="str">
        <f t="array" ref="Z53">IFERROR(IF(INDEX('Impact Indicators - Section B'!D$29:D$120,MATCH('Print View'!$A53&amp;'Print View'!$Z$45,'Impact Indicators - Section B'!$A$29:$A$120&amp;'Impact Indicators - Section B'!$C$29:$C$120,0))&lt;&gt;"",INDEX('Impact Indicators - Section B'!D$29:D$120,MATCH('Print View'!$A53&amp;'Print View'!$Z$45,'Impact Indicators - Section B'!$A$29:$A$120&amp;'Impact Indicators - Section B'!$C$29:$C$120,0)),""),"")</f>
        <v/>
      </c>
      <c r="AA53" s="543" t="str">
        <f t="array" ref="AA53">IFERROR(IF(INDEX('Impact Indicators - Section B'!J$29:J$120,MATCH('Print View'!$A53&amp;'Print View'!$Z$45,'Impact Indicators - Section B'!$A$29:$A$120&amp;'Impact Indicators - Section B'!$C$29:$C$120,0))&lt;&gt;"",INDEX('Impact Indicators - Section B'!J$29:J$120,MATCH('Print View'!$A53&amp;'Print View'!$Z$45,'Impact Indicators - Section B'!$A$29:$A$120&amp;'Impact Indicators - Section B'!$C$29:$C$120,0)),""),"")</f>
        <v/>
      </c>
      <c r="AB53" s="545" t="str">
        <f t="array" ref="AB53">IFERROR(IF(INDEX('Impact Indicators - Section B'!K$29:K$120,MATCH('Print View'!$A53&amp;'Print View'!$Z$45,'Impact Indicators - Section B'!$A$29:$A$120&amp;'Impact Indicators - Section B'!$C$29:$C$120,0))&lt;&gt;"",INDEX('Impact Indicators - Section B'!K$29:K$120,MATCH('Print View'!$A53&amp;'Print View'!$Z$45,'Impact Indicators - Section B'!$A$29:$A$120&amp;'Impact Indicators - Section B'!$C$29:$C$120,0)),""),"")</f>
        <v/>
      </c>
      <c r="AC53" s="547" t="str">
        <f t="array" ref="AC53">IFERROR(IF(INDEX('Impact Indicators - Section B'!L$29:L$120,MATCH('Print View'!$A53&amp;'Print View'!$Z51,'Impact Indicators - Section B'!$A$29:$A$120&amp;'Impact Indicators - Section B'!$C$29:$C$120,0))&lt;&gt;"",INDEX('Impact Indicators - Section B'!L$29:L$120,MATCH('Print View'!$A53&amp;'Print View'!$Z$45,'Impact Indicators - Section B'!$A$29:$A$120&amp;'Impact Indicators - Section B'!$C$29:$C$120,0)),""),"")</f>
        <v/>
      </c>
      <c r="AD53" s="330"/>
      <c r="AE53" s="331"/>
      <c r="AF53" s="331"/>
      <c r="AG53" s="331"/>
      <c r="AH53" s="331"/>
      <c r="AI53" s="331"/>
      <c r="AJ53" s="332" t="s">
        <v>287</v>
      </c>
    </row>
    <row r="54" spans="1:36" s="227" customFormat="1" ht="60" customHeight="1" x14ac:dyDescent="0.4">
      <c r="A54" s="613"/>
      <c r="B54" s="564"/>
      <c r="C54" s="564"/>
      <c r="D54" s="564"/>
      <c r="E54" s="564"/>
      <c r="F54" s="564"/>
      <c r="G54" s="564"/>
      <c r="H54" s="564"/>
      <c r="I54" s="548"/>
      <c r="J54" s="333" t="str">
        <f t="array" ref="J54">IFERROR(IF(INDEX('Impact Indicators - Section B'!E$29:E$120,MATCH('Print View'!$A53&amp;'Print View'!$J$45,'Impact Indicators - Section B'!$A$29:$A$120&amp;'Impact Indicators - Section B'!$C$29:$C$120,0))&lt;&gt;"",INDEX('Impact Indicators - Section B'!E$29:E$120,MATCH('Print View'!$A53&amp;'Print View'!$J$45,'Impact Indicators - Section B'!$A$29:$A$120&amp;'Impact Indicators - Section B'!$C$29:$C$120,0)),""),"")</f>
        <v/>
      </c>
      <c r="K54" s="544"/>
      <c r="L54" s="546"/>
      <c r="M54" s="548"/>
      <c r="N54" s="333" t="str">
        <f t="array" ref="N54">IFERROR(IF(INDEX('Impact Indicators - Section B'!E$29:E$120,MATCH('Print View'!$A53&amp;'Print View'!$N$45,'Impact Indicators - Section B'!$A$29:$A$120&amp;'Impact Indicators - Section B'!$C$29:$C$120,0))&lt;&gt;"",INDEX('Impact Indicators - Section B'!E$29:E$120,MATCH('Print View'!$A53&amp;'Print View'!$N$45,'Impact Indicators - Section B'!$A$29:$A$120&amp;'Impact Indicators - Section B'!$C$29:$C$120,0)),""),"")</f>
        <v/>
      </c>
      <c r="O54" s="544"/>
      <c r="P54" s="546"/>
      <c r="Q54" s="548"/>
      <c r="R54" s="333" t="str">
        <f t="array" ref="R54">IFERROR(IF(INDEX('Impact Indicators - Section B'!E$29:E$120,MATCH('Print View'!$A53&amp;'Print View'!$N$45,'Impact Indicators - Section B'!$A$29:$A$120&amp;'Impact Indicators - Section B'!$C$29:$C$120,0))&lt;&gt;"",INDEX('Impact Indicators - Section B'!E$29:E$120,MATCH('Print View'!$A53&amp;'Print View'!$N$45,'Impact Indicators - Section B'!$A$29:$A$120&amp;'Impact Indicators - Section B'!$C$29:$C$120,0)),""),"")</f>
        <v/>
      </c>
      <c r="S54" s="544"/>
      <c r="T54" s="546"/>
      <c r="U54" s="548"/>
      <c r="V54" s="333" t="str">
        <f t="array" ref="V54">IFERROR(IF(INDEX('Impact Indicators - Section B'!E$29:E$120,MATCH('Print View'!$A53&amp;'Print View'!$V$45,'Impact Indicators - Section B'!$A$29:$A$120&amp;'Impact Indicators - Section B'!$C$29:$C$120,0))&lt;&gt;"",INDEX('Impact Indicators - Section B'!E$29:E$120,MATCH('Print View'!$A53&amp;'Print View'!$V$45,'Impact Indicators - Section B'!$A$29:$A$120&amp;'Impact Indicators - Section B'!$C$29:$C$120,0)),""),"")</f>
        <v/>
      </c>
      <c r="W54" s="544"/>
      <c r="X54" s="546"/>
      <c r="Y54" s="548"/>
      <c r="Z54" s="333" t="str">
        <f t="array" ref="Z54">IFERROR(IF(INDEX('Impact Indicators - Section B'!E$29:E$120,MATCH('Print View'!$A53&amp;'Print View'!$Z$45,'Impact Indicators - Section B'!$A$29:$A$120&amp;'Impact Indicators - Section B'!$C$29:$C$120,0))&lt;&gt;"",INDEX('Impact Indicators - Section B'!E$29:E$120,MATCH('Print View'!$A53&amp;'Print View'!$Z$45,'Impact Indicators - Section B'!$A$29:$A$120&amp;'Impact Indicators - Section B'!$C$29:$C$120,0)),""),"")</f>
        <v/>
      </c>
      <c r="AA54" s="544"/>
      <c r="AB54" s="546"/>
      <c r="AC54" s="548"/>
      <c r="AD54" s="334"/>
      <c r="AE54" s="335"/>
      <c r="AF54" s="335"/>
      <c r="AG54" s="335"/>
      <c r="AH54" s="335"/>
      <c r="AI54" s="335"/>
      <c r="AJ54" s="336" t="s">
        <v>287</v>
      </c>
    </row>
    <row r="55" spans="1:36" s="227" customFormat="1" ht="60" customHeight="1" x14ac:dyDescent="0.4">
      <c r="A55" s="614">
        <v>5</v>
      </c>
      <c r="B55" s="568" t="str">
        <f>IFERROR(IF(INDEX('Impact Indicators - Section B'!B$9:B$25,MATCH('Print View'!$A55,'Impact Indicators - Section B'!$A$9:$A$25,0))&lt;&gt;"",INDEX('Impact Indicators - Section B'!B$9:B$25,MATCH('Print View'!$A55,'Impact Indicators - Section B'!$A$9:$A$25,0)),""),"")</f>
        <v>HSS I-1: Under 5 mortality rate per 1000 live births</v>
      </c>
      <c r="C55" s="568" t="str">
        <f>IFERROR(IF(INDEX('Impact Indicators - Section B'!C$9:C$25,MATCH('Print View'!$A55,'Impact Indicators - Section B'!$A$9:$A$25,0))&lt;&gt;"",INDEX('Impact Indicators - Section B'!C$9:C$25,MATCH('Print View'!$A55,'Impact Indicators - Section B'!$A$9:$A$25,0)),""),"")</f>
        <v/>
      </c>
      <c r="D55" s="568" t="str">
        <f>IFERROR(IF(INDEX('Impact Indicators - Section B'!D$9:D$25,MATCH('Print View'!$A55,'Impact Indicators - Section B'!$A$9:$A$25,0))&lt;&gt;"",INDEX('Impact Indicators - Section B'!D$9:D$25,MATCH('Print View'!$A55,'Impact Indicators - Section B'!$A$9:$A$25,0)),""),"")</f>
        <v>60</v>
      </c>
      <c r="E55" s="568" t="str">
        <f>IFERROR(IF(INDEX('Impact Indicators - Section B'!E$9:E$25,MATCH('Print View'!$A55,'Impact Indicators - Section B'!$A$9:$A$25,0))&lt;&gt;"",INDEX('Impact Indicators - Section B'!E$9:E$25,MATCH('Print View'!$A55,'Impact Indicators - Section B'!$A$9:$A$25,0)),""),"")</f>
        <v>2014</v>
      </c>
      <c r="F55" s="568" t="str">
        <f>IFERROR(IF(INDEX('Impact Indicators - Section B'!F$9:F$25,MATCH('Print View'!$A55,'Impact Indicators - Section B'!$A$9:$A$25,0))&lt;&gt;"",INDEX('Impact Indicators - Section B'!F$9:F$25,MATCH('Print View'!$A55,'Impact Indicators - Section B'!$A$9:$A$25,0)),""),"")</f>
        <v>GDHS 2014</v>
      </c>
      <c r="G55" s="568" t="str">
        <f>IFERROR(IF(INDEX('Impact Indicators - Section B'!G$9:G$25,MATCH('Print View'!$A55,'Impact Indicators - Section B'!$A$9:$A$25,0))&lt;&gt;"",INDEX('Impact Indicators - Section B'!G$9:G$25,MATCH('Print View'!$A55,'Impact Indicators - Section B'!$A$9:$A$25,0)),""),"")</f>
        <v/>
      </c>
      <c r="H55" s="565" t="str">
        <f>IFERROR(IF(INDEX('Impact Indicators - Section B'!H$9:H$25,MATCH('Print View'!$A55,'Impact Indicators - Section B'!$A$9:$A$25,0))&lt;&gt;"",INDEX('Impact Indicators - Section B'!H$9:H$25,MATCH('Print View'!$A55,'Impact Indicators - Section B'!$A$9:$A$25,0)),""),"")</f>
        <v/>
      </c>
      <c r="I55" s="556" t="str">
        <f>IFERROR(IF(INDEX('Impact Indicators - Section B'!Q$9:Q$25,MATCH('Print View'!$A55,'Impact Indicators - Section B'!$A$9:$A$25,0))&lt;&gt;"",INDEX('Impact Indicators - Section B'!Q$9:Q$25,MATCH('Print View'!$A55,'Impact Indicators - Section B'!$A$9:$A$25,0)),""),"")</f>
        <v>Ghana</v>
      </c>
      <c r="J55" s="337" t="str">
        <f t="array" ref="J55">IFERROR(IF(INDEX('Impact Indicators - Section B'!D$29:D$120,MATCH('Print View'!$A55&amp;'Print View'!$J$45,'Impact Indicators - Section B'!$A$29:$A$120&amp;'Impact Indicators - Section B'!$C$29:$C$120,0))&lt;&gt;"",INDEX('Impact Indicators - Section B'!D$29:D$120,MATCH('Print View'!$A55&amp;'Print View'!$J$45,'Impact Indicators - Section B'!$A$29:$A$120&amp;'Impact Indicators - Section B'!$C$29:$C$120,0)),""),"")</f>
        <v/>
      </c>
      <c r="K55" s="552" t="str">
        <f t="array" ref="K55">IFERROR(IF(INDEX('Impact Indicators - Section B'!F$29:F$120,MATCH('Print View'!$A55&amp;'Print View'!$J$45,'Impact Indicators - Section B'!$A$29:$A$120&amp;'Impact Indicators - Section B'!$C$29:$C$120,0))&lt;&gt;"",INDEX('Impact Indicators - Section B'!F$29:F$120,MATCH('Print View'!$A55&amp;'Print View'!$J$45,'Impact Indicators - Section B'!$A$29:$A$120&amp;'Impact Indicators - Section B'!$C$29:$C$120,0)),""),"")</f>
        <v/>
      </c>
      <c r="L55" s="554" t="str">
        <f t="array" ref="L55">IFERROR(IF(INDEX('Impact Indicators - Section B'!G$29:G$120,MATCH('Print View'!$A55&amp;'Print View'!$J$45,'Impact Indicators - Section B'!$A$29:$A$120&amp;'Impact Indicators - Section B'!$C$29:$C$120,0))&lt;&gt;"",INDEX('Impact Indicators - Section B'!G$29:G$120,MATCH('Print View'!$A55&amp;'Print View'!$J$45,'Impact Indicators - Section B'!$A$29:$A$120&amp;'Impact Indicators - Section B'!$C$29:$C$120,0)),""),"")</f>
        <v/>
      </c>
      <c r="M55" s="556" t="str">
        <f t="array" ref="M55">IFERROR(IF(INDEX('Impact Indicators - Section B'!H$29:H$120,MATCH('Print View'!$A55&amp;'Print View'!$J$45,'Impact Indicators - Section B'!$A$29:$A$120&amp;'Impact Indicators - Section B'!$C$29:$C$120,0))&lt;&gt;"",INDEX('Impact Indicators - Section B'!H$29:H$120,MATCH('Print View'!$A55&amp;'Print View'!$J$45,'Impact Indicators - Section B'!$A$29:$A$120&amp;'Impact Indicators - Section B'!$C$29:$C$120,0)),""),"")</f>
        <v/>
      </c>
      <c r="N55" s="337">
        <f t="array" ref="N55">IFERROR(IF(INDEX('Impact Indicators - Section B'!D$29:D$120,MATCH('Print View'!$A55&amp;'Print View'!$N$45,'Impact Indicators - Section B'!$A$29:$A$120&amp;'Impact Indicators - Section B'!$C$29:$C$120,0))&lt;&gt;"",INDEX('Impact Indicators - Section B'!D$29:D$120,MATCH('Print View'!$A55&amp;'Print View'!$N$45,'Impact Indicators - Section B'!$A$29:$A$120&amp;'Impact Indicators - Section B'!$C$29:$C$120,0)),""),"")</f>
        <v>46</v>
      </c>
      <c r="O55" s="552" t="str">
        <f t="array" ref="O55">IFERROR(IF(INDEX('Impact Indicators - Section B'!J$29:J$120,MATCH('Print View'!$A55&amp;'Print View'!$N$45,'Impact Indicators - Section B'!$A$29:$A$120&amp;'Impact Indicators - Section B'!$C$29:$C$120,0))&lt;&gt;"",INDEX('Impact Indicators - Section B'!J$29:J$120,MATCH('Print View'!$A55&amp;'Print View'!$N$45,'Impact Indicators - Section B'!$A$29:$A$120&amp;'Impact Indicators - Section B'!$C$29:$C$120,0)),""),"")</f>
        <v>a1Y36000002qEMLEA2</v>
      </c>
      <c r="P55" s="554" t="b">
        <f t="array" ref="P55">IFERROR(IF(INDEX('Impact Indicators - Section B'!K$29:K$120,MATCH('Print View'!$A55&amp;'Print View'!$N$45,'Impact Indicators - Section B'!$A$29:$A$120&amp;'Impact Indicators - Section B'!$C$29:$C$120,0))&lt;&gt;"",INDEX('Impact Indicators - Section B'!K$29:K$120,MATCH('Print View'!$A55&amp;'Print View'!$N$45,'Impact Indicators - Section B'!$A$29:$A$120&amp;'Impact Indicators - Section B'!$C$29:$C$120,0)),""),"")</f>
        <v>1</v>
      </c>
      <c r="Q55" s="556" t="str">
        <f t="array" ref="Q55">IFERROR(IF(INDEX('Impact Indicators - Section B'!L$29:L$120,MATCH('Print View'!$A55&amp;'Print View'!$N53,'Impact Indicators - Section B'!$A$29:$A$120&amp;'Impact Indicators - Section B'!$C$29:$C$120,0))&lt;&gt;"",INDEX('Impact Indicators - Section B'!L$29:L$120,MATCH('Print View'!$A55&amp;'Print View'!$N$45,'Impact Indicators - Section B'!$A$29:$A$120&amp;'Impact Indicators - Section B'!$C$29:$C$120,0)),""),"")</f>
        <v/>
      </c>
      <c r="R55" s="337" t="str">
        <f t="array" ref="R55">IFERROR(IF(INDEX('Impact Indicators - Section B'!D$29:D$120,MATCH('Print View'!$A55&amp;'Print View'!$R$45,'Impact Indicators - Section B'!$A$29:$A$120&amp;'Impact Indicators - Section B'!$C$29:$C$120,0))&lt;&gt;"",INDEX('Impact Indicators - Section B'!D$29:D$120,MATCH('Print View'!$A55&amp;'Print View'!$R$45,'Impact Indicators - Section B'!$A$29:$A$120&amp;'Impact Indicators - Section B'!$C$29:$C$120,0)),""),"")</f>
        <v/>
      </c>
      <c r="S55" s="552" t="str">
        <f t="array" ref="S55">IFERROR(IF(INDEX('Impact Indicators - Section B'!J$29:J$120,MATCH('Print View'!$A55&amp;'Print View'!$R$45,'Impact Indicators - Section B'!$A$29:$A$120&amp;'Impact Indicators - Section B'!$C$29:$C$120,0))&lt;&gt;"",INDEX('Impact Indicators - Section B'!J$29:J$120,MATCH('Print View'!$A55&amp;'Print View'!$R$45,'Impact Indicators - Section B'!$A$29:$A$120&amp;'Impact Indicators - Section B'!$C$29:$C$120,0)),""),"")</f>
        <v>a1Y36000002qEMMEA2</v>
      </c>
      <c r="T55" s="554" t="b">
        <f t="array" ref="T55">IFERROR(IF(INDEX('Impact Indicators - Section B'!K$29:K$120,MATCH('Print View'!$A55&amp;'Print View'!$R$45,'Impact Indicators - Section B'!$A$29:$A$120&amp;'Impact Indicators - Section B'!$C$29:$C$120,0))&lt;&gt;"",INDEX('Impact Indicators - Section B'!K$29:K$120,MATCH('Print View'!$A55&amp;'Print View'!$R$45,'Impact Indicators - Section B'!$A$29:$A$120&amp;'Impact Indicators - Section B'!$C$29:$C$120,0)),""),"")</f>
        <v>1</v>
      </c>
      <c r="U55" s="556" t="str">
        <f t="array" ref="U55">IFERROR(IF(INDEX('Impact Indicators - Section B'!L$29:L$120,MATCH('Print View'!$A55&amp;'Print View'!$R53,'Impact Indicators - Section B'!$A$29:$A$120&amp;'Impact Indicators - Section B'!$C$29:$C$120,0))&lt;&gt;"",INDEX('Impact Indicators - Section B'!L$29:L$120,MATCH('Print View'!$A55&amp;'Print View'!$R$45,'Impact Indicators - Section B'!$A$29:$A$120&amp;'Impact Indicators - Section B'!$C$29:$C$120,0)),""),"")</f>
        <v/>
      </c>
      <c r="V55" s="337" t="str">
        <f t="array" ref="V55">IFERROR(IF(INDEX('Impact Indicators - Section B'!D$29:D$120,MATCH('Print View'!$A55&amp;'Print View'!$V$45,'Impact Indicators - Section B'!$A$29:$A$120&amp;'Impact Indicators - Section B'!$C$29:$C$120,0))&lt;&gt;"",INDEX('Impact Indicators - Section B'!D$29:D$120,MATCH('Print View'!$A55&amp;'Print View'!$V$45,'Impact Indicators - Section B'!$A$29:$A$120&amp;'Impact Indicators - Section B'!$C$29:$C$120,0)),""),"")</f>
        <v/>
      </c>
      <c r="W55" s="552" t="str">
        <f t="array" ref="W55">IFERROR(IF(INDEX('Impact Indicators - Section B'!J$29:J$120,MATCH('Print View'!$A55&amp;'Print View'!$V$45,'Impact Indicators - Section B'!$A$29:$A$120&amp;'Impact Indicators - Section B'!$C$29:$C$120,0))&lt;&gt;"",INDEX('Impact Indicators - Section B'!J$29:J$120,MATCH('Print View'!$A55&amp;'Print View'!$V$45,'Impact Indicators - Section B'!$A$29:$A$120&amp;'Impact Indicators - Section B'!$C$29:$C$120,0)),""),"")</f>
        <v/>
      </c>
      <c r="X55" s="554" t="str">
        <f t="array" ref="X55">IFERROR(IF(INDEX('Impact Indicators - Section B'!K$29:K$120,MATCH('Print View'!$A55&amp;'Print View'!$V$45,'Impact Indicators - Section B'!$A$29:$A$120&amp;'Impact Indicators - Section B'!$C$29:$C$120,0))&lt;&gt;"",INDEX('Impact Indicators - Section B'!K$29:K$120,MATCH('Print View'!$A55&amp;'Print View'!$V$45,'Impact Indicators - Section B'!$A$29:$A$120&amp;'Impact Indicators - Section B'!$C$29:$C$120,0)),""),"")</f>
        <v/>
      </c>
      <c r="Y55" s="556" t="str">
        <f t="array" ref="Y55">IFERROR(IF(INDEX('Impact Indicators - Section B'!L$29:L$120,MATCH('Print View'!$A55&amp;'Print View'!$V53,'Impact Indicators - Section B'!$A$29:$A$120&amp;'Impact Indicators - Section B'!$C$29:$C$120,0))&lt;&gt;"",INDEX('Impact Indicators - Section B'!L$29:L$120,MATCH('Print View'!$A55&amp;'Print View'!$V$45,'Impact Indicators - Section B'!$A$29:$A$120&amp;'Impact Indicators - Section B'!$C$29:$C$120,0)),""),"")</f>
        <v/>
      </c>
      <c r="Z55" s="337" t="str">
        <f t="array" ref="Z55">IFERROR(IF(INDEX('Impact Indicators - Section B'!D$29:D$120,MATCH('Print View'!$A55&amp;'Print View'!$Z$45,'Impact Indicators - Section B'!$A$29:$A$120&amp;'Impact Indicators - Section B'!$C$29:$C$120,0))&lt;&gt;"",INDEX('Impact Indicators - Section B'!D$29:D$120,MATCH('Print View'!$A55&amp;'Print View'!$Z$45,'Impact Indicators - Section B'!$A$29:$A$120&amp;'Impact Indicators - Section B'!$C$29:$C$120,0)),""),"")</f>
        <v/>
      </c>
      <c r="AA55" s="552" t="str">
        <f t="array" ref="AA55">IFERROR(IF(INDEX('Impact Indicators - Section B'!J$29:J$120,MATCH('Print View'!$A55&amp;'Print View'!$Z$45,'Impact Indicators - Section B'!$A$29:$A$120&amp;'Impact Indicators - Section B'!$C$29:$C$120,0))&lt;&gt;"",INDEX('Impact Indicators - Section B'!J$29:J$120,MATCH('Print View'!$A55&amp;'Print View'!$Z$45,'Impact Indicators - Section B'!$A$29:$A$120&amp;'Impact Indicators - Section B'!$C$29:$C$120,0)),""),"")</f>
        <v/>
      </c>
      <c r="AB55" s="554" t="str">
        <f t="array" ref="AB55">IFERROR(IF(INDEX('Impact Indicators - Section B'!K$29:K$120,MATCH('Print View'!$A55&amp;'Print View'!$Z$45,'Impact Indicators - Section B'!$A$29:$A$120&amp;'Impact Indicators - Section B'!$C$29:$C$120,0))&lt;&gt;"",INDEX('Impact Indicators - Section B'!K$29:K$120,MATCH('Print View'!$A55&amp;'Print View'!$Z$45,'Impact Indicators - Section B'!$A$29:$A$120&amp;'Impact Indicators - Section B'!$C$29:$C$120,0)),""),"")</f>
        <v/>
      </c>
      <c r="AC55" s="556" t="str">
        <f t="array" ref="AC55">IFERROR(IF(INDEX('Impact Indicators - Section B'!L$29:L$120,MATCH('Print View'!$A55&amp;'Print View'!$Z53,'Impact Indicators - Section B'!$A$29:$A$120&amp;'Impact Indicators - Section B'!$C$29:$C$120,0))&lt;&gt;"",INDEX('Impact Indicators - Section B'!L$29:L$120,MATCH('Print View'!$A55&amp;'Print View'!$Z$45,'Impact Indicators - Section B'!$A$29:$A$120&amp;'Impact Indicators - Section B'!$C$29:$C$120,0)),""),"")</f>
        <v/>
      </c>
      <c r="AD55" s="322"/>
      <c r="AE55" s="323"/>
      <c r="AF55" s="323"/>
      <c r="AG55" s="323"/>
      <c r="AH55" s="323"/>
      <c r="AI55" s="323"/>
      <c r="AJ55" s="562" t="s">
        <v>287</v>
      </c>
    </row>
    <row r="56" spans="1:36" s="227" customFormat="1" ht="60" customHeight="1" x14ac:dyDescent="0.4">
      <c r="A56" s="614"/>
      <c r="B56" s="569"/>
      <c r="C56" s="569"/>
      <c r="D56" s="569"/>
      <c r="E56" s="569"/>
      <c r="F56" s="569"/>
      <c r="G56" s="569"/>
      <c r="H56" s="567"/>
      <c r="I56" s="557"/>
      <c r="J56" s="325" t="str">
        <f t="array" ref="J56">IFERROR(IF(INDEX('Impact Indicators - Section B'!E$29:E$120,MATCH('Print View'!$A55&amp;'Print View'!$J$45,'Impact Indicators - Section B'!$A$29:$A$120&amp;'Impact Indicators - Section B'!$C$29:$C$120,0))&lt;&gt;"",INDEX('Impact Indicators - Section B'!E$29:E$120,MATCH('Print View'!$A55&amp;'Print View'!$J$45,'Impact Indicators - Section B'!$A$29:$A$120&amp;'Impact Indicators - Section B'!$C$29:$C$120,0)),""),"")</f>
        <v/>
      </c>
      <c r="K56" s="553"/>
      <c r="L56" s="555"/>
      <c r="M56" s="557"/>
      <c r="N56" s="325" t="str">
        <f t="array" ref="N56">IFERROR(IF(INDEX('Impact Indicators - Section B'!E$29:E$120,MATCH('Print View'!$A55&amp;'Print View'!$N$45,'Impact Indicators - Section B'!$A$29:$A$120&amp;'Impact Indicators - Section B'!$C$29:$C$120,0))&lt;&gt;"",INDEX('Impact Indicators - Section B'!E$29:E$120,MATCH('Print View'!$A55&amp;'Print View'!$N$45,'Impact Indicators - Section B'!$A$29:$A$120&amp;'Impact Indicators - Section B'!$C$29:$C$120,0)),""),"")</f>
        <v/>
      </c>
      <c r="O56" s="553"/>
      <c r="P56" s="555"/>
      <c r="Q56" s="557"/>
      <c r="R56" s="325" t="str">
        <f t="array" ref="R56">IFERROR(IF(INDEX('Impact Indicators - Section B'!E$29:E$120,MATCH('Print View'!$A55&amp;'Print View'!$N$45,'Impact Indicators - Section B'!$A$29:$A$120&amp;'Impact Indicators - Section B'!$C$29:$C$120,0))&lt;&gt;"",INDEX('Impact Indicators - Section B'!E$29:E$120,MATCH('Print View'!$A55&amp;'Print View'!$N$45,'Impact Indicators - Section B'!$A$29:$A$120&amp;'Impact Indicators - Section B'!$C$29:$C$120,0)),""),"")</f>
        <v/>
      </c>
      <c r="S56" s="553"/>
      <c r="T56" s="555"/>
      <c r="U56" s="557"/>
      <c r="V56" s="325" t="str">
        <f t="array" ref="V56">IFERROR(IF(INDEX('Impact Indicators - Section B'!E$29:E$120,MATCH('Print View'!$A55&amp;'Print View'!$V$45,'Impact Indicators - Section B'!$A$29:$A$120&amp;'Impact Indicators - Section B'!$C$29:$C$120,0))&lt;&gt;"",INDEX('Impact Indicators - Section B'!E$29:E$120,MATCH('Print View'!$A55&amp;'Print View'!$V$45,'Impact Indicators - Section B'!$A$29:$A$120&amp;'Impact Indicators - Section B'!$C$29:$C$120,0)),""),"")</f>
        <v/>
      </c>
      <c r="W56" s="553"/>
      <c r="X56" s="555"/>
      <c r="Y56" s="557"/>
      <c r="Z56" s="325" t="str">
        <f t="array" ref="Z56">IFERROR(IF(INDEX('Impact Indicators - Section B'!E$29:E$120,MATCH('Print View'!$A55&amp;'Print View'!$Z$45,'Impact Indicators - Section B'!$A$29:$A$120&amp;'Impact Indicators - Section B'!$C$29:$C$120,0))&lt;&gt;"",INDEX('Impact Indicators - Section B'!E$29:E$120,MATCH('Print View'!$A55&amp;'Print View'!$Z$45,'Impact Indicators - Section B'!$A$29:$A$120&amp;'Impact Indicators - Section B'!$C$29:$C$120,0)),""),"")</f>
        <v/>
      </c>
      <c r="AA56" s="553"/>
      <c r="AB56" s="555"/>
      <c r="AC56" s="557"/>
      <c r="AD56" s="326"/>
      <c r="AE56" s="327"/>
      <c r="AF56" s="327"/>
      <c r="AG56" s="327"/>
      <c r="AH56" s="327"/>
      <c r="AI56" s="323"/>
      <c r="AJ56" s="562" t="s">
        <v>287</v>
      </c>
    </row>
    <row r="57" spans="1:36" s="227" customFormat="1" ht="60" customHeight="1" x14ac:dyDescent="0.4">
      <c r="A57" s="613">
        <v>6</v>
      </c>
      <c r="B57" s="563" t="str">
        <f>IFERROR(IF(INDEX('Impact Indicators - Section B'!B$9:B$25,MATCH('Print View'!$A57,'Impact Indicators - Section B'!$A$9:$A$25,0))&lt;&gt;"",INDEX('Impact Indicators - Section B'!B$9:B$25,MATCH('Print View'!$A57,'Impact Indicators - Section B'!$A$9:$A$25,0)),""),"")</f>
        <v/>
      </c>
      <c r="C57" s="563" t="str">
        <f>IFERROR(IF(INDEX('Impact Indicators - Section B'!C$9:C$25,MATCH('Print View'!$A57,'Impact Indicators - Section B'!$A$9:$A$25,0))&lt;&gt;"",INDEX('Impact Indicators - Section B'!C$9:C$25,MATCH('Print View'!$A57,'Impact Indicators - Section B'!$A$9:$A$25,0)),""),"")</f>
        <v/>
      </c>
      <c r="D57" s="563" t="str">
        <f>IFERROR(IF(INDEX('Impact Indicators - Section B'!D$9:D$25,MATCH('Print View'!$A57,'Impact Indicators - Section B'!$A$9:$A$25,0))&lt;&gt;"",INDEX('Impact Indicators - Section B'!D$9:D$25,MATCH('Print View'!$A57,'Impact Indicators - Section B'!$A$9:$A$25,0)),""),"")</f>
        <v/>
      </c>
      <c r="E57" s="563" t="str">
        <f>IFERROR(IF(INDEX('Impact Indicators - Section B'!E$9:E$25,MATCH('Print View'!$A57,'Impact Indicators - Section B'!$A$9:$A$25,0))&lt;&gt;"",INDEX('Impact Indicators - Section B'!E$9:E$25,MATCH('Print View'!$A57,'Impact Indicators - Section B'!$A$9:$A$25,0)),""),"")</f>
        <v/>
      </c>
      <c r="F57" s="563" t="str">
        <f>IFERROR(IF(INDEX('Impact Indicators - Section B'!F$9:F$25,MATCH('Print View'!$A57,'Impact Indicators - Section B'!$A$9:$A$25,0))&lt;&gt;"",INDEX('Impact Indicators - Section B'!F$9:F$25,MATCH('Print View'!$A57,'Impact Indicators - Section B'!$A$9:$A$25,0)),""),"")</f>
        <v/>
      </c>
      <c r="G57" s="563" t="str">
        <f>IFERROR(IF(INDEX('Impact Indicators - Section B'!G$9:G$25,MATCH('Print View'!$A57,'Impact Indicators - Section B'!$A$9:$A$25,0))&lt;&gt;"",INDEX('Impact Indicators - Section B'!G$9:G$25,MATCH('Print View'!$A57,'Impact Indicators - Section B'!$A$9:$A$25,0)),""),"")</f>
        <v/>
      </c>
      <c r="H57" s="563" t="str">
        <f>IFERROR(IF(INDEX('Impact Indicators - Section B'!H$9:H$25,MATCH('Print View'!$A57,'Impact Indicators - Section B'!$A$9:$A$25,0))&lt;&gt;"",INDEX('Impact Indicators - Section B'!H$9:H$25,MATCH('Print View'!$A57,'Impact Indicators - Section B'!$A$9:$A$25,0)),""),"")</f>
        <v/>
      </c>
      <c r="I57" s="547" t="str">
        <f>IFERROR(IF(INDEX('Impact Indicators - Section B'!Q$9:Q$25,MATCH('Print View'!$A57,'Impact Indicators - Section B'!$A$9:$A$25,0))&lt;&gt;"",INDEX('Impact Indicators - Section B'!Q$9:Q$25,MATCH('Print View'!$A57,'Impact Indicators - Section B'!$A$9:$A$25,0)),""),"")</f>
        <v/>
      </c>
      <c r="J57" s="329" t="str">
        <f t="array" ref="J57">IFERROR(IF(INDEX('Impact Indicators - Section B'!D$29:D$120,MATCH('Print View'!$A57&amp;'Print View'!$J$45,'Impact Indicators - Section B'!$A$29:$A$120&amp;'Impact Indicators - Section B'!$C$29:$C$120,0))&lt;&gt;"",INDEX('Impact Indicators - Section B'!D$29:D$120,MATCH('Print View'!$A57&amp;'Print View'!$J$45,'Impact Indicators - Section B'!$A$29:$A$120&amp;'Impact Indicators - Section B'!$C$29:$C$120,0)),""),"")</f>
        <v/>
      </c>
      <c r="K57" s="543" t="str">
        <f t="array" ref="K57">IFERROR(IF(INDEX('Impact Indicators - Section B'!F$29:F$120,MATCH('Print View'!$A57&amp;'Print View'!$J$45,'Impact Indicators - Section B'!$A$29:$A$120&amp;'Impact Indicators - Section B'!$C$29:$C$120,0))&lt;&gt;"",INDEX('Impact Indicators - Section B'!F$29:F$120,MATCH('Print View'!$A57&amp;'Print View'!$J$45,'Impact Indicators - Section B'!$A$29:$A$120&amp;'Impact Indicators - Section B'!$C$29:$C$120,0)),""),"")</f>
        <v/>
      </c>
      <c r="L57" s="545" t="str">
        <f t="array" ref="L57">IFERROR(IF(INDEX('Impact Indicators - Section B'!G$29:G$120,MATCH('Print View'!$A57&amp;'Print View'!$J$45,'Impact Indicators - Section B'!$A$29:$A$120&amp;'Impact Indicators - Section B'!$C$29:$C$120,0))&lt;&gt;"",INDEX('Impact Indicators - Section B'!G$29:G$120,MATCH('Print View'!$A57&amp;'Print View'!$J$45,'Impact Indicators - Section B'!$A$29:$A$120&amp;'Impact Indicators - Section B'!$C$29:$C$120,0)),""),"")</f>
        <v/>
      </c>
      <c r="M57" s="547" t="str">
        <f t="array" ref="M57">IFERROR(IF(INDEX('Impact Indicators - Section B'!H$29:H$120,MATCH('Print View'!$A57&amp;'Print View'!$J$45,'Impact Indicators - Section B'!$A$29:$A$120&amp;'Impact Indicators - Section B'!$C$29:$C$120,0))&lt;&gt;"",INDEX('Impact Indicators - Section B'!H$29:H$120,MATCH('Print View'!$A57&amp;'Print View'!$J$45,'Impact Indicators - Section B'!$A$29:$A$120&amp;'Impact Indicators - Section B'!$C$29:$C$120,0)),""),"")</f>
        <v/>
      </c>
      <c r="N57" s="329" t="str">
        <f t="array" ref="N57">IFERROR(IF(INDEX('Impact Indicators - Section B'!D$29:D$120,MATCH('Print View'!$A57&amp;'Print View'!$N$45,'Impact Indicators - Section B'!$A$29:$A$120&amp;'Impact Indicators - Section B'!$C$29:$C$120,0))&lt;&gt;"",INDEX('Impact Indicators - Section B'!D$29:D$120,MATCH('Print View'!$A57&amp;'Print View'!$N$45,'Impact Indicators - Section B'!$A$29:$A$120&amp;'Impact Indicators - Section B'!$C$29:$C$120,0)),""),"")</f>
        <v/>
      </c>
      <c r="O57" s="543" t="str">
        <f t="array" ref="O57">IFERROR(IF(INDEX('Impact Indicators - Section B'!J$29:J$120,MATCH('Print View'!$A57&amp;'Print View'!$N$45,'Impact Indicators - Section B'!$A$29:$A$120&amp;'Impact Indicators - Section B'!$C$29:$C$120,0))&lt;&gt;"",INDEX('Impact Indicators - Section B'!J$29:J$120,MATCH('Print View'!$A57&amp;'Print View'!$N$45,'Impact Indicators - Section B'!$A$29:$A$120&amp;'Impact Indicators - Section B'!$C$29:$C$120,0)),""),"")</f>
        <v>a1Y36000002qEMLEA2</v>
      </c>
      <c r="P57" s="545" t="b">
        <f t="array" ref="P57">IFERROR(IF(INDEX('Impact Indicators - Section B'!K$29:K$120,MATCH('Print View'!$A57&amp;'Print View'!$N$45,'Impact Indicators - Section B'!$A$29:$A$120&amp;'Impact Indicators - Section B'!$C$29:$C$120,0))&lt;&gt;"",INDEX('Impact Indicators - Section B'!K$29:K$120,MATCH('Print View'!$A57&amp;'Print View'!$N$45,'Impact Indicators - Section B'!$A$29:$A$120&amp;'Impact Indicators - Section B'!$C$29:$C$120,0)),""),"")</f>
        <v>0</v>
      </c>
      <c r="Q57" s="547" t="str">
        <f t="array" ref="Q57">IFERROR(IF(INDEX('Impact Indicators - Section B'!L$29:L$120,MATCH('Print View'!$A57&amp;'Print View'!$N55,'Impact Indicators - Section B'!$A$29:$A$120&amp;'Impact Indicators - Section B'!$C$29:$C$120,0))&lt;&gt;"",INDEX('Impact Indicators - Section B'!L$29:L$120,MATCH('Print View'!$A57&amp;'Print View'!$N$45,'Impact Indicators - Section B'!$A$29:$A$120&amp;'Impact Indicators - Section B'!$C$29:$C$120,0)),""),"")</f>
        <v/>
      </c>
      <c r="R57" s="329" t="str">
        <f t="array" ref="R57">IFERROR(IF(INDEX('Impact Indicators - Section B'!D$29:D$120,MATCH('Print View'!$A57&amp;'Print View'!$R$45,'Impact Indicators - Section B'!$A$29:$A$120&amp;'Impact Indicators - Section B'!$C$29:$C$120,0))&lt;&gt;"",INDEX('Impact Indicators - Section B'!D$29:D$120,MATCH('Print View'!$A57&amp;'Print View'!$R$45,'Impact Indicators - Section B'!$A$29:$A$120&amp;'Impact Indicators - Section B'!$C$29:$C$120,0)),""),"")</f>
        <v/>
      </c>
      <c r="S57" s="543" t="str">
        <f t="array" ref="S57">IFERROR(IF(INDEX('Impact Indicators - Section B'!J$29:J$120,MATCH('Print View'!$A57&amp;'Print View'!$R$45,'Impact Indicators - Section B'!$A$29:$A$120&amp;'Impact Indicators - Section B'!$C$29:$C$120,0))&lt;&gt;"",INDEX('Impact Indicators - Section B'!J$29:J$120,MATCH('Print View'!$A57&amp;'Print View'!$R$45,'Impact Indicators - Section B'!$A$29:$A$120&amp;'Impact Indicators - Section B'!$C$29:$C$120,0)),""),"")</f>
        <v>a1Y36000002qEMMEA2</v>
      </c>
      <c r="T57" s="545" t="b">
        <f t="array" ref="T57">IFERROR(IF(INDEX('Impact Indicators - Section B'!K$29:K$120,MATCH('Print View'!$A57&amp;'Print View'!$R$45,'Impact Indicators - Section B'!$A$29:$A$120&amp;'Impact Indicators - Section B'!$C$29:$C$120,0))&lt;&gt;"",INDEX('Impact Indicators - Section B'!K$29:K$120,MATCH('Print View'!$A57&amp;'Print View'!$R$45,'Impact Indicators - Section B'!$A$29:$A$120&amp;'Impact Indicators - Section B'!$C$29:$C$120,0)),""),"")</f>
        <v>0</v>
      </c>
      <c r="U57" s="547" t="str">
        <f t="array" ref="U57">IFERROR(IF(INDEX('Impact Indicators - Section B'!L$29:L$120,MATCH('Print View'!$A57&amp;'Print View'!$R55,'Impact Indicators - Section B'!$A$29:$A$120&amp;'Impact Indicators - Section B'!$C$29:$C$120,0))&lt;&gt;"",INDEX('Impact Indicators - Section B'!L$29:L$120,MATCH('Print View'!$A57&amp;'Print View'!$R$45,'Impact Indicators - Section B'!$A$29:$A$120&amp;'Impact Indicators - Section B'!$C$29:$C$120,0)),""),"")</f>
        <v>a1Y36000002qEMMEA2</v>
      </c>
      <c r="V57" s="329" t="str">
        <f t="array" ref="V57">IFERROR(IF(INDEX('Impact Indicators - Section B'!D$29:D$120,MATCH('Print View'!$A57&amp;'Print View'!$V$45,'Impact Indicators - Section B'!$A$29:$A$120&amp;'Impact Indicators - Section B'!$C$29:$C$120,0))&lt;&gt;"",INDEX('Impact Indicators - Section B'!D$29:D$120,MATCH('Print View'!$A57&amp;'Print View'!$V$45,'Impact Indicators - Section B'!$A$29:$A$120&amp;'Impact Indicators - Section B'!$C$29:$C$120,0)),""),"")</f>
        <v/>
      </c>
      <c r="W57" s="543" t="str">
        <f t="array" ref="W57">IFERROR(IF(INDEX('Impact Indicators - Section B'!J$29:J$120,MATCH('Print View'!$A57&amp;'Print View'!$V$45,'Impact Indicators - Section B'!$A$29:$A$120&amp;'Impact Indicators - Section B'!$C$29:$C$120,0))&lt;&gt;"",INDEX('Impact Indicators - Section B'!J$29:J$120,MATCH('Print View'!$A57&amp;'Print View'!$V$45,'Impact Indicators - Section B'!$A$29:$A$120&amp;'Impact Indicators - Section B'!$C$29:$C$120,0)),""),"")</f>
        <v/>
      </c>
      <c r="X57" s="545" t="str">
        <f t="array" ref="X57">IFERROR(IF(INDEX('Impact Indicators - Section B'!K$29:K$120,MATCH('Print View'!$A57&amp;'Print View'!$V$45,'Impact Indicators - Section B'!$A$29:$A$120&amp;'Impact Indicators - Section B'!$C$29:$C$120,0))&lt;&gt;"",INDEX('Impact Indicators - Section B'!K$29:K$120,MATCH('Print View'!$A57&amp;'Print View'!$V$45,'Impact Indicators - Section B'!$A$29:$A$120&amp;'Impact Indicators - Section B'!$C$29:$C$120,0)),""),"")</f>
        <v/>
      </c>
      <c r="Y57" s="547" t="str">
        <f t="array" ref="Y57">IFERROR(IF(INDEX('Impact Indicators - Section B'!L$29:L$120,MATCH('Print View'!$A57&amp;'Print View'!$V55,'Impact Indicators - Section B'!$A$29:$A$120&amp;'Impact Indicators - Section B'!$C$29:$C$120,0))&lt;&gt;"",INDEX('Impact Indicators - Section B'!L$29:L$120,MATCH('Print View'!$A57&amp;'Print View'!$V$45,'Impact Indicators - Section B'!$A$29:$A$120&amp;'Impact Indicators - Section B'!$C$29:$C$120,0)),""),"")</f>
        <v/>
      </c>
      <c r="Z57" s="329" t="str">
        <f t="array" ref="Z57">IFERROR(IF(INDEX('Impact Indicators - Section B'!D$29:D$120,MATCH('Print View'!$A57&amp;'Print View'!$Z$45,'Impact Indicators - Section B'!$A$29:$A$120&amp;'Impact Indicators - Section B'!$C$29:$C$120,0))&lt;&gt;"",INDEX('Impact Indicators - Section B'!D$29:D$120,MATCH('Print View'!$A57&amp;'Print View'!$Z$45,'Impact Indicators - Section B'!$A$29:$A$120&amp;'Impact Indicators - Section B'!$C$29:$C$120,0)),""),"")</f>
        <v/>
      </c>
      <c r="AA57" s="543" t="str">
        <f t="array" ref="AA57">IFERROR(IF(INDEX('Impact Indicators - Section B'!J$29:J$120,MATCH('Print View'!$A57&amp;'Print View'!$Z$45,'Impact Indicators - Section B'!$A$29:$A$120&amp;'Impact Indicators - Section B'!$C$29:$C$120,0))&lt;&gt;"",INDEX('Impact Indicators - Section B'!J$29:J$120,MATCH('Print View'!$A57&amp;'Print View'!$Z$45,'Impact Indicators - Section B'!$A$29:$A$120&amp;'Impact Indicators - Section B'!$C$29:$C$120,0)),""),"")</f>
        <v/>
      </c>
      <c r="AB57" s="545" t="str">
        <f t="array" ref="AB57">IFERROR(IF(INDEX('Impact Indicators - Section B'!K$29:K$120,MATCH('Print View'!$A57&amp;'Print View'!$Z$45,'Impact Indicators - Section B'!$A$29:$A$120&amp;'Impact Indicators - Section B'!$C$29:$C$120,0))&lt;&gt;"",INDEX('Impact Indicators - Section B'!K$29:K$120,MATCH('Print View'!$A57&amp;'Print View'!$Z$45,'Impact Indicators - Section B'!$A$29:$A$120&amp;'Impact Indicators - Section B'!$C$29:$C$120,0)),""),"")</f>
        <v/>
      </c>
      <c r="AC57" s="547" t="str">
        <f t="array" ref="AC57">IFERROR(IF(INDEX('Impact Indicators - Section B'!L$29:L$120,MATCH('Print View'!$A57&amp;'Print View'!$Z55,'Impact Indicators - Section B'!$A$29:$A$120&amp;'Impact Indicators - Section B'!$C$29:$C$120,0))&lt;&gt;"",INDEX('Impact Indicators - Section B'!L$29:L$120,MATCH('Print View'!$A57&amp;'Print View'!$Z$45,'Impact Indicators - Section B'!$A$29:$A$120&amp;'Impact Indicators - Section B'!$C$29:$C$120,0)),""),"")</f>
        <v/>
      </c>
      <c r="AD57" s="330"/>
      <c r="AE57" s="331"/>
      <c r="AF57" s="331"/>
      <c r="AG57" s="331"/>
      <c r="AH57" s="331"/>
      <c r="AI57" s="331"/>
      <c r="AJ57" s="332" t="s">
        <v>287</v>
      </c>
    </row>
    <row r="58" spans="1:36" s="227" customFormat="1" ht="60" customHeight="1" x14ac:dyDescent="0.4">
      <c r="A58" s="613"/>
      <c r="B58" s="564"/>
      <c r="C58" s="564"/>
      <c r="D58" s="564"/>
      <c r="E58" s="564"/>
      <c r="F58" s="564"/>
      <c r="G58" s="564"/>
      <c r="H58" s="564"/>
      <c r="I58" s="548"/>
      <c r="J58" s="333" t="str">
        <f t="array" ref="J58">IFERROR(IF(INDEX('Impact Indicators - Section B'!E$29:E$120,MATCH('Print View'!$A57&amp;'Print View'!$J$45,'Impact Indicators - Section B'!$A$29:$A$120&amp;'Impact Indicators - Section B'!$C$29:$C$120,0))&lt;&gt;"",INDEX('Impact Indicators - Section B'!E$29:E$120,MATCH('Print View'!$A57&amp;'Print View'!$J$45,'Impact Indicators - Section B'!$A$29:$A$120&amp;'Impact Indicators - Section B'!$C$29:$C$120,0)),""),"")</f>
        <v/>
      </c>
      <c r="K58" s="544"/>
      <c r="L58" s="546"/>
      <c r="M58" s="548"/>
      <c r="N58" s="333" t="str">
        <f t="array" ref="N58">IFERROR(IF(INDEX('Impact Indicators - Section B'!E$29:E$120,MATCH('Print View'!$A57&amp;'Print View'!$N$45,'Impact Indicators - Section B'!$A$29:$A$120&amp;'Impact Indicators - Section B'!$C$29:$C$120,0))&lt;&gt;"",INDEX('Impact Indicators - Section B'!E$29:E$120,MATCH('Print View'!$A57&amp;'Print View'!$N$45,'Impact Indicators - Section B'!$A$29:$A$120&amp;'Impact Indicators - Section B'!$C$29:$C$120,0)),""),"")</f>
        <v/>
      </c>
      <c r="O58" s="544"/>
      <c r="P58" s="546"/>
      <c r="Q58" s="548"/>
      <c r="R58" s="333" t="str">
        <f t="array" ref="R58">IFERROR(IF(INDEX('Impact Indicators - Section B'!E$29:E$120,MATCH('Print View'!$A57&amp;'Print View'!$N$45,'Impact Indicators - Section B'!$A$29:$A$120&amp;'Impact Indicators - Section B'!$C$29:$C$120,0))&lt;&gt;"",INDEX('Impact Indicators - Section B'!E$29:E$120,MATCH('Print View'!$A57&amp;'Print View'!$N$45,'Impact Indicators - Section B'!$A$29:$A$120&amp;'Impact Indicators - Section B'!$C$29:$C$120,0)),""),"")</f>
        <v/>
      </c>
      <c r="S58" s="544"/>
      <c r="T58" s="546"/>
      <c r="U58" s="548"/>
      <c r="V58" s="333" t="str">
        <f t="array" ref="V58">IFERROR(IF(INDEX('Impact Indicators - Section B'!E$29:E$120,MATCH('Print View'!$A57&amp;'Print View'!$V$45,'Impact Indicators - Section B'!$A$29:$A$120&amp;'Impact Indicators - Section B'!$C$29:$C$120,0))&lt;&gt;"",INDEX('Impact Indicators - Section B'!E$29:E$120,MATCH('Print View'!$A57&amp;'Print View'!$V$45,'Impact Indicators - Section B'!$A$29:$A$120&amp;'Impact Indicators - Section B'!$C$29:$C$120,0)),""),"")</f>
        <v/>
      </c>
      <c r="W58" s="544"/>
      <c r="X58" s="546"/>
      <c r="Y58" s="548"/>
      <c r="Z58" s="333" t="str">
        <f t="array" ref="Z58">IFERROR(IF(INDEX('Impact Indicators - Section B'!E$29:E$120,MATCH('Print View'!$A57&amp;'Print View'!$Z$45,'Impact Indicators - Section B'!$A$29:$A$120&amp;'Impact Indicators - Section B'!$C$29:$C$120,0))&lt;&gt;"",INDEX('Impact Indicators - Section B'!E$29:E$120,MATCH('Print View'!$A57&amp;'Print View'!$Z$45,'Impact Indicators - Section B'!$A$29:$A$120&amp;'Impact Indicators - Section B'!$C$29:$C$120,0)),""),"")</f>
        <v/>
      </c>
      <c r="AA58" s="544"/>
      <c r="AB58" s="546"/>
      <c r="AC58" s="548"/>
      <c r="AD58" s="334"/>
      <c r="AE58" s="335"/>
      <c r="AF58" s="335"/>
      <c r="AG58" s="335"/>
      <c r="AH58" s="335"/>
      <c r="AI58" s="335"/>
      <c r="AJ58" s="336" t="s">
        <v>287</v>
      </c>
    </row>
    <row r="59" spans="1:36" s="227" customFormat="1" ht="60" customHeight="1" x14ac:dyDescent="0.4">
      <c r="A59" s="614">
        <v>7</v>
      </c>
      <c r="B59" s="568" t="str">
        <f>IFERROR(IF(INDEX('Impact Indicators - Section B'!B$9:B$25,MATCH('Print View'!$A59,'Impact Indicators - Section B'!$A$9:$A$25,0))&lt;&gt;"",INDEX('Impact Indicators - Section B'!B$9:B$25,MATCH('Print View'!$A59,'Impact Indicators - Section B'!$A$9:$A$25,0)),""),"")</f>
        <v/>
      </c>
      <c r="C59" s="568" t="str">
        <f>IFERROR(IF(INDEX('Impact Indicators - Section B'!C$9:C$25,MATCH('Print View'!$A59,'Impact Indicators - Section B'!$A$9:$A$25,0))&lt;&gt;"",INDEX('Impact Indicators - Section B'!C$9:C$25,MATCH('Print View'!$A59,'Impact Indicators - Section B'!$A$9:$A$25,0)),""),"")</f>
        <v/>
      </c>
      <c r="D59" s="568" t="str">
        <f>IFERROR(IF(INDEX('Impact Indicators - Section B'!D$9:D$25,MATCH('Print View'!$A59,'Impact Indicators - Section B'!$A$9:$A$25,0))&lt;&gt;"",INDEX('Impact Indicators - Section B'!D$9:D$25,MATCH('Print View'!$A59,'Impact Indicators - Section B'!$A$9:$A$25,0)),""),"")</f>
        <v/>
      </c>
      <c r="E59" s="568" t="str">
        <f>IFERROR(IF(INDEX('Impact Indicators - Section B'!E$9:E$25,MATCH('Print View'!$A59,'Impact Indicators - Section B'!$A$9:$A$25,0))&lt;&gt;"",INDEX('Impact Indicators - Section B'!E$9:E$25,MATCH('Print View'!$A59,'Impact Indicators - Section B'!$A$9:$A$25,0)),""),"")</f>
        <v/>
      </c>
      <c r="F59" s="568" t="str">
        <f>IFERROR(IF(INDEX('Impact Indicators - Section B'!F$9:F$25,MATCH('Print View'!$A59,'Impact Indicators - Section B'!$A$9:$A$25,0))&lt;&gt;"",INDEX('Impact Indicators - Section B'!F$9:F$25,MATCH('Print View'!$A59,'Impact Indicators - Section B'!$A$9:$A$25,0)),""),"")</f>
        <v/>
      </c>
      <c r="G59" s="568" t="str">
        <f>IFERROR(IF(INDEX('Impact Indicators - Section B'!G$9:G$25,MATCH('Print View'!$A59,'Impact Indicators - Section B'!$A$9:$A$25,0))&lt;&gt;"",INDEX('Impact Indicators - Section B'!G$9:G$25,MATCH('Print View'!$A59,'Impact Indicators - Section B'!$A$9:$A$25,0)),""),"")</f>
        <v/>
      </c>
      <c r="H59" s="565" t="str">
        <f>IFERROR(IF(INDEX('Impact Indicators - Section B'!H$9:H$25,MATCH('Print View'!$A59,'Impact Indicators - Section B'!$A$9:$A$25,0))&lt;&gt;"",INDEX('Impact Indicators - Section B'!H$9:H$25,MATCH('Print View'!$A59,'Impact Indicators - Section B'!$A$9:$A$25,0)),""),"")</f>
        <v/>
      </c>
      <c r="I59" s="556" t="str">
        <f>IFERROR(IF(INDEX('Impact Indicators - Section B'!Q$9:Q$25,MATCH('Print View'!$A59,'Impact Indicators - Section B'!$A$9:$A$25,0))&lt;&gt;"",INDEX('Impact Indicators - Section B'!Q$9:Q$25,MATCH('Print View'!$A59,'Impact Indicators - Section B'!$A$9:$A$25,0)),""),"")</f>
        <v/>
      </c>
      <c r="J59" s="337" t="str">
        <f t="array" ref="J59">IFERROR(IF(INDEX('Impact Indicators - Section B'!D$29:D$120,MATCH('Print View'!$A59&amp;'Print View'!$J$45,'Impact Indicators - Section B'!$A$29:$A$120&amp;'Impact Indicators - Section B'!$C$29:$C$120,0))&lt;&gt;"",INDEX('Impact Indicators - Section B'!D$29:D$120,MATCH('Print View'!$A59&amp;'Print View'!$J$45,'Impact Indicators - Section B'!$A$29:$A$120&amp;'Impact Indicators - Section B'!$C$29:$C$120,0)),""),"")</f>
        <v/>
      </c>
      <c r="K59" s="552" t="str">
        <f t="array" ref="K59">IFERROR(IF(INDEX('Impact Indicators - Section B'!F$29:F$120,MATCH('Print View'!$A59&amp;'Print View'!$J$45,'Impact Indicators - Section B'!$A$29:$A$120&amp;'Impact Indicators - Section B'!$C$29:$C$120,0))&lt;&gt;"",INDEX('Impact Indicators - Section B'!F$29:F$120,MATCH('Print View'!$A59&amp;'Print View'!$J$45,'Impact Indicators - Section B'!$A$29:$A$120&amp;'Impact Indicators - Section B'!$C$29:$C$120,0)),""),"")</f>
        <v/>
      </c>
      <c r="L59" s="554" t="str">
        <f t="array" ref="L59">IFERROR(IF(INDEX('Impact Indicators - Section B'!G$29:G$120,MATCH('Print View'!$A59&amp;'Print View'!$J$45,'Impact Indicators - Section B'!$A$29:$A$120&amp;'Impact Indicators - Section B'!$C$29:$C$120,0))&lt;&gt;"",INDEX('Impact Indicators - Section B'!G$29:G$120,MATCH('Print View'!$A59&amp;'Print View'!$J$45,'Impact Indicators - Section B'!$A$29:$A$120&amp;'Impact Indicators - Section B'!$C$29:$C$120,0)),""),"")</f>
        <v/>
      </c>
      <c r="M59" s="556" t="str">
        <f t="array" ref="M59">IFERROR(IF(INDEX('Impact Indicators - Section B'!H$29:H$120,MATCH('Print View'!$A59&amp;'Print View'!$J$45,'Impact Indicators - Section B'!$A$29:$A$120&amp;'Impact Indicators - Section B'!$C$29:$C$120,0))&lt;&gt;"",INDEX('Impact Indicators - Section B'!H$29:H$120,MATCH('Print View'!$A59&amp;'Print View'!$J$45,'Impact Indicators - Section B'!$A$29:$A$120&amp;'Impact Indicators - Section B'!$C$29:$C$120,0)),""),"")</f>
        <v/>
      </c>
      <c r="N59" s="337" t="str">
        <f t="array" ref="N59">IFERROR(IF(INDEX('Impact Indicators - Section B'!D$29:D$120,MATCH('Print View'!$A59&amp;'Print View'!$N$45,'Impact Indicators - Section B'!$A$29:$A$120&amp;'Impact Indicators - Section B'!$C$29:$C$120,0))&lt;&gt;"",INDEX('Impact Indicators - Section B'!D$29:D$120,MATCH('Print View'!$A59&amp;'Print View'!$N$45,'Impact Indicators - Section B'!$A$29:$A$120&amp;'Impact Indicators - Section B'!$C$29:$C$120,0)),""),"")</f>
        <v/>
      </c>
      <c r="O59" s="552" t="str">
        <f t="array" ref="O59">IFERROR(IF(INDEX('Impact Indicators - Section B'!J$29:J$120,MATCH('Print View'!$A59&amp;'Print View'!$N$45,'Impact Indicators - Section B'!$A$29:$A$120&amp;'Impact Indicators - Section B'!$C$29:$C$120,0))&lt;&gt;"",INDEX('Impact Indicators - Section B'!J$29:J$120,MATCH('Print View'!$A59&amp;'Print View'!$N$45,'Impact Indicators - Section B'!$A$29:$A$120&amp;'Impact Indicators - Section B'!$C$29:$C$120,0)),""),"")</f>
        <v>a1Y36000002qEMLEA2</v>
      </c>
      <c r="P59" s="554" t="b">
        <f t="array" ref="P59">IFERROR(IF(INDEX('Impact Indicators - Section B'!K$29:K$120,MATCH('Print View'!$A59&amp;'Print View'!$N$45,'Impact Indicators - Section B'!$A$29:$A$120&amp;'Impact Indicators - Section B'!$C$29:$C$120,0))&lt;&gt;"",INDEX('Impact Indicators - Section B'!K$29:K$120,MATCH('Print View'!$A59&amp;'Print View'!$N$45,'Impact Indicators - Section B'!$A$29:$A$120&amp;'Impact Indicators - Section B'!$C$29:$C$120,0)),""),"")</f>
        <v>0</v>
      </c>
      <c r="Q59" s="556" t="str">
        <f t="array" ref="Q59">IFERROR(IF(INDEX('Impact Indicators - Section B'!L$29:L$120,MATCH('Print View'!$A59&amp;'Print View'!$N57,'Impact Indicators - Section B'!$A$29:$A$120&amp;'Impact Indicators - Section B'!$C$29:$C$120,0))&lt;&gt;"",INDEX('Impact Indicators - Section B'!L$29:L$120,MATCH('Print View'!$A59&amp;'Print View'!$N$45,'Impact Indicators - Section B'!$A$29:$A$120&amp;'Impact Indicators - Section B'!$C$29:$C$120,0)),""),"")</f>
        <v>a1Y36000002qEMLEA2</v>
      </c>
      <c r="R59" s="337" t="str">
        <f t="array" ref="R59">IFERROR(IF(INDEX('Impact Indicators - Section B'!D$29:D$120,MATCH('Print View'!$A59&amp;'Print View'!$R$45,'Impact Indicators - Section B'!$A$29:$A$120&amp;'Impact Indicators - Section B'!$C$29:$C$120,0))&lt;&gt;"",INDEX('Impact Indicators - Section B'!D$29:D$120,MATCH('Print View'!$A59&amp;'Print View'!$R$45,'Impact Indicators - Section B'!$A$29:$A$120&amp;'Impact Indicators - Section B'!$C$29:$C$120,0)),""),"")</f>
        <v/>
      </c>
      <c r="S59" s="552" t="str">
        <f t="array" ref="S59">IFERROR(IF(INDEX('Impact Indicators - Section B'!J$29:J$120,MATCH('Print View'!$A59&amp;'Print View'!$R$45,'Impact Indicators - Section B'!$A$29:$A$120&amp;'Impact Indicators - Section B'!$C$29:$C$120,0))&lt;&gt;"",INDEX('Impact Indicators - Section B'!J$29:J$120,MATCH('Print View'!$A59&amp;'Print View'!$R$45,'Impact Indicators - Section B'!$A$29:$A$120&amp;'Impact Indicators - Section B'!$C$29:$C$120,0)),""),"")</f>
        <v>a1Y36000002qEMMEA2</v>
      </c>
      <c r="T59" s="554" t="b">
        <f t="array" ref="T59">IFERROR(IF(INDEX('Impact Indicators - Section B'!K$29:K$120,MATCH('Print View'!$A59&amp;'Print View'!$R$45,'Impact Indicators - Section B'!$A$29:$A$120&amp;'Impact Indicators - Section B'!$C$29:$C$120,0))&lt;&gt;"",INDEX('Impact Indicators - Section B'!K$29:K$120,MATCH('Print View'!$A59&amp;'Print View'!$R$45,'Impact Indicators - Section B'!$A$29:$A$120&amp;'Impact Indicators - Section B'!$C$29:$C$120,0)),""),"")</f>
        <v>0</v>
      </c>
      <c r="U59" s="556" t="str">
        <f t="array" ref="U59">IFERROR(IF(INDEX('Impact Indicators - Section B'!L$29:L$120,MATCH('Print View'!$A59&amp;'Print View'!$R57,'Impact Indicators - Section B'!$A$29:$A$120&amp;'Impact Indicators - Section B'!$C$29:$C$120,0))&lt;&gt;"",INDEX('Impact Indicators - Section B'!L$29:L$120,MATCH('Print View'!$A59&amp;'Print View'!$R$45,'Impact Indicators - Section B'!$A$29:$A$120&amp;'Impact Indicators - Section B'!$C$29:$C$120,0)),""),"")</f>
        <v>a1Y36000002qEMMEA2</v>
      </c>
      <c r="V59" s="337" t="str">
        <f t="array" ref="V59">IFERROR(IF(INDEX('Impact Indicators - Section B'!D$29:D$120,MATCH('Print View'!$A59&amp;'Print View'!$V$45,'Impact Indicators - Section B'!$A$29:$A$120&amp;'Impact Indicators - Section B'!$C$29:$C$120,0))&lt;&gt;"",INDEX('Impact Indicators - Section B'!D$29:D$120,MATCH('Print View'!$A59&amp;'Print View'!$V$45,'Impact Indicators - Section B'!$A$29:$A$120&amp;'Impact Indicators - Section B'!$C$29:$C$120,0)),""),"")</f>
        <v/>
      </c>
      <c r="W59" s="552" t="str">
        <f t="array" ref="W59">IFERROR(IF(INDEX('Impact Indicators - Section B'!J$29:J$120,MATCH('Print View'!$A59&amp;'Print View'!$V$45,'Impact Indicators - Section B'!$A$29:$A$120&amp;'Impact Indicators - Section B'!$C$29:$C$120,0))&lt;&gt;"",INDEX('Impact Indicators - Section B'!J$29:J$120,MATCH('Print View'!$A59&amp;'Print View'!$V$45,'Impact Indicators - Section B'!$A$29:$A$120&amp;'Impact Indicators - Section B'!$C$29:$C$120,0)),""),"")</f>
        <v/>
      </c>
      <c r="X59" s="554" t="str">
        <f t="array" ref="X59">IFERROR(IF(INDEX('Impact Indicators - Section B'!K$29:K$120,MATCH('Print View'!$A59&amp;'Print View'!$V$45,'Impact Indicators - Section B'!$A$29:$A$120&amp;'Impact Indicators - Section B'!$C$29:$C$120,0))&lt;&gt;"",INDEX('Impact Indicators - Section B'!K$29:K$120,MATCH('Print View'!$A59&amp;'Print View'!$V$45,'Impact Indicators - Section B'!$A$29:$A$120&amp;'Impact Indicators - Section B'!$C$29:$C$120,0)),""),"")</f>
        <v/>
      </c>
      <c r="Y59" s="556" t="str">
        <f t="array" ref="Y59">IFERROR(IF(INDEX('Impact Indicators - Section B'!L$29:L$120,MATCH('Print View'!$A59&amp;'Print View'!$V57,'Impact Indicators - Section B'!$A$29:$A$120&amp;'Impact Indicators - Section B'!$C$29:$C$120,0))&lt;&gt;"",INDEX('Impact Indicators - Section B'!L$29:L$120,MATCH('Print View'!$A59&amp;'Print View'!$V$45,'Impact Indicators - Section B'!$A$29:$A$120&amp;'Impact Indicators - Section B'!$C$29:$C$120,0)),""),"")</f>
        <v/>
      </c>
      <c r="Z59" s="337" t="str">
        <f t="array" ref="Z59">IFERROR(IF(INDEX('Impact Indicators - Section B'!D$29:D$120,MATCH('Print View'!$A59&amp;'Print View'!$Z$45,'Impact Indicators - Section B'!$A$29:$A$120&amp;'Impact Indicators - Section B'!$C$29:$C$120,0))&lt;&gt;"",INDEX('Impact Indicators - Section B'!D$29:D$120,MATCH('Print View'!$A59&amp;'Print View'!$Z$45,'Impact Indicators - Section B'!$A$29:$A$120&amp;'Impact Indicators - Section B'!$C$29:$C$120,0)),""),"")</f>
        <v/>
      </c>
      <c r="AA59" s="552" t="str">
        <f t="array" ref="AA59">IFERROR(IF(INDEX('Impact Indicators - Section B'!J$29:J$120,MATCH('Print View'!$A59&amp;'Print View'!$Z$45,'Impact Indicators - Section B'!$A$29:$A$120&amp;'Impact Indicators - Section B'!$C$29:$C$120,0))&lt;&gt;"",INDEX('Impact Indicators - Section B'!J$29:J$120,MATCH('Print View'!$A59&amp;'Print View'!$Z$45,'Impact Indicators - Section B'!$A$29:$A$120&amp;'Impact Indicators - Section B'!$C$29:$C$120,0)),""),"")</f>
        <v/>
      </c>
      <c r="AB59" s="554" t="str">
        <f t="array" ref="AB59">IFERROR(IF(INDEX('Impact Indicators - Section B'!K$29:K$120,MATCH('Print View'!$A59&amp;'Print View'!$Z$45,'Impact Indicators - Section B'!$A$29:$A$120&amp;'Impact Indicators - Section B'!$C$29:$C$120,0))&lt;&gt;"",INDEX('Impact Indicators - Section B'!K$29:K$120,MATCH('Print View'!$A59&amp;'Print View'!$Z$45,'Impact Indicators - Section B'!$A$29:$A$120&amp;'Impact Indicators - Section B'!$C$29:$C$120,0)),""),"")</f>
        <v/>
      </c>
      <c r="AC59" s="556" t="str">
        <f t="array" ref="AC59">IFERROR(IF(INDEX('Impact Indicators - Section B'!L$29:L$120,MATCH('Print View'!$A59&amp;'Print View'!$Z57,'Impact Indicators - Section B'!$A$29:$A$120&amp;'Impact Indicators - Section B'!$C$29:$C$120,0))&lt;&gt;"",INDEX('Impact Indicators - Section B'!L$29:L$120,MATCH('Print View'!$A59&amp;'Print View'!$Z$45,'Impact Indicators - Section B'!$A$29:$A$120&amp;'Impact Indicators - Section B'!$C$29:$C$120,0)),""),"")</f>
        <v/>
      </c>
      <c r="AD59" s="322"/>
      <c r="AE59" s="323"/>
      <c r="AF59" s="323"/>
      <c r="AG59" s="323"/>
      <c r="AH59" s="323"/>
      <c r="AI59" s="323"/>
      <c r="AJ59" s="562" t="s">
        <v>287</v>
      </c>
    </row>
    <row r="60" spans="1:36" s="227" customFormat="1" ht="60" customHeight="1" x14ac:dyDescent="0.4">
      <c r="A60" s="614"/>
      <c r="B60" s="569"/>
      <c r="C60" s="569"/>
      <c r="D60" s="569"/>
      <c r="E60" s="569"/>
      <c r="F60" s="569"/>
      <c r="G60" s="569"/>
      <c r="H60" s="567"/>
      <c r="I60" s="557"/>
      <c r="J60" s="325" t="str">
        <f t="array" ref="J60">IFERROR(IF(INDEX('Impact Indicators - Section B'!E$29:E$120,MATCH('Print View'!$A59&amp;'Print View'!$J$45,'Impact Indicators - Section B'!$A$29:$A$120&amp;'Impact Indicators - Section B'!$C$29:$C$120,0))&lt;&gt;"",INDEX('Impact Indicators - Section B'!E$29:E$120,MATCH('Print View'!$A59&amp;'Print View'!$J$45,'Impact Indicators - Section B'!$A$29:$A$120&amp;'Impact Indicators - Section B'!$C$29:$C$120,0)),""),"")</f>
        <v/>
      </c>
      <c r="K60" s="553"/>
      <c r="L60" s="555"/>
      <c r="M60" s="557"/>
      <c r="N60" s="325" t="str">
        <f t="array" ref="N60">IFERROR(IF(INDEX('Impact Indicators - Section B'!E$29:E$120,MATCH('Print View'!$A59&amp;'Print View'!$N$45,'Impact Indicators - Section B'!$A$29:$A$120&amp;'Impact Indicators - Section B'!$C$29:$C$120,0))&lt;&gt;"",INDEX('Impact Indicators - Section B'!E$29:E$120,MATCH('Print View'!$A59&amp;'Print View'!$N$45,'Impact Indicators - Section B'!$A$29:$A$120&amp;'Impact Indicators - Section B'!$C$29:$C$120,0)),""),"")</f>
        <v/>
      </c>
      <c r="O60" s="553"/>
      <c r="P60" s="555"/>
      <c r="Q60" s="557"/>
      <c r="R60" s="325" t="str">
        <f t="array" ref="R60">IFERROR(IF(INDEX('Impact Indicators - Section B'!E$29:E$120,MATCH('Print View'!$A59&amp;'Print View'!$N$45,'Impact Indicators - Section B'!$A$29:$A$120&amp;'Impact Indicators - Section B'!$C$29:$C$120,0))&lt;&gt;"",INDEX('Impact Indicators - Section B'!E$29:E$120,MATCH('Print View'!$A59&amp;'Print View'!$N$45,'Impact Indicators - Section B'!$A$29:$A$120&amp;'Impact Indicators - Section B'!$C$29:$C$120,0)),""),"")</f>
        <v/>
      </c>
      <c r="S60" s="553"/>
      <c r="T60" s="555"/>
      <c r="U60" s="557"/>
      <c r="V60" s="325" t="str">
        <f t="array" ref="V60">IFERROR(IF(INDEX('Impact Indicators - Section B'!E$29:E$120,MATCH('Print View'!$A59&amp;'Print View'!$V$45,'Impact Indicators - Section B'!$A$29:$A$120&amp;'Impact Indicators - Section B'!$C$29:$C$120,0))&lt;&gt;"",INDEX('Impact Indicators - Section B'!E$29:E$120,MATCH('Print View'!$A59&amp;'Print View'!$V$45,'Impact Indicators - Section B'!$A$29:$A$120&amp;'Impact Indicators - Section B'!$C$29:$C$120,0)),""),"")</f>
        <v/>
      </c>
      <c r="W60" s="553"/>
      <c r="X60" s="555"/>
      <c r="Y60" s="557"/>
      <c r="Z60" s="325" t="str">
        <f t="array" ref="Z60">IFERROR(IF(INDEX('Impact Indicators - Section B'!E$29:E$120,MATCH('Print View'!$A59&amp;'Print View'!$Z$45,'Impact Indicators - Section B'!$A$29:$A$120&amp;'Impact Indicators - Section B'!$C$29:$C$120,0))&lt;&gt;"",INDEX('Impact Indicators - Section B'!E$29:E$120,MATCH('Print View'!$A59&amp;'Print View'!$Z$45,'Impact Indicators - Section B'!$A$29:$A$120&amp;'Impact Indicators - Section B'!$C$29:$C$120,0)),""),"")</f>
        <v/>
      </c>
      <c r="AA60" s="553"/>
      <c r="AB60" s="555"/>
      <c r="AC60" s="557"/>
      <c r="AD60" s="326"/>
      <c r="AE60" s="327"/>
      <c r="AF60" s="327"/>
      <c r="AG60" s="327"/>
      <c r="AH60" s="327"/>
      <c r="AI60" s="323"/>
      <c r="AJ60" s="562" t="s">
        <v>287</v>
      </c>
    </row>
    <row r="61" spans="1:36" s="227" customFormat="1" ht="60" customHeight="1" x14ac:dyDescent="0.4">
      <c r="A61" s="613">
        <v>8</v>
      </c>
      <c r="B61" s="563" t="str">
        <f>IFERROR(IF(INDEX('Impact Indicators - Section B'!B$9:B$25,MATCH('Print View'!$A61,'Impact Indicators - Section B'!$A$9:$A$25,0))&lt;&gt;"",INDEX('Impact Indicators - Section B'!B$9:B$25,MATCH('Print View'!$A61,'Impact Indicators - Section B'!$A$9:$A$25,0)),""),"")</f>
        <v/>
      </c>
      <c r="C61" s="563" t="str">
        <f>IFERROR(IF(INDEX('Impact Indicators - Section B'!C$9:C$25,MATCH('Print View'!$A61,'Impact Indicators - Section B'!$A$9:$A$25,0))&lt;&gt;"",INDEX('Impact Indicators - Section B'!C$9:C$25,MATCH('Print View'!$A61,'Impact Indicators - Section B'!$A$9:$A$25,0)),""),"")</f>
        <v/>
      </c>
      <c r="D61" s="563" t="str">
        <f>IFERROR(IF(INDEX('Impact Indicators - Section B'!D$9:D$25,MATCH('Print View'!$A61,'Impact Indicators - Section B'!$A$9:$A$25,0))&lt;&gt;"",INDEX('Impact Indicators - Section B'!D$9:D$25,MATCH('Print View'!$A61,'Impact Indicators - Section B'!$A$9:$A$25,0)),""),"")</f>
        <v/>
      </c>
      <c r="E61" s="563" t="str">
        <f>IFERROR(IF(INDEX('Impact Indicators - Section B'!E$9:E$25,MATCH('Print View'!$A61,'Impact Indicators - Section B'!$A$9:$A$25,0))&lt;&gt;"",INDEX('Impact Indicators - Section B'!E$9:E$25,MATCH('Print View'!$A61,'Impact Indicators - Section B'!$A$9:$A$25,0)),""),"")</f>
        <v/>
      </c>
      <c r="F61" s="563" t="str">
        <f>IFERROR(IF(INDEX('Impact Indicators - Section B'!F$9:F$25,MATCH('Print View'!$A61,'Impact Indicators - Section B'!$A$9:$A$25,0))&lt;&gt;"",INDEX('Impact Indicators - Section B'!F$9:F$25,MATCH('Print View'!$A61,'Impact Indicators - Section B'!$A$9:$A$25,0)),""),"")</f>
        <v/>
      </c>
      <c r="G61" s="563" t="str">
        <f>IFERROR(IF(INDEX('Impact Indicators - Section B'!G$9:G$25,MATCH('Print View'!$A61,'Impact Indicators - Section B'!$A$9:$A$25,0))&lt;&gt;"",INDEX('Impact Indicators - Section B'!G$9:G$25,MATCH('Print View'!$A61,'Impact Indicators - Section B'!$A$9:$A$25,0)),""),"")</f>
        <v/>
      </c>
      <c r="H61" s="563" t="str">
        <f>IFERROR(IF(INDEX('Impact Indicators - Section B'!H$9:H$25,MATCH('Print View'!$A61,'Impact Indicators - Section B'!$A$9:$A$25,0))&lt;&gt;"",INDEX('Impact Indicators - Section B'!H$9:H$25,MATCH('Print View'!$A61,'Impact Indicators - Section B'!$A$9:$A$25,0)),""),"")</f>
        <v/>
      </c>
      <c r="I61" s="547" t="str">
        <f>IFERROR(IF(INDEX('Impact Indicators - Section B'!Q$9:Q$25,MATCH('Print View'!$A61,'Impact Indicators - Section B'!$A$9:$A$25,0))&lt;&gt;"",INDEX('Impact Indicators - Section B'!Q$9:Q$25,MATCH('Print View'!$A61,'Impact Indicators - Section B'!$A$9:$A$25,0)),""),"")</f>
        <v/>
      </c>
      <c r="J61" s="329" t="str">
        <f t="array" ref="J61">IFERROR(IF(INDEX('Impact Indicators - Section B'!D$29:D$120,MATCH('Print View'!$A61&amp;'Print View'!$J$45,'Impact Indicators - Section B'!$A$29:$A$120&amp;'Impact Indicators - Section B'!$C$29:$C$120,0))&lt;&gt;"",INDEX('Impact Indicators - Section B'!D$29:D$120,MATCH('Print View'!$A61&amp;'Print View'!$J$45,'Impact Indicators - Section B'!$A$29:$A$120&amp;'Impact Indicators - Section B'!$C$29:$C$120,0)),""),"")</f>
        <v/>
      </c>
      <c r="K61" s="543" t="str">
        <f t="array" ref="K61">IFERROR(IF(INDEX('Impact Indicators - Section B'!F$29:F$120,MATCH('Print View'!$A61&amp;'Print View'!$J$45,'Impact Indicators - Section B'!$A$29:$A$120&amp;'Impact Indicators - Section B'!$C$29:$C$120,0))&lt;&gt;"",INDEX('Impact Indicators - Section B'!F$29:F$120,MATCH('Print View'!$A61&amp;'Print View'!$J$45,'Impact Indicators - Section B'!$A$29:$A$120&amp;'Impact Indicators - Section B'!$C$29:$C$120,0)),""),"")</f>
        <v/>
      </c>
      <c r="L61" s="545" t="str">
        <f t="array" ref="L61">IFERROR(IF(INDEX('Impact Indicators - Section B'!G$29:G$120,MATCH('Print View'!$A61&amp;'Print View'!$J$45,'Impact Indicators - Section B'!$A$29:$A$120&amp;'Impact Indicators - Section B'!$C$29:$C$120,0))&lt;&gt;"",INDEX('Impact Indicators - Section B'!G$29:G$120,MATCH('Print View'!$A61&amp;'Print View'!$J$45,'Impact Indicators - Section B'!$A$29:$A$120&amp;'Impact Indicators - Section B'!$C$29:$C$120,0)),""),"")</f>
        <v/>
      </c>
      <c r="M61" s="547" t="str">
        <f t="array" ref="M61">IFERROR(IF(INDEX('Impact Indicators - Section B'!H$29:H$120,MATCH('Print View'!$A61&amp;'Print View'!$J$45,'Impact Indicators - Section B'!$A$29:$A$120&amp;'Impact Indicators - Section B'!$C$29:$C$120,0))&lt;&gt;"",INDEX('Impact Indicators - Section B'!H$29:H$120,MATCH('Print View'!$A61&amp;'Print View'!$J$45,'Impact Indicators - Section B'!$A$29:$A$120&amp;'Impact Indicators - Section B'!$C$29:$C$120,0)),""),"")</f>
        <v/>
      </c>
      <c r="N61" s="329" t="str">
        <f t="array" ref="N61">IFERROR(IF(INDEX('Impact Indicators - Section B'!D$29:D$120,MATCH('Print View'!$A61&amp;'Print View'!$N$45,'Impact Indicators - Section B'!$A$29:$A$120&amp;'Impact Indicators - Section B'!$C$29:$C$120,0))&lt;&gt;"",INDEX('Impact Indicators - Section B'!D$29:D$120,MATCH('Print View'!$A61&amp;'Print View'!$N$45,'Impact Indicators - Section B'!$A$29:$A$120&amp;'Impact Indicators - Section B'!$C$29:$C$120,0)),""),"")</f>
        <v/>
      </c>
      <c r="O61" s="543" t="str">
        <f t="array" ref="O61">IFERROR(IF(INDEX('Impact Indicators - Section B'!J$29:J$120,MATCH('Print View'!$A61&amp;'Print View'!$N$45,'Impact Indicators - Section B'!$A$29:$A$120&amp;'Impact Indicators - Section B'!$C$29:$C$120,0))&lt;&gt;"",INDEX('Impact Indicators - Section B'!J$29:J$120,MATCH('Print View'!$A61&amp;'Print View'!$N$45,'Impact Indicators - Section B'!$A$29:$A$120&amp;'Impact Indicators - Section B'!$C$29:$C$120,0)),""),"")</f>
        <v>a1Y36000002qEMLEA2</v>
      </c>
      <c r="P61" s="545" t="b">
        <f t="array" ref="P61">IFERROR(IF(INDEX('Impact Indicators - Section B'!K$29:K$120,MATCH('Print View'!$A61&amp;'Print View'!$N$45,'Impact Indicators - Section B'!$A$29:$A$120&amp;'Impact Indicators - Section B'!$C$29:$C$120,0))&lt;&gt;"",INDEX('Impact Indicators - Section B'!K$29:K$120,MATCH('Print View'!$A61&amp;'Print View'!$N$45,'Impact Indicators - Section B'!$A$29:$A$120&amp;'Impact Indicators - Section B'!$C$29:$C$120,0)),""),"")</f>
        <v>0</v>
      </c>
      <c r="Q61" s="547" t="str">
        <f t="array" ref="Q61">IFERROR(IF(INDEX('Impact Indicators - Section B'!L$29:L$120,MATCH('Print View'!$A61&amp;'Print View'!$N59,'Impact Indicators - Section B'!$A$29:$A$120&amp;'Impact Indicators - Section B'!$C$29:$C$120,0))&lt;&gt;"",INDEX('Impact Indicators - Section B'!L$29:L$120,MATCH('Print View'!$A61&amp;'Print View'!$N$45,'Impact Indicators - Section B'!$A$29:$A$120&amp;'Impact Indicators - Section B'!$C$29:$C$120,0)),""),"")</f>
        <v>a1Y36000002qEMLEA2</v>
      </c>
      <c r="R61" s="329" t="str">
        <f t="array" ref="R61">IFERROR(IF(INDEX('Impact Indicators - Section B'!D$29:D$120,MATCH('Print View'!$A61&amp;'Print View'!$R$45,'Impact Indicators - Section B'!$A$29:$A$120&amp;'Impact Indicators - Section B'!$C$29:$C$120,0))&lt;&gt;"",INDEX('Impact Indicators - Section B'!D$29:D$120,MATCH('Print View'!$A61&amp;'Print View'!$R$45,'Impact Indicators - Section B'!$A$29:$A$120&amp;'Impact Indicators - Section B'!$C$29:$C$120,0)),""),"")</f>
        <v/>
      </c>
      <c r="S61" s="543" t="str">
        <f t="array" ref="S61">IFERROR(IF(INDEX('Impact Indicators - Section B'!J$29:J$120,MATCH('Print View'!$A61&amp;'Print View'!$R$45,'Impact Indicators - Section B'!$A$29:$A$120&amp;'Impact Indicators - Section B'!$C$29:$C$120,0))&lt;&gt;"",INDEX('Impact Indicators - Section B'!J$29:J$120,MATCH('Print View'!$A61&amp;'Print View'!$R$45,'Impact Indicators - Section B'!$A$29:$A$120&amp;'Impact Indicators - Section B'!$C$29:$C$120,0)),""),"")</f>
        <v>a1Y36000002qEMMEA2</v>
      </c>
      <c r="T61" s="545" t="b">
        <f t="array" ref="T61">IFERROR(IF(INDEX('Impact Indicators - Section B'!K$29:K$120,MATCH('Print View'!$A61&amp;'Print View'!$R$45,'Impact Indicators - Section B'!$A$29:$A$120&amp;'Impact Indicators - Section B'!$C$29:$C$120,0))&lt;&gt;"",INDEX('Impact Indicators - Section B'!K$29:K$120,MATCH('Print View'!$A61&amp;'Print View'!$R$45,'Impact Indicators - Section B'!$A$29:$A$120&amp;'Impact Indicators - Section B'!$C$29:$C$120,0)),""),"")</f>
        <v>0</v>
      </c>
      <c r="U61" s="547" t="str">
        <f t="array" ref="U61">IFERROR(IF(INDEX('Impact Indicators - Section B'!L$29:L$120,MATCH('Print View'!$A61&amp;'Print View'!$R59,'Impact Indicators - Section B'!$A$29:$A$120&amp;'Impact Indicators - Section B'!$C$29:$C$120,0))&lt;&gt;"",INDEX('Impact Indicators - Section B'!L$29:L$120,MATCH('Print View'!$A61&amp;'Print View'!$R$45,'Impact Indicators - Section B'!$A$29:$A$120&amp;'Impact Indicators - Section B'!$C$29:$C$120,0)),""),"")</f>
        <v>a1Y36000002qEMMEA2</v>
      </c>
      <c r="V61" s="329" t="str">
        <f t="array" ref="V61">IFERROR(IF(INDEX('Impact Indicators - Section B'!D$29:D$120,MATCH('Print View'!$A61&amp;'Print View'!$V$45,'Impact Indicators - Section B'!$A$29:$A$120&amp;'Impact Indicators - Section B'!$C$29:$C$120,0))&lt;&gt;"",INDEX('Impact Indicators - Section B'!D$29:D$120,MATCH('Print View'!$A61&amp;'Print View'!$V$45,'Impact Indicators - Section B'!$A$29:$A$120&amp;'Impact Indicators - Section B'!$C$29:$C$120,0)),""),"")</f>
        <v/>
      </c>
      <c r="W61" s="543" t="str">
        <f t="array" ref="W61">IFERROR(IF(INDEX('Impact Indicators - Section B'!J$29:J$120,MATCH('Print View'!$A61&amp;'Print View'!$V$45,'Impact Indicators - Section B'!$A$29:$A$120&amp;'Impact Indicators - Section B'!$C$29:$C$120,0))&lt;&gt;"",INDEX('Impact Indicators - Section B'!J$29:J$120,MATCH('Print View'!$A61&amp;'Print View'!$V$45,'Impact Indicators - Section B'!$A$29:$A$120&amp;'Impact Indicators - Section B'!$C$29:$C$120,0)),""),"")</f>
        <v/>
      </c>
      <c r="X61" s="545" t="str">
        <f t="array" ref="X61">IFERROR(IF(INDEX('Impact Indicators - Section B'!K$29:K$120,MATCH('Print View'!$A61&amp;'Print View'!$V$45,'Impact Indicators - Section B'!$A$29:$A$120&amp;'Impact Indicators - Section B'!$C$29:$C$120,0))&lt;&gt;"",INDEX('Impact Indicators - Section B'!K$29:K$120,MATCH('Print View'!$A61&amp;'Print View'!$V$45,'Impact Indicators - Section B'!$A$29:$A$120&amp;'Impact Indicators - Section B'!$C$29:$C$120,0)),""),"")</f>
        <v/>
      </c>
      <c r="Y61" s="547" t="str">
        <f t="array" ref="Y61">IFERROR(IF(INDEX('Impact Indicators - Section B'!L$29:L$120,MATCH('Print View'!$A61&amp;'Print View'!$V59,'Impact Indicators - Section B'!$A$29:$A$120&amp;'Impact Indicators - Section B'!$C$29:$C$120,0))&lt;&gt;"",INDEX('Impact Indicators - Section B'!L$29:L$120,MATCH('Print View'!$A61&amp;'Print View'!$V$45,'Impact Indicators - Section B'!$A$29:$A$120&amp;'Impact Indicators - Section B'!$C$29:$C$120,0)),""),"")</f>
        <v/>
      </c>
      <c r="Z61" s="329" t="str">
        <f t="array" ref="Z61">IFERROR(IF(INDEX('Impact Indicators - Section B'!D$29:D$120,MATCH('Print View'!$A61&amp;'Print View'!$Z$45,'Impact Indicators - Section B'!$A$29:$A$120&amp;'Impact Indicators - Section B'!$C$29:$C$120,0))&lt;&gt;"",INDEX('Impact Indicators - Section B'!D$29:D$120,MATCH('Print View'!$A61&amp;'Print View'!$Z$45,'Impact Indicators - Section B'!$A$29:$A$120&amp;'Impact Indicators - Section B'!$C$29:$C$120,0)),""),"")</f>
        <v/>
      </c>
      <c r="AA61" s="543" t="str">
        <f t="array" ref="AA61">IFERROR(IF(INDEX('Impact Indicators - Section B'!J$29:J$120,MATCH('Print View'!$A61&amp;'Print View'!$Z$45,'Impact Indicators - Section B'!$A$29:$A$120&amp;'Impact Indicators - Section B'!$C$29:$C$120,0))&lt;&gt;"",INDEX('Impact Indicators - Section B'!J$29:J$120,MATCH('Print View'!$A61&amp;'Print View'!$Z$45,'Impact Indicators - Section B'!$A$29:$A$120&amp;'Impact Indicators - Section B'!$C$29:$C$120,0)),""),"")</f>
        <v/>
      </c>
      <c r="AB61" s="545" t="str">
        <f t="array" ref="AB61">IFERROR(IF(INDEX('Impact Indicators - Section B'!K$29:K$120,MATCH('Print View'!$A61&amp;'Print View'!$Z$45,'Impact Indicators - Section B'!$A$29:$A$120&amp;'Impact Indicators - Section B'!$C$29:$C$120,0))&lt;&gt;"",INDEX('Impact Indicators - Section B'!K$29:K$120,MATCH('Print View'!$A61&amp;'Print View'!$Z$45,'Impact Indicators - Section B'!$A$29:$A$120&amp;'Impact Indicators - Section B'!$C$29:$C$120,0)),""),"")</f>
        <v/>
      </c>
      <c r="AC61" s="547" t="str">
        <f t="array" ref="AC61">IFERROR(IF(INDEX('Impact Indicators - Section B'!L$29:L$120,MATCH('Print View'!$A61&amp;'Print View'!$Z59,'Impact Indicators - Section B'!$A$29:$A$120&amp;'Impact Indicators - Section B'!$C$29:$C$120,0))&lt;&gt;"",INDEX('Impact Indicators - Section B'!L$29:L$120,MATCH('Print View'!$A61&amp;'Print View'!$Z$45,'Impact Indicators - Section B'!$A$29:$A$120&amp;'Impact Indicators - Section B'!$C$29:$C$120,0)),""),"")</f>
        <v/>
      </c>
      <c r="AD61" s="330"/>
      <c r="AE61" s="331"/>
      <c r="AF61" s="331"/>
      <c r="AG61" s="331"/>
      <c r="AH61" s="331"/>
      <c r="AI61" s="331"/>
      <c r="AJ61" s="332" t="s">
        <v>287</v>
      </c>
    </row>
    <row r="62" spans="1:36" s="227" customFormat="1" ht="60" customHeight="1" x14ac:dyDescent="0.4">
      <c r="A62" s="613"/>
      <c r="B62" s="564"/>
      <c r="C62" s="564"/>
      <c r="D62" s="564"/>
      <c r="E62" s="564"/>
      <c r="F62" s="564"/>
      <c r="G62" s="564"/>
      <c r="H62" s="564"/>
      <c r="I62" s="548"/>
      <c r="J62" s="333" t="str">
        <f t="array" ref="J62">IFERROR(IF(INDEX('Impact Indicators - Section B'!E$29:E$120,MATCH('Print View'!$A61&amp;'Print View'!$J$45,'Impact Indicators - Section B'!$A$29:$A$120&amp;'Impact Indicators - Section B'!$C$29:$C$120,0))&lt;&gt;"",INDEX('Impact Indicators - Section B'!E$29:E$120,MATCH('Print View'!$A61&amp;'Print View'!$J$45,'Impact Indicators - Section B'!$A$29:$A$120&amp;'Impact Indicators - Section B'!$C$29:$C$120,0)),""),"")</f>
        <v/>
      </c>
      <c r="K62" s="544"/>
      <c r="L62" s="546"/>
      <c r="M62" s="548"/>
      <c r="N62" s="333" t="str">
        <f t="array" ref="N62">IFERROR(IF(INDEX('Impact Indicators - Section B'!E$29:E$120,MATCH('Print View'!$A61&amp;'Print View'!$N$45,'Impact Indicators - Section B'!$A$29:$A$120&amp;'Impact Indicators - Section B'!$C$29:$C$120,0))&lt;&gt;"",INDEX('Impact Indicators - Section B'!E$29:E$120,MATCH('Print View'!$A61&amp;'Print View'!$N$45,'Impact Indicators - Section B'!$A$29:$A$120&amp;'Impact Indicators - Section B'!$C$29:$C$120,0)),""),"")</f>
        <v/>
      </c>
      <c r="O62" s="544"/>
      <c r="P62" s="546"/>
      <c r="Q62" s="548"/>
      <c r="R62" s="333" t="str">
        <f t="array" ref="R62">IFERROR(IF(INDEX('Impact Indicators - Section B'!E$29:E$120,MATCH('Print View'!$A61&amp;'Print View'!$N$45,'Impact Indicators - Section B'!$A$29:$A$120&amp;'Impact Indicators - Section B'!$C$29:$C$120,0))&lt;&gt;"",INDEX('Impact Indicators - Section B'!E$29:E$120,MATCH('Print View'!$A61&amp;'Print View'!$N$45,'Impact Indicators - Section B'!$A$29:$A$120&amp;'Impact Indicators - Section B'!$C$29:$C$120,0)),""),"")</f>
        <v/>
      </c>
      <c r="S62" s="544"/>
      <c r="T62" s="546"/>
      <c r="U62" s="548"/>
      <c r="V62" s="333" t="str">
        <f t="array" ref="V62">IFERROR(IF(INDEX('Impact Indicators - Section B'!E$29:E$120,MATCH('Print View'!$A61&amp;'Print View'!$V$45,'Impact Indicators - Section B'!$A$29:$A$120&amp;'Impact Indicators - Section B'!$C$29:$C$120,0))&lt;&gt;"",INDEX('Impact Indicators - Section B'!E$29:E$120,MATCH('Print View'!$A61&amp;'Print View'!$V$45,'Impact Indicators - Section B'!$A$29:$A$120&amp;'Impact Indicators - Section B'!$C$29:$C$120,0)),""),"")</f>
        <v/>
      </c>
      <c r="W62" s="544"/>
      <c r="X62" s="546"/>
      <c r="Y62" s="548"/>
      <c r="Z62" s="333" t="str">
        <f t="array" ref="Z62">IFERROR(IF(INDEX('Impact Indicators - Section B'!E$29:E$120,MATCH('Print View'!$A61&amp;'Print View'!$Z$45,'Impact Indicators - Section B'!$A$29:$A$120&amp;'Impact Indicators - Section B'!$C$29:$C$120,0))&lt;&gt;"",INDEX('Impact Indicators - Section B'!E$29:E$120,MATCH('Print View'!$A61&amp;'Print View'!$Z$45,'Impact Indicators - Section B'!$A$29:$A$120&amp;'Impact Indicators - Section B'!$C$29:$C$120,0)),""),"")</f>
        <v/>
      </c>
      <c r="AA62" s="544"/>
      <c r="AB62" s="546"/>
      <c r="AC62" s="548"/>
      <c r="AD62" s="334"/>
      <c r="AE62" s="335"/>
      <c r="AF62" s="335"/>
      <c r="AG62" s="335"/>
      <c r="AH62" s="335"/>
      <c r="AI62" s="335"/>
      <c r="AJ62" s="336" t="s">
        <v>287</v>
      </c>
    </row>
    <row r="63" spans="1:36" s="227" customFormat="1" ht="60" customHeight="1" x14ac:dyDescent="0.4">
      <c r="A63" s="614">
        <v>9</v>
      </c>
      <c r="B63" s="568" t="str">
        <f>IFERROR(IF(INDEX('Impact Indicators - Section B'!B$9:B$25,MATCH('Print View'!$A63,'Impact Indicators - Section B'!$A$9:$A$25,0))&lt;&gt;"",INDEX('Impact Indicators - Section B'!B$9:B$25,MATCH('Print View'!$A63,'Impact Indicators - Section B'!$A$9:$A$25,0)),""),"")</f>
        <v/>
      </c>
      <c r="C63" s="568" t="str">
        <f>IFERROR(IF(INDEX('Impact Indicators - Section B'!C$9:C$25,MATCH('Print View'!$A63,'Impact Indicators - Section B'!$A$9:$A$25,0))&lt;&gt;"",INDEX('Impact Indicators - Section B'!C$9:C$25,MATCH('Print View'!$A63,'Impact Indicators - Section B'!$A$9:$A$25,0)),""),"")</f>
        <v/>
      </c>
      <c r="D63" s="568" t="str">
        <f>IFERROR(IF(INDEX('Impact Indicators - Section B'!D$9:D$25,MATCH('Print View'!$A63,'Impact Indicators - Section B'!$A$9:$A$25,0))&lt;&gt;"",INDEX('Impact Indicators - Section B'!D$9:D$25,MATCH('Print View'!$A63,'Impact Indicators - Section B'!$A$9:$A$25,0)),""),"")</f>
        <v/>
      </c>
      <c r="E63" s="568" t="str">
        <f>IFERROR(IF(INDEX('Impact Indicators - Section B'!E$9:E$25,MATCH('Print View'!$A63,'Impact Indicators - Section B'!$A$9:$A$25,0))&lt;&gt;"",INDEX('Impact Indicators - Section B'!E$9:E$25,MATCH('Print View'!$A63,'Impact Indicators - Section B'!$A$9:$A$25,0)),""),"")</f>
        <v/>
      </c>
      <c r="F63" s="568" t="str">
        <f>IFERROR(IF(INDEX('Impact Indicators - Section B'!F$9:F$25,MATCH('Print View'!$A63,'Impact Indicators - Section B'!$A$9:$A$25,0))&lt;&gt;"",INDEX('Impact Indicators - Section B'!F$9:F$25,MATCH('Print View'!$A63,'Impact Indicators - Section B'!$A$9:$A$25,0)),""),"")</f>
        <v/>
      </c>
      <c r="G63" s="568" t="str">
        <f>IFERROR(IF(INDEX('Impact Indicators - Section B'!G$9:G$25,MATCH('Print View'!$A63,'Impact Indicators - Section B'!$A$9:$A$25,0))&lt;&gt;"",INDEX('Impact Indicators - Section B'!G$9:G$25,MATCH('Print View'!$A63,'Impact Indicators - Section B'!$A$9:$A$25,0)),""),"")</f>
        <v/>
      </c>
      <c r="H63" s="565" t="str">
        <f>IFERROR(IF(INDEX('Impact Indicators - Section B'!H$9:H$25,MATCH('Print View'!$A63,'Impact Indicators - Section B'!$A$9:$A$25,0))&lt;&gt;"",INDEX('Impact Indicators - Section B'!H$9:H$25,MATCH('Print View'!$A63,'Impact Indicators - Section B'!$A$9:$A$25,0)),""),"")</f>
        <v/>
      </c>
      <c r="I63" s="556" t="str">
        <f>IFERROR(IF(INDEX('Impact Indicators - Section B'!Q$9:Q$25,MATCH('Print View'!$A63,'Impact Indicators - Section B'!$A$9:$A$25,0))&lt;&gt;"",INDEX('Impact Indicators - Section B'!Q$9:Q$25,MATCH('Print View'!$A63,'Impact Indicators - Section B'!$A$9:$A$25,0)),""),"")</f>
        <v/>
      </c>
      <c r="J63" s="337" t="str">
        <f t="array" ref="J63">IFERROR(IF(INDEX('Impact Indicators - Section B'!D$29:D$120,MATCH('Print View'!$A63&amp;'Print View'!$J$45,'Impact Indicators - Section B'!$A$29:$A$120&amp;'Impact Indicators - Section B'!$C$29:$C$120,0))&lt;&gt;"",INDEX('Impact Indicators - Section B'!D$29:D$120,MATCH('Print View'!$A63&amp;'Print View'!$J$45,'Impact Indicators - Section B'!$A$29:$A$120&amp;'Impact Indicators - Section B'!$C$29:$C$120,0)),""),"")</f>
        <v/>
      </c>
      <c r="K63" s="552" t="str">
        <f t="array" ref="K63">IFERROR(IF(INDEX('Impact Indicators - Section B'!F$29:F$120,MATCH('Print View'!$A63&amp;'Print View'!$J$45,'Impact Indicators - Section B'!$A$29:$A$120&amp;'Impact Indicators - Section B'!$C$29:$C$120,0))&lt;&gt;"",INDEX('Impact Indicators - Section B'!F$29:F$120,MATCH('Print View'!$A63&amp;'Print View'!$J$45,'Impact Indicators - Section B'!$A$29:$A$120&amp;'Impact Indicators - Section B'!$C$29:$C$120,0)),""),"")</f>
        <v/>
      </c>
      <c r="L63" s="554" t="str">
        <f t="array" ref="L63">IFERROR(IF(INDEX('Impact Indicators - Section B'!G$29:G$120,MATCH('Print View'!$A63&amp;'Print View'!$J$45,'Impact Indicators - Section B'!$A$29:$A$120&amp;'Impact Indicators - Section B'!$C$29:$C$120,0))&lt;&gt;"",INDEX('Impact Indicators - Section B'!G$29:G$120,MATCH('Print View'!$A63&amp;'Print View'!$J$45,'Impact Indicators - Section B'!$A$29:$A$120&amp;'Impact Indicators - Section B'!$C$29:$C$120,0)),""),"")</f>
        <v/>
      </c>
      <c r="M63" s="556" t="str">
        <f t="array" ref="M63">IFERROR(IF(INDEX('Impact Indicators - Section B'!H$29:H$120,MATCH('Print View'!$A63&amp;'Print View'!$J$45,'Impact Indicators - Section B'!$A$29:$A$120&amp;'Impact Indicators - Section B'!$C$29:$C$120,0))&lt;&gt;"",INDEX('Impact Indicators - Section B'!H$29:H$120,MATCH('Print View'!$A63&amp;'Print View'!$J$45,'Impact Indicators - Section B'!$A$29:$A$120&amp;'Impact Indicators - Section B'!$C$29:$C$120,0)),""),"")</f>
        <v/>
      </c>
      <c r="N63" s="337" t="str">
        <f t="array" ref="N63">IFERROR(IF(INDEX('Impact Indicators - Section B'!D$29:D$120,MATCH('Print View'!$A63&amp;'Print View'!$N$45,'Impact Indicators - Section B'!$A$29:$A$120&amp;'Impact Indicators - Section B'!$C$29:$C$120,0))&lt;&gt;"",INDEX('Impact Indicators - Section B'!D$29:D$120,MATCH('Print View'!$A63&amp;'Print View'!$N$45,'Impact Indicators - Section B'!$A$29:$A$120&amp;'Impact Indicators - Section B'!$C$29:$C$120,0)),""),"")</f>
        <v/>
      </c>
      <c r="O63" s="552" t="str">
        <f t="array" ref="O63">IFERROR(IF(INDEX('Impact Indicators - Section B'!J$29:J$120,MATCH('Print View'!$A63&amp;'Print View'!$N$45,'Impact Indicators - Section B'!$A$29:$A$120&amp;'Impact Indicators - Section B'!$C$29:$C$120,0))&lt;&gt;"",INDEX('Impact Indicators - Section B'!J$29:J$120,MATCH('Print View'!$A63&amp;'Print View'!$N$45,'Impact Indicators - Section B'!$A$29:$A$120&amp;'Impact Indicators - Section B'!$C$29:$C$120,0)),""),"")</f>
        <v>a1Y36000002qEMLEA2</v>
      </c>
      <c r="P63" s="554" t="b">
        <f t="array" ref="P63">IFERROR(IF(INDEX('Impact Indicators - Section B'!K$29:K$120,MATCH('Print View'!$A63&amp;'Print View'!$N$45,'Impact Indicators - Section B'!$A$29:$A$120&amp;'Impact Indicators - Section B'!$C$29:$C$120,0))&lt;&gt;"",INDEX('Impact Indicators - Section B'!K$29:K$120,MATCH('Print View'!$A63&amp;'Print View'!$N$45,'Impact Indicators - Section B'!$A$29:$A$120&amp;'Impact Indicators - Section B'!$C$29:$C$120,0)),""),"")</f>
        <v>0</v>
      </c>
      <c r="Q63" s="556" t="str">
        <f t="array" ref="Q63">IFERROR(IF(INDEX('Impact Indicators - Section B'!L$29:L$120,MATCH('Print View'!$A63&amp;'Print View'!$N61,'Impact Indicators - Section B'!$A$29:$A$120&amp;'Impact Indicators - Section B'!$C$29:$C$120,0))&lt;&gt;"",INDEX('Impact Indicators - Section B'!L$29:L$120,MATCH('Print View'!$A63&amp;'Print View'!$N$45,'Impact Indicators - Section B'!$A$29:$A$120&amp;'Impact Indicators - Section B'!$C$29:$C$120,0)),""),"")</f>
        <v>a1Y36000002qEMLEA2</v>
      </c>
      <c r="R63" s="337" t="str">
        <f t="array" ref="R63">IFERROR(IF(INDEX('Impact Indicators - Section B'!D$29:D$120,MATCH('Print View'!$A63&amp;'Print View'!$R$45,'Impact Indicators - Section B'!$A$29:$A$120&amp;'Impact Indicators - Section B'!$C$29:$C$120,0))&lt;&gt;"",INDEX('Impact Indicators - Section B'!D$29:D$120,MATCH('Print View'!$A63&amp;'Print View'!$R$45,'Impact Indicators - Section B'!$A$29:$A$120&amp;'Impact Indicators - Section B'!$C$29:$C$120,0)),""),"")</f>
        <v/>
      </c>
      <c r="S63" s="552" t="str">
        <f t="array" ref="S63">IFERROR(IF(INDEX('Impact Indicators - Section B'!J$29:J$120,MATCH('Print View'!$A63&amp;'Print View'!$R$45,'Impact Indicators - Section B'!$A$29:$A$120&amp;'Impact Indicators - Section B'!$C$29:$C$120,0))&lt;&gt;"",INDEX('Impact Indicators - Section B'!J$29:J$120,MATCH('Print View'!$A63&amp;'Print View'!$R$45,'Impact Indicators - Section B'!$A$29:$A$120&amp;'Impact Indicators - Section B'!$C$29:$C$120,0)),""),"")</f>
        <v>a1Y36000002qEMMEA2</v>
      </c>
      <c r="T63" s="554" t="b">
        <f t="array" ref="T63">IFERROR(IF(INDEX('Impact Indicators - Section B'!K$29:K$120,MATCH('Print View'!$A63&amp;'Print View'!$R$45,'Impact Indicators - Section B'!$A$29:$A$120&amp;'Impact Indicators - Section B'!$C$29:$C$120,0))&lt;&gt;"",INDEX('Impact Indicators - Section B'!K$29:K$120,MATCH('Print View'!$A63&amp;'Print View'!$R$45,'Impact Indicators - Section B'!$A$29:$A$120&amp;'Impact Indicators - Section B'!$C$29:$C$120,0)),""),"")</f>
        <v>0</v>
      </c>
      <c r="U63" s="556" t="str">
        <f t="array" ref="U63">IFERROR(IF(INDEX('Impact Indicators - Section B'!L$29:L$120,MATCH('Print View'!$A63&amp;'Print View'!$R61,'Impact Indicators - Section B'!$A$29:$A$120&amp;'Impact Indicators - Section B'!$C$29:$C$120,0))&lt;&gt;"",INDEX('Impact Indicators - Section B'!L$29:L$120,MATCH('Print View'!$A63&amp;'Print View'!$R$45,'Impact Indicators - Section B'!$A$29:$A$120&amp;'Impact Indicators - Section B'!$C$29:$C$120,0)),""),"")</f>
        <v>a1Y36000002qEMMEA2</v>
      </c>
      <c r="V63" s="337" t="str">
        <f t="array" ref="V63">IFERROR(IF(INDEX('Impact Indicators - Section B'!D$29:D$120,MATCH('Print View'!$A63&amp;'Print View'!$V$45,'Impact Indicators - Section B'!$A$29:$A$120&amp;'Impact Indicators - Section B'!$C$29:$C$120,0))&lt;&gt;"",INDEX('Impact Indicators - Section B'!D$29:D$120,MATCH('Print View'!$A63&amp;'Print View'!$V$45,'Impact Indicators - Section B'!$A$29:$A$120&amp;'Impact Indicators - Section B'!$C$29:$C$120,0)),""),"")</f>
        <v/>
      </c>
      <c r="W63" s="552" t="str">
        <f t="array" ref="W63">IFERROR(IF(INDEX('Impact Indicators - Section B'!J$29:J$120,MATCH('Print View'!$A63&amp;'Print View'!$V$45,'Impact Indicators - Section B'!$A$29:$A$120&amp;'Impact Indicators - Section B'!$C$29:$C$120,0))&lt;&gt;"",INDEX('Impact Indicators - Section B'!J$29:J$120,MATCH('Print View'!$A63&amp;'Print View'!$V$45,'Impact Indicators - Section B'!$A$29:$A$120&amp;'Impact Indicators - Section B'!$C$29:$C$120,0)),""),"")</f>
        <v/>
      </c>
      <c r="X63" s="554" t="str">
        <f t="array" ref="X63">IFERROR(IF(INDEX('Impact Indicators - Section B'!K$29:K$120,MATCH('Print View'!$A63&amp;'Print View'!$V$45,'Impact Indicators - Section B'!$A$29:$A$120&amp;'Impact Indicators - Section B'!$C$29:$C$120,0))&lt;&gt;"",INDEX('Impact Indicators - Section B'!K$29:K$120,MATCH('Print View'!$A63&amp;'Print View'!$V$45,'Impact Indicators - Section B'!$A$29:$A$120&amp;'Impact Indicators - Section B'!$C$29:$C$120,0)),""),"")</f>
        <v/>
      </c>
      <c r="Y63" s="556" t="str">
        <f t="array" ref="Y63">IFERROR(IF(INDEX('Impact Indicators - Section B'!L$29:L$120,MATCH('Print View'!$A63&amp;'Print View'!$V61,'Impact Indicators - Section B'!$A$29:$A$120&amp;'Impact Indicators - Section B'!$C$29:$C$120,0))&lt;&gt;"",INDEX('Impact Indicators - Section B'!L$29:L$120,MATCH('Print View'!$A63&amp;'Print View'!$V$45,'Impact Indicators - Section B'!$A$29:$A$120&amp;'Impact Indicators - Section B'!$C$29:$C$120,0)),""),"")</f>
        <v/>
      </c>
      <c r="Z63" s="337" t="str">
        <f t="array" ref="Z63">IFERROR(IF(INDEX('Impact Indicators - Section B'!D$29:D$120,MATCH('Print View'!$A63&amp;'Print View'!$Z$45,'Impact Indicators - Section B'!$A$29:$A$120&amp;'Impact Indicators - Section B'!$C$29:$C$120,0))&lt;&gt;"",INDEX('Impact Indicators - Section B'!D$29:D$120,MATCH('Print View'!$A63&amp;'Print View'!$Z$45,'Impact Indicators - Section B'!$A$29:$A$120&amp;'Impact Indicators - Section B'!$C$29:$C$120,0)),""),"")</f>
        <v/>
      </c>
      <c r="AA63" s="552" t="str">
        <f t="array" ref="AA63">IFERROR(IF(INDEX('Impact Indicators - Section B'!J$29:J$120,MATCH('Print View'!$A63&amp;'Print View'!$Z$45,'Impact Indicators - Section B'!$A$29:$A$120&amp;'Impact Indicators - Section B'!$C$29:$C$120,0))&lt;&gt;"",INDEX('Impact Indicators - Section B'!J$29:J$120,MATCH('Print View'!$A63&amp;'Print View'!$Z$45,'Impact Indicators - Section B'!$A$29:$A$120&amp;'Impact Indicators - Section B'!$C$29:$C$120,0)),""),"")</f>
        <v/>
      </c>
      <c r="AB63" s="554" t="str">
        <f t="array" ref="AB63">IFERROR(IF(INDEX('Impact Indicators - Section B'!K$29:K$120,MATCH('Print View'!$A63&amp;'Print View'!$Z$45,'Impact Indicators - Section B'!$A$29:$A$120&amp;'Impact Indicators - Section B'!$C$29:$C$120,0))&lt;&gt;"",INDEX('Impact Indicators - Section B'!K$29:K$120,MATCH('Print View'!$A63&amp;'Print View'!$Z$45,'Impact Indicators - Section B'!$A$29:$A$120&amp;'Impact Indicators - Section B'!$C$29:$C$120,0)),""),"")</f>
        <v/>
      </c>
      <c r="AC63" s="556" t="str">
        <f t="array" ref="AC63">IFERROR(IF(INDEX('Impact Indicators - Section B'!L$29:L$120,MATCH('Print View'!$A63&amp;'Print View'!$Z61,'Impact Indicators - Section B'!$A$29:$A$120&amp;'Impact Indicators - Section B'!$C$29:$C$120,0))&lt;&gt;"",INDEX('Impact Indicators - Section B'!L$29:L$120,MATCH('Print View'!$A63&amp;'Print View'!$Z$45,'Impact Indicators - Section B'!$A$29:$A$120&amp;'Impact Indicators - Section B'!$C$29:$C$120,0)),""),"")</f>
        <v/>
      </c>
      <c r="AD63" s="322"/>
      <c r="AE63" s="323"/>
      <c r="AF63" s="323"/>
      <c r="AG63" s="323"/>
      <c r="AH63" s="323"/>
      <c r="AI63" s="323"/>
      <c r="AJ63" s="562" t="s">
        <v>287</v>
      </c>
    </row>
    <row r="64" spans="1:36" s="227" customFormat="1" ht="60" customHeight="1" x14ac:dyDescent="0.4">
      <c r="A64" s="614"/>
      <c r="B64" s="569"/>
      <c r="C64" s="569"/>
      <c r="D64" s="569"/>
      <c r="E64" s="569"/>
      <c r="F64" s="569"/>
      <c r="G64" s="569"/>
      <c r="H64" s="567"/>
      <c r="I64" s="557"/>
      <c r="J64" s="325" t="str">
        <f t="array" ref="J64">IFERROR(IF(INDEX('Impact Indicators - Section B'!E$29:E$120,MATCH('Print View'!$A63&amp;'Print View'!$J$45,'Impact Indicators - Section B'!$A$29:$A$120&amp;'Impact Indicators - Section B'!$C$29:$C$120,0))&lt;&gt;"",INDEX('Impact Indicators - Section B'!E$29:E$120,MATCH('Print View'!$A63&amp;'Print View'!$J$45,'Impact Indicators - Section B'!$A$29:$A$120&amp;'Impact Indicators - Section B'!$C$29:$C$120,0)),""),"")</f>
        <v/>
      </c>
      <c r="K64" s="553"/>
      <c r="L64" s="555"/>
      <c r="M64" s="557"/>
      <c r="N64" s="325" t="str">
        <f t="array" ref="N64">IFERROR(IF(INDEX('Impact Indicators - Section B'!E$29:E$120,MATCH('Print View'!$A63&amp;'Print View'!$N$45,'Impact Indicators - Section B'!$A$29:$A$120&amp;'Impact Indicators - Section B'!$C$29:$C$120,0))&lt;&gt;"",INDEX('Impact Indicators - Section B'!E$29:E$120,MATCH('Print View'!$A63&amp;'Print View'!$N$45,'Impact Indicators - Section B'!$A$29:$A$120&amp;'Impact Indicators - Section B'!$C$29:$C$120,0)),""),"")</f>
        <v/>
      </c>
      <c r="O64" s="553"/>
      <c r="P64" s="555"/>
      <c r="Q64" s="557"/>
      <c r="R64" s="325" t="str">
        <f t="array" ref="R64">IFERROR(IF(INDEX('Impact Indicators - Section B'!E$29:E$120,MATCH('Print View'!$A63&amp;'Print View'!$N$45,'Impact Indicators - Section B'!$A$29:$A$120&amp;'Impact Indicators - Section B'!$C$29:$C$120,0))&lt;&gt;"",INDEX('Impact Indicators - Section B'!E$29:E$120,MATCH('Print View'!$A63&amp;'Print View'!$N$45,'Impact Indicators - Section B'!$A$29:$A$120&amp;'Impact Indicators - Section B'!$C$29:$C$120,0)),""),"")</f>
        <v/>
      </c>
      <c r="S64" s="553"/>
      <c r="T64" s="555"/>
      <c r="U64" s="557"/>
      <c r="V64" s="325" t="str">
        <f t="array" ref="V64">IFERROR(IF(INDEX('Impact Indicators - Section B'!E$29:E$120,MATCH('Print View'!$A63&amp;'Print View'!$V$45,'Impact Indicators - Section B'!$A$29:$A$120&amp;'Impact Indicators - Section B'!$C$29:$C$120,0))&lt;&gt;"",INDEX('Impact Indicators - Section B'!E$29:E$120,MATCH('Print View'!$A63&amp;'Print View'!$V$45,'Impact Indicators - Section B'!$A$29:$A$120&amp;'Impact Indicators - Section B'!$C$29:$C$120,0)),""),"")</f>
        <v/>
      </c>
      <c r="W64" s="553"/>
      <c r="X64" s="555"/>
      <c r="Y64" s="557"/>
      <c r="Z64" s="325" t="str">
        <f t="array" ref="Z64">IFERROR(IF(INDEX('Impact Indicators - Section B'!E$29:E$120,MATCH('Print View'!$A63&amp;'Print View'!$Z$45,'Impact Indicators - Section B'!$A$29:$A$120&amp;'Impact Indicators - Section B'!$C$29:$C$120,0))&lt;&gt;"",INDEX('Impact Indicators - Section B'!E$29:E$120,MATCH('Print View'!$A63&amp;'Print View'!$Z$45,'Impact Indicators - Section B'!$A$29:$A$120&amp;'Impact Indicators - Section B'!$C$29:$C$120,0)),""),"")</f>
        <v/>
      </c>
      <c r="AA64" s="553"/>
      <c r="AB64" s="555"/>
      <c r="AC64" s="557"/>
      <c r="AD64" s="326"/>
      <c r="AE64" s="327"/>
      <c r="AF64" s="327"/>
      <c r="AG64" s="327"/>
      <c r="AH64" s="327"/>
      <c r="AI64" s="323"/>
      <c r="AJ64" s="562"/>
    </row>
    <row r="65" spans="1:36" s="227" customFormat="1" ht="60" customHeight="1" x14ac:dyDescent="0.4">
      <c r="A65" s="613">
        <v>10</v>
      </c>
      <c r="B65" s="563" t="str">
        <f>IFERROR(IF(INDEX('Impact Indicators - Section B'!B$9:B$25,MATCH('Print View'!$A65,'Impact Indicators - Section B'!$A$9:$A$25,0))&lt;&gt;"",INDEX('Impact Indicators - Section B'!B$9:B$25,MATCH('Print View'!$A65,'Impact Indicators - Section B'!$A$9:$A$25,0)),""),"")</f>
        <v/>
      </c>
      <c r="C65" s="563" t="str">
        <f>IFERROR(IF(INDEX('Impact Indicators - Section B'!C$9:C$25,MATCH('Print View'!$A65,'Impact Indicators - Section B'!$A$9:$A$25,0))&lt;&gt;"",INDEX('Impact Indicators - Section B'!C$9:C$25,MATCH('Print View'!$A65,'Impact Indicators - Section B'!$A$9:$A$25,0)),""),"")</f>
        <v/>
      </c>
      <c r="D65" s="563" t="str">
        <f>IFERROR(IF(INDEX('Impact Indicators - Section B'!D$9:D$25,MATCH('Print View'!$A65,'Impact Indicators - Section B'!$A$9:$A$25,0))&lt;&gt;"",INDEX('Impact Indicators - Section B'!D$9:D$25,MATCH('Print View'!$A65,'Impact Indicators - Section B'!$A$9:$A$25,0)),""),"")</f>
        <v/>
      </c>
      <c r="E65" s="563" t="str">
        <f>IFERROR(IF(INDEX('Impact Indicators - Section B'!E$9:E$25,MATCH('Print View'!$A65,'Impact Indicators - Section B'!$A$9:$A$25,0))&lt;&gt;"",INDEX('Impact Indicators - Section B'!E$9:E$25,MATCH('Print View'!$A65,'Impact Indicators - Section B'!$A$9:$A$25,0)),""),"")</f>
        <v/>
      </c>
      <c r="F65" s="563" t="str">
        <f>IFERROR(IF(INDEX('Impact Indicators - Section B'!F$9:F$25,MATCH('Print View'!$A65,'Impact Indicators - Section B'!$A$9:$A$25,0))&lt;&gt;"",INDEX('Impact Indicators - Section B'!F$9:F$25,MATCH('Print View'!$A65,'Impact Indicators - Section B'!$A$9:$A$25,0)),""),"")</f>
        <v/>
      </c>
      <c r="G65" s="563" t="str">
        <f>IFERROR(IF(INDEX('Impact Indicators - Section B'!G$9:G$25,MATCH('Print View'!$A65,'Impact Indicators - Section B'!$A$9:$A$25,0))&lt;&gt;"",INDEX('Impact Indicators - Section B'!G$9:G$25,MATCH('Print View'!$A65,'Impact Indicators - Section B'!$A$9:$A$25,0)),""),"")</f>
        <v/>
      </c>
      <c r="H65" s="563" t="str">
        <f>IFERROR(IF(INDEX('Impact Indicators - Section B'!H$9:H$25,MATCH('Print View'!$A65,'Impact Indicators - Section B'!$A$9:$A$25,0))&lt;&gt;"",INDEX('Impact Indicators - Section B'!H$9:H$25,MATCH('Print View'!$A65,'Impact Indicators - Section B'!$A$9:$A$25,0)),""),"")</f>
        <v/>
      </c>
      <c r="I65" s="547" t="str">
        <f>IFERROR(IF(INDEX('Impact Indicators - Section B'!Q$9:Q$25,MATCH('Print View'!$A65,'Impact Indicators - Section B'!$A$9:$A$25,0))&lt;&gt;"",INDEX('Impact Indicators - Section B'!Q$9:Q$25,MATCH('Print View'!$A65,'Impact Indicators - Section B'!$A$9:$A$25,0)),""),"")</f>
        <v/>
      </c>
      <c r="J65" s="329" t="str">
        <f t="array" ref="J65">IFERROR(IF(INDEX('Impact Indicators - Section B'!D$29:D$120,MATCH('Print View'!$A65&amp;'Print View'!$J$45,'Impact Indicators - Section B'!$A$29:$A$120&amp;'Impact Indicators - Section B'!$C$29:$C$120,0))&lt;&gt;"",INDEX('Impact Indicators - Section B'!D$29:D$120,MATCH('Print View'!$A65&amp;'Print View'!$J$45,'Impact Indicators - Section B'!$A$29:$A$120&amp;'Impact Indicators - Section B'!$C$29:$C$120,0)),""),"")</f>
        <v/>
      </c>
      <c r="K65" s="543" t="str">
        <f t="array" ref="K65">IFERROR(IF(INDEX('Impact Indicators - Section B'!F$29:F$120,MATCH('Print View'!$A65&amp;'Print View'!$J$45,'Impact Indicators - Section B'!$A$29:$A$120&amp;'Impact Indicators - Section B'!$C$29:$C$120,0))&lt;&gt;"",INDEX('Impact Indicators - Section B'!F$29:F$120,MATCH('Print View'!$A65&amp;'Print View'!$J$45,'Impact Indicators - Section B'!$A$29:$A$120&amp;'Impact Indicators - Section B'!$C$29:$C$120,0)),""),"")</f>
        <v/>
      </c>
      <c r="L65" s="545" t="str">
        <f t="array" ref="L65">IFERROR(IF(INDEX('Impact Indicators - Section B'!G$29:G$120,MATCH('Print View'!$A65&amp;'Print View'!$J$45,'Impact Indicators - Section B'!$A$29:$A$120&amp;'Impact Indicators - Section B'!$C$29:$C$120,0))&lt;&gt;"",INDEX('Impact Indicators - Section B'!G$29:G$120,MATCH('Print View'!$A65&amp;'Print View'!$J$45,'Impact Indicators - Section B'!$A$29:$A$120&amp;'Impact Indicators - Section B'!$C$29:$C$120,0)),""),"")</f>
        <v/>
      </c>
      <c r="M65" s="547" t="str">
        <f t="array" ref="M65">IFERROR(IF(INDEX('Impact Indicators - Section B'!H$29:H$120,MATCH('Print View'!$A65&amp;'Print View'!$J$45,'Impact Indicators - Section B'!$A$29:$A$120&amp;'Impact Indicators - Section B'!$C$29:$C$120,0))&lt;&gt;"",INDEX('Impact Indicators - Section B'!H$29:H$120,MATCH('Print View'!$A65&amp;'Print View'!$J$45,'Impact Indicators - Section B'!$A$29:$A$120&amp;'Impact Indicators - Section B'!$C$29:$C$120,0)),""),"")</f>
        <v/>
      </c>
      <c r="N65" s="329" t="str">
        <f t="array" ref="N65">IFERROR(IF(INDEX('Impact Indicators - Section B'!D$29:D$120,MATCH('Print View'!$A65&amp;'Print View'!$N$45,'Impact Indicators - Section B'!$A$29:$A$120&amp;'Impact Indicators - Section B'!$C$29:$C$120,0))&lt;&gt;"",INDEX('Impact Indicators - Section B'!D$29:D$120,MATCH('Print View'!$A65&amp;'Print View'!$N$45,'Impact Indicators - Section B'!$A$29:$A$120&amp;'Impact Indicators - Section B'!$C$29:$C$120,0)),""),"")</f>
        <v/>
      </c>
      <c r="O65" s="543" t="str">
        <f t="array" ref="O65">IFERROR(IF(INDEX('Impact Indicators - Section B'!J$29:J$120,MATCH('Print View'!$A65&amp;'Print View'!$N$45,'Impact Indicators - Section B'!$A$29:$A$120&amp;'Impact Indicators - Section B'!$C$29:$C$120,0))&lt;&gt;"",INDEX('Impact Indicators - Section B'!J$29:J$120,MATCH('Print View'!$A65&amp;'Print View'!$N$45,'Impact Indicators - Section B'!$A$29:$A$120&amp;'Impact Indicators - Section B'!$C$29:$C$120,0)),""),"")</f>
        <v>a1Y36000002qEMLEA2</v>
      </c>
      <c r="P65" s="545" t="b">
        <f t="array" ref="P65">IFERROR(IF(INDEX('Impact Indicators - Section B'!K$29:K$120,MATCH('Print View'!$A65&amp;'Print View'!$N$45,'Impact Indicators - Section B'!$A$29:$A$120&amp;'Impact Indicators - Section B'!$C$29:$C$120,0))&lt;&gt;"",INDEX('Impact Indicators - Section B'!K$29:K$120,MATCH('Print View'!$A65&amp;'Print View'!$N$45,'Impact Indicators - Section B'!$A$29:$A$120&amp;'Impact Indicators - Section B'!$C$29:$C$120,0)),""),"")</f>
        <v>0</v>
      </c>
      <c r="Q65" s="547" t="str">
        <f t="array" ref="Q65">IFERROR(IF(INDEX('Impact Indicators - Section B'!L$29:L$120,MATCH('Print View'!$A65&amp;'Print View'!$N63,'Impact Indicators - Section B'!$A$29:$A$120&amp;'Impact Indicators - Section B'!$C$29:$C$120,0))&lt;&gt;"",INDEX('Impact Indicators - Section B'!L$29:L$120,MATCH('Print View'!$A65&amp;'Print View'!$N$45,'Impact Indicators - Section B'!$A$29:$A$120&amp;'Impact Indicators - Section B'!$C$29:$C$120,0)),""),"")</f>
        <v>a1Y36000002qEMLEA2</v>
      </c>
      <c r="R65" s="329" t="str">
        <f t="array" ref="R65">IFERROR(IF(INDEX('Impact Indicators - Section B'!D$29:D$120,MATCH('Print View'!$A65&amp;'Print View'!$R$45,'Impact Indicators - Section B'!$A$29:$A$120&amp;'Impact Indicators - Section B'!$C$29:$C$120,0))&lt;&gt;"",INDEX('Impact Indicators - Section B'!D$29:D$120,MATCH('Print View'!$A65&amp;'Print View'!$R$45,'Impact Indicators - Section B'!$A$29:$A$120&amp;'Impact Indicators - Section B'!$C$29:$C$120,0)),""),"")</f>
        <v/>
      </c>
      <c r="S65" s="543" t="str">
        <f t="array" ref="S65">IFERROR(IF(INDEX('Impact Indicators - Section B'!J$29:J$120,MATCH('Print View'!$A65&amp;'Print View'!$R$45,'Impact Indicators - Section B'!$A$29:$A$120&amp;'Impact Indicators - Section B'!$C$29:$C$120,0))&lt;&gt;"",INDEX('Impact Indicators - Section B'!J$29:J$120,MATCH('Print View'!$A65&amp;'Print View'!$R$45,'Impact Indicators - Section B'!$A$29:$A$120&amp;'Impact Indicators - Section B'!$C$29:$C$120,0)),""),"")</f>
        <v>a1Y36000002qEMMEA2</v>
      </c>
      <c r="T65" s="545" t="b">
        <f t="array" ref="T65">IFERROR(IF(INDEX('Impact Indicators - Section B'!K$29:K$120,MATCH('Print View'!$A65&amp;'Print View'!$R$45,'Impact Indicators - Section B'!$A$29:$A$120&amp;'Impact Indicators - Section B'!$C$29:$C$120,0))&lt;&gt;"",INDEX('Impact Indicators - Section B'!K$29:K$120,MATCH('Print View'!$A65&amp;'Print View'!$R$45,'Impact Indicators - Section B'!$A$29:$A$120&amp;'Impact Indicators - Section B'!$C$29:$C$120,0)),""),"")</f>
        <v>0</v>
      </c>
      <c r="U65" s="547" t="str">
        <f t="array" ref="U65">IFERROR(IF(INDEX('Impact Indicators - Section B'!L$29:L$120,MATCH('Print View'!$A65&amp;'Print View'!$R63,'Impact Indicators - Section B'!$A$29:$A$120&amp;'Impact Indicators - Section B'!$C$29:$C$120,0))&lt;&gt;"",INDEX('Impact Indicators - Section B'!L$29:L$120,MATCH('Print View'!$A65&amp;'Print View'!$R$45,'Impact Indicators - Section B'!$A$29:$A$120&amp;'Impact Indicators - Section B'!$C$29:$C$120,0)),""),"")</f>
        <v>a1Y36000002qEMMEA2</v>
      </c>
      <c r="V65" s="329" t="str">
        <f t="array" ref="V65">IFERROR(IF(INDEX('Impact Indicators - Section B'!D$29:D$120,MATCH('Print View'!$A65&amp;'Print View'!$V$45,'Impact Indicators - Section B'!$A$29:$A$120&amp;'Impact Indicators - Section B'!$C$29:$C$120,0))&lt;&gt;"",INDEX('Impact Indicators - Section B'!D$29:D$120,MATCH('Print View'!$A65&amp;'Print View'!$V$45,'Impact Indicators - Section B'!$A$29:$A$120&amp;'Impact Indicators - Section B'!$C$29:$C$120,0)),""),"")</f>
        <v/>
      </c>
      <c r="W65" s="543" t="str">
        <f t="array" ref="W65">IFERROR(IF(INDEX('Impact Indicators - Section B'!J$29:J$120,MATCH('Print View'!$A65&amp;'Print View'!$V$45,'Impact Indicators - Section B'!$A$29:$A$120&amp;'Impact Indicators - Section B'!$C$29:$C$120,0))&lt;&gt;"",INDEX('Impact Indicators - Section B'!J$29:J$120,MATCH('Print View'!$A65&amp;'Print View'!$V$45,'Impact Indicators - Section B'!$A$29:$A$120&amp;'Impact Indicators - Section B'!$C$29:$C$120,0)),""),"")</f>
        <v/>
      </c>
      <c r="X65" s="545" t="str">
        <f t="array" ref="X65">IFERROR(IF(INDEX('Impact Indicators - Section B'!K$29:K$120,MATCH('Print View'!$A65&amp;'Print View'!$V$45,'Impact Indicators - Section B'!$A$29:$A$120&amp;'Impact Indicators - Section B'!$C$29:$C$120,0))&lt;&gt;"",INDEX('Impact Indicators - Section B'!K$29:K$120,MATCH('Print View'!$A65&amp;'Print View'!$V$45,'Impact Indicators - Section B'!$A$29:$A$120&amp;'Impact Indicators - Section B'!$C$29:$C$120,0)),""),"")</f>
        <v/>
      </c>
      <c r="Y65" s="547" t="str">
        <f t="array" ref="Y65">IFERROR(IF(INDEX('Impact Indicators - Section B'!L$29:L$120,MATCH('Print View'!$A65&amp;'Print View'!$V63,'Impact Indicators - Section B'!$A$29:$A$120&amp;'Impact Indicators - Section B'!$C$29:$C$120,0))&lt;&gt;"",INDEX('Impact Indicators - Section B'!L$29:L$120,MATCH('Print View'!$A65&amp;'Print View'!$V$45,'Impact Indicators - Section B'!$A$29:$A$120&amp;'Impact Indicators - Section B'!$C$29:$C$120,0)),""),"")</f>
        <v/>
      </c>
      <c r="Z65" s="329" t="str">
        <f t="array" ref="Z65">IFERROR(IF(INDEX('Impact Indicators - Section B'!D$29:D$120,MATCH('Print View'!$A65&amp;'Print View'!$Z$45,'Impact Indicators - Section B'!$A$29:$A$120&amp;'Impact Indicators - Section B'!$C$29:$C$120,0))&lt;&gt;"",INDEX('Impact Indicators - Section B'!D$29:D$120,MATCH('Print View'!$A65&amp;'Print View'!$Z$45,'Impact Indicators - Section B'!$A$29:$A$120&amp;'Impact Indicators - Section B'!$C$29:$C$120,0)),""),"")</f>
        <v/>
      </c>
      <c r="AA65" s="543" t="str">
        <f t="array" ref="AA65">IFERROR(IF(INDEX('Impact Indicators - Section B'!J$29:J$120,MATCH('Print View'!$A65&amp;'Print View'!$Z$45,'Impact Indicators - Section B'!$A$29:$A$120&amp;'Impact Indicators - Section B'!$C$29:$C$120,0))&lt;&gt;"",INDEX('Impact Indicators - Section B'!J$29:J$120,MATCH('Print View'!$A65&amp;'Print View'!$Z$45,'Impact Indicators - Section B'!$A$29:$A$120&amp;'Impact Indicators - Section B'!$C$29:$C$120,0)),""),"")</f>
        <v/>
      </c>
      <c r="AB65" s="545" t="str">
        <f t="array" ref="AB65">IFERROR(IF(INDEX('Impact Indicators - Section B'!K$29:K$120,MATCH('Print View'!$A65&amp;'Print View'!$Z$45,'Impact Indicators - Section B'!$A$29:$A$120&amp;'Impact Indicators - Section B'!$C$29:$C$120,0))&lt;&gt;"",INDEX('Impact Indicators - Section B'!K$29:K$120,MATCH('Print View'!$A65&amp;'Print View'!$Z$45,'Impact Indicators - Section B'!$A$29:$A$120&amp;'Impact Indicators - Section B'!$C$29:$C$120,0)),""),"")</f>
        <v/>
      </c>
      <c r="AC65" s="547" t="str">
        <f t="array" ref="AC65">IFERROR(IF(INDEX('Impact Indicators - Section B'!L$29:L$120,MATCH('Print View'!$A65&amp;'Print View'!$Z63,'Impact Indicators - Section B'!$A$29:$A$120&amp;'Impact Indicators - Section B'!$C$29:$C$120,0))&lt;&gt;"",INDEX('Impact Indicators - Section B'!L$29:L$120,MATCH('Print View'!$A65&amp;'Print View'!$Z$45,'Impact Indicators - Section B'!$A$29:$A$120&amp;'Impact Indicators - Section B'!$C$29:$C$120,0)),""),"")</f>
        <v/>
      </c>
      <c r="AD65" s="330"/>
      <c r="AE65" s="331"/>
      <c r="AF65" s="331"/>
      <c r="AG65" s="331"/>
      <c r="AH65" s="331"/>
      <c r="AI65" s="331"/>
      <c r="AJ65" s="332"/>
    </row>
    <row r="66" spans="1:36" s="227" customFormat="1" ht="60" customHeight="1" x14ac:dyDescent="0.4">
      <c r="A66" s="613"/>
      <c r="B66" s="564"/>
      <c r="C66" s="564"/>
      <c r="D66" s="564"/>
      <c r="E66" s="564"/>
      <c r="F66" s="564"/>
      <c r="G66" s="564"/>
      <c r="H66" s="564"/>
      <c r="I66" s="548"/>
      <c r="J66" s="333" t="str">
        <f t="array" ref="J66">IFERROR(IF(INDEX('Impact Indicators - Section B'!E$29:E$120,MATCH('Print View'!$A65&amp;'Print View'!$J$45,'Impact Indicators - Section B'!$A$29:$A$120&amp;'Impact Indicators - Section B'!$C$29:$C$120,0))&lt;&gt;"",INDEX('Impact Indicators - Section B'!E$29:E$120,MATCH('Print View'!$A65&amp;'Print View'!$J$45,'Impact Indicators - Section B'!$A$29:$A$120&amp;'Impact Indicators - Section B'!$C$29:$C$120,0)),""),"")</f>
        <v/>
      </c>
      <c r="K66" s="544"/>
      <c r="L66" s="546"/>
      <c r="M66" s="548"/>
      <c r="N66" s="333" t="str">
        <f t="array" ref="N66">IFERROR(IF(INDEX('Impact Indicators - Section B'!E$29:E$120,MATCH('Print View'!$A65&amp;'Print View'!$N$45,'Impact Indicators - Section B'!$A$29:$A$120&amp;'Impact Indicators - Section B'!$C$29:$C$120,0))&lt;&gt;"",INDEX('Impact Indicators - Section B'!E$29:E$120,MATCH('Print View'!$A65&amp;'Print View'!$N$45,'Impact Indicators - Section B'!$A$29:$A$120&amp;'Impact Indicators - Section B'!$C$29:$C$120,0)),""),"")</f>
        <v/>
      </c>
      <c r="O66" s="544"/>
      <c r="P66" s="546"/>
      <c r="Q66" s="548"/>
      <c r="R66" s="333" t="str">
        <f t="array" ref="R66">IFERROR(IF(INDEX('Impact Indicators - Section B'!E$29:E$120,MATCH('Print View'!$A65&amp;'Print View'!$N$45,'Impact Indicators - Section B'!$A$29:$A$120&amp;'Impact Indicators - Section B'!$C$29:$C$120,0))&lt;&gt;"",INDEX('Impact Indicators - Section B'!E$29:E$120,MATCH('Print View'!$A65&amp;'Print View'!$N$45,'Impact Indicators - Section B'!$A$29:$A$120&amp;'Impact Indicators - Section B'!$C$29:$C$120,0)),""),"")</f>
        <v/>
      </c>
      <c r="S66" s="544"/>
      <c r="T66" s="546"/>
      <c r="U66" s="548"/>
      <c r="V66" s="333" t="str">
        <f t="array" ref="V66">IFERROR(IF(INDEX('Impact Indicators - Section B'!E$29:E$120,MATCH('Print View'!$A65&amp;'Print View'!$V$45,'Impact Indicators - Section B'!$A$29:$A$120&amp;'Impact Indicators - Section B'!$C$29:$C$120,0))&lt;&gt;"",INDEX('Impact Indicators - Section B'!E$29:E$120,MATCH('Print View'!$A65&amp;'Print View'!$V$45,'Impact Indicators - Section B'!$A$29:$A$120&amp;'Impact Indicators - Section B'!$C$29:$C$120,0)),""),"")</f>
        <v/>
      </c>
      <c r="W66" s="544"/>
      <c r="X66" s="546"/>
      <c r="Y66" s="548"/>
      <c r="Z66" s="333" t="str">
        <f t="array" ref="Z66">IFERROR(IF(INDEX('Impact Indicators - Section B'!E$29:E$120,MATCH('Print View'!$A65&amp;'Print View'!$Z$45,'Impact Indicators - Section B'!$A$29:$A$120&amp;'Impact Indicators - Section B'!$C$29:$C$120,0))&lt;&gt;"",INDEX('Impact Indicators - Section B'!E$29:E$120,MATCH('Print View'!$A65&amp;'Print View'!$Z$45,'Impact Indicators - Section B'!$A$29:$A$120&amp;'Impact Indicators - Section B'!$C$29:$C$120,0)),""),"")</f>
        <v/>
      </c>
      <c r="AA66" s="544"/>
      <c r="AB66" s="546"/>
      <c r="AC66" s="548"/>
      <c r="AD66" s="334"/>
      <c r="AE66" s="335"/>
      <c r="AF66" s="335"/>
      <c r="AG66" s="335"/>
      <c r="AH66" s="335"/>
      <c r="AI66" s="335"/>
      <c r="AJ66" s="336"/>
    </row>
    <row r="67" spans="1:36" s="227" customFormat="1" ht="60" customHeight="1" x14ac:dyDescent="0.4">
      <c r="A67" s="614">
        <v>11</v>
      </c>
      <c r="B67" s="568" t="str">
        <f>IFERROR(IF(INDEX('Impact Indicators - Section B'!B$9:B$25,MATCH('Print View'!$A67,'Impact Indicators - Section B'!$A$9:$A$25,0))&lt;&gt;"",INDEX('Impact Indicators - Section B'!B$9:B$25,MATCH('Print View'!$A67,'Impact Indicators - Section B'!$A$9:$A$25,0)),""),"")</f>
        <v/>
      </c>
      <c r="C67" s="568" t="str">
        <f>IFERROR(IF(INDEX('Impact Indicators - Section B'!C$9:C$25,MATCH('Print View'!$A67,'Impact Indicators - Section B'!$A$9:$A$25,0))&lt;&gt;"",INDEX('Impact Indicators - Section B'!C$9:C$25,MATCH('Print View'!$A67,'Impact Indicators - Section B'!$A$9:$A$25,0)),""),"")</f>
        <v/>
      </c>
      <c r="D67" s="568" t="str">
        <f>IFERROR(IF(INDEX('Impact Indicators - Section B'!D$9:D$25,MATCH('Print View'!$A67,'Impact Indicators - Section B'!$A$9:$A$25,0))&lt;&gt;"",INDEX('Impact Indicators - Section B'!D$9:D$25,MATCH('Print View'!$A67,'Impact Indicators - Section B'!$A$9:$A$25,0)),""),"")</f>
        <v/>
      </c>
      <c r="E67" s="568" t="str">
        <f>IFERROR(IF(INDEX('Impact Indicators - Section B'!E$9:E$25,MATCH('Print View'!$A67,'Impact Indicators - Section B'!$A$9:$A$25,0))&lt;&gt;"",INDEX('Impact Indicators - Section B'!E$9:E$25,MATCH('Print View'!$A67,'Impact Indicators - Section B'!$A$9:$A$25,0)),""),"")</f>
        <v/>
      </c>
      <c r="F67" s="568" t="str">
        <f>IFERROR(IF(INDEX('Impact Indicators - Section B'!F$9:F$25,MATCH('Print View'!$A67,'Impact Indicators - Section B'!$A$9:$A$25,0))&lt;&gt;"",INDEX('Impact Indicators - Section B'!F$9:F$25,MATCH('Print View'!$A67,'Impact Indicators - Section B'!$A$9:$A$25,0)),""),"")</f>
        <v/>
      </c>
      <c r="G67" s="568" t="str">
        <f>IFERROR(IF(INDEX('Impact Indicators - Section B'!G$9:G$25,MATCH('Print View'!$A67,'Impact Indicators - Section B'!$A$9:$A$25,0))&lt;&gt;"",INDEX('Impact Indicators - Section B'!G$9:G$25,MATCH('Print View'!$A67,'Impact Indicators - Section B'!$A$9:$A$25,0)),""),"")</f>
        <v/>
      </c>
      <c r="H67" s="565" t="str">
        <f>IFERROR(IF(INDEX('Impact Indicators - Section B'!H$9:H$25,MATCH('Print View'!$A67,'Impact Indicators - Section B'!$A$9:$A$25,0))&lt;&gt;"",INDEX('Impact Indicators - Section B'!H$9:H$25,MATCH('Print View'!$A67,'Impact Indicators - Section B'!$A$9:$A$25,0)),""),"")</f>
        <v/>
      </c>
      <c r="I67" s="556" t="str">
        <f>IFERROR(IF(INDEX('Impact Indicators - Section B'!Q$9:Q$25,MATCH('Print View'!$A67,'Impact Indicators - Section B'!$A$9:$A$25,0))&lt;&gt;"",INDEX('Impact Indicators - Section B'!Q$9:Q$25,MATCH('Print View'!$A67,'Impact Indicators - Section B'!$A$9:$A$25,0)),""),"")</f>
        <v/>
      </c>
      <c r="J67" s="337" t="str">
        <f t="array" ref="J67">IFERROR(IF(INDEX('Impact Indicators - Section B'!D$29:D$120,MATCH('Print View'!$A67&amp;'Print View'!$J$45,'Impact Indicators - Section B'!$A$29:$A$120&amp;'Impact Indicators - Section B'!$C$29:$C$120,0))&lt;&gt;"",INDEX('Impact Indicators - Section B'!D$29:D$120,MATCH('Print View'!$A67&amp;'Print View'!$J$45,'Impact Indicators - Section B'!$A$29:$A$120&amp;'Impact Indicators - Section B'!$C$29:$C$120,0)),""),"")</f>
        <v/>
      </c>
      <c r="K67" s="552" t="str">
        <f t="array" ref="K67">IFERROR(IF(INDEX('Impact Indicators - Section B'!F$29:F$120,MATCH('Print View'!$A67&amp;'Print View'!$J$45,'Impact Indicators - Section B'!$A$29:$A$120&amp;'Impact Indicators - Section B'!$C$29:$C$120,0))&lt;&gt;"",INDEX('Impact Indicators - Section B'!F$29:F$120,MATCH('Print View'!$A67&amp;'Print View'!$J$45,'Impact Indicators - Section B'!$A$29:$A$120&amp;'Impact Indicators - Section B'!$C$29:$C$120,0)),""),"")</f>
        <v/>
      </c>
      <c r="L67" s="554" t="str">
        <f t="array" ref="L67">IFERROR(IF(INDEX('Impact Indicators - Section B'!G$29:G$120,MATCH('Print View'!$A67&amp;'Print View'!$J$45,'Impact Indicators - Section B'!$A$29:$A$120&amp;'Impact Indicators - Section B'!$C$29:$C$120,0))&lt;&gt;"",INDEX('Impact Indicators - Section B'!G$29:G$120,MATCH('Print View'!$A67&amp;'Print View'!$J$45,'Impact Indicators - Section B'!$A$29:$A$120&amp;'Impact Indicators - Section B'!$C$29:$C$120,0)),""),"")</f>
        <v/>
      </c>
      <c r="M67" s="556" t="str">
        <f t="array" ref="M67">IFERROR(IF(INDEX('Impact Indicators - Section B'!H$29:H$120,MATCH('Print View'!$A67&amp;'Print View'!$J$45,'Impact Indicators - Section B'!$A$29:$A$120&amp;'Impact Indicators - Section B'!$C$29:$C$120,0))&lt;&gt;"",INDEX('Impact Indicators - Section B'!H$29:H$120,MATCH('Print View'!$A67&amp;'Print View'!$J$45,'Impact Indicators - Section B'!$A$29:$A$120&amp;'Impact Indicators - Section B'!$C$29:$C$120,0)),""),"")</f>
        <v/>
      </c>
      <c r="N67" s="337" t="str">
        <f t="array" ref="N67">IFERROR(IF(INDEX('Impact Indicators - Section B'!D$29:D$120,MATCH('Print View'!$A67&amp;'Print View'!$N$45,'Impact Indicators - Section B'!$A$29:$A$120&amp;'Impact Indicators - Section B'!$C$29:$C$120,0))&lt;&gt;"",INDEX('Impact Indicators - Section B'!D$29:D$120,MATCH('Print View'!$A67&amp;'Print View'!$N$45,'Impact Indicators - Section B'!$A$29:$A$120&amp;'Impact Indicators - Section B'!$C$29:$C$120,0)),""),"")</f>
        <v/>
      </c>
      <c r="O67" s="552" t="str">
        <f t="array" ref="O67">IFERROR(IF(INDEX('Impact Indicators - Section B'!J$29:J$120,MATCH('Print View'!$A67&amp;'Print View'!$N$45,'Impact Indicators - Section B'!$A$29:$A$120&amp;'Impact Indicators - Section B'!$C$29:$C$120,0))&lt;&gt;"",INDEX('Impact Indicators - Section B'!J$29:J$120,MATCH('Print View'!$A67&amp;'Print View'!$N$45,'Impact Indicators - Section B'!$A$29:$A$120&amp;'Impact Indicators - Section B'!$C$29:$C$120,0)),""),"")</f>
        <v>a1Y36000002qEMLEA2</v>
      </c>
      <c r="P67" s="554" t="b">
        <f t="array" ref="P67">IFERROR(IF(INDEX('Impact Indicators - Section B'!K$29:K$120,MATCH('Print View'!$A67&amp;'Print View'!$N$45,'Impact Indicators - Section B'!$A$29:$A$120&amp;'Impact Indicators - Section B'!$C$29:$C$120,0))&lt;&gt;"",INDEX('Impact Indicators - Section B'!K$29:K$120,MATCH('Print View'!$A67&amp;'Print View'!$N$45,'Impact Indicators - Section B'!$A$29:$A$120&amp;'Impact Indicators - Section B'!$C$29:$C$120,0)),""),"")</f>
        <v>0</v>
      </c>
      <c r="Q67" s="556" t="str">
        <f t="array" ref="Q67">IFERROR(IF(INDEX('Impact Indicators - Section B'!L$29:L$120,MATCH('Print View'!$A67&amp;'Print View'!$N65,'Impact Indicators - Section B'!$A$29:$A$120&amp;'Impact Indicators - Section B'!$C$29:$C$120,0))&lt;&gt;"",INDEX('Impact Indicators - Section B'!L$29:L$120,MATCH('Print View'!$A67&amp;'Print View'!$N$45,'Impact Indicators - Section B'!$A$29:$A$120&amp;'Impact Indicators - Section B'!$C$29:$C$120,0)),""),"")</f>
        <v>a1Y36000002qEMLEA2</v>
      </c>
      <c r="R67" s="337" t="str">
        <f t="array" ref="R67">IFERROR(IF(INDEX('Impact Indicators - Section B'!D$29:D$120,MATCH('Print View'!$A67&amp;'Print View'!$R$45,'Impact Indicators - Section B'!$A$29:$A$120&amp;'Impact Indicators - Section B'!$C$29:$C$120,0))&lt;&gt;"",INDEX('Impact Indicators - Section B'!D$29:D$120,MATCH('Print View'!$A67&amp;'Print View'!$R$45,'Impact Indicators - Section B'!$A$29:$A$120&amp;'Impact Indicators - Section B'!$C$29:$C$120,0)),""),"")</f>
        <v/>
      </c>
      <c r="S67" s="552" t="str">
        <f t="array" ref="S67">IFERROR(IF(INDEX('Impact Indicators - Section B'!J$29:J$120,MATCH('Print View'!$A67&amp;'Print View'!$R$45,'Impact Indicators - Section B'!$A$29:$A$120&amp;'Impact Indicators - Section B'!$C$29:$C$120,0))&lt;&gt;"",INDEX('Impact Indicators - Section B'!J$29:J$120,MATCH('Print View'!$A67&amp;'Print View'!$R$45,'Impact Indicators - Section B'!$A$29:$A$120&amp;'Impact Indicators - Section B'!$C$29:$C$120,0)),""),"")</f>
        <v>a1Y36000002qEMMEA2</v>
      </c>
      <c r="T67" s="554" t="b">
        <f t="array" ref="T67">IFERROR(IF(INDEX('Impact Indicators - Section B'!K$29:K$120,MATCH('Print View'!$A67&amp;'Print View'!$R$45,'Impact Indicators - Section B'!$A$29:$A$120&amp;'Impact Indicators - Section B'!$C$29:$C$120,0))&lt;&gt;"",INDEX('Impact Indicators - Section B'!K$29:K$120,MATCH('Print View'!$A67&amp;'Print View'!$R$45,'Impact Indicators - Section B'!$A$29:$A$120&amp;'Impact Indicators - Section B'!$C$29:$C$120,0)),""),"")</f>
        <v>0</v>
      </c>
      <c r="U67" s="556" t="str">
        <f t="array" ref="U67">IFERROR(IF(INDEX('Impact Indicators - Section B'!L$29:L$120,MATCH('Print View'!$A67&amp;'Print View'!$R65,'Impact Indicators - Section B'!$A$29:$A$120&amp;'Impact Indicators - Section B'!$C$29:$C$120,0))&lt;&gt;"",INDEX('Impact Indicators - Section B'!L$29:L$120,MATCH('Print View'!$A67&amp;'Print View'!$R$45,'Impact Indicators - Section B'!$A$29:$A$120&amp;'Impact Indicators - Section B'!$C$29:$C$120,0)),""),"")</f>
        <v>a1Y36000002qEMMEA2</v>
      </c>
      <c r="V67" s="337" t="str">
        <f t="array" ref="V67">IFERROR(IF(INDEX('Impact Indicators - Section B'!D$29:D$120,MATCH('Print View'!$A67&amp;'Print View'!$V$45,'Impact Indicators - Section B'!$A$29:$A$120&amp;'Impact Indicators - Section B'!$C$29:$C$120,0))&lt;&gt;"",INDEX('Impact Indicators - Section B'!D$29:D$120,MATCH('Print View'!$A67&amp;'Print View'!$V$45,'Impact Indicators - Section B'!$A$29:$A$120&amp;'Impact Indicators - Section B'!$C$29:$C$120,0)),""),"")</f>
        <v/>
      </c>
      <c r="W67" s="552" t="str">
        <f t="array" ref="W67">IFERROR(IF(INDEX('Impact Indicators - Section B'!J$29:J$120,MATCH('Print View'!$A67&amp;'Print View'!$V$45,'Impact Indicators - Section B'!$A$29:$A$120&amp;'Impact Indicators - Section B'!$C$29:$C$120,0))&lt;&gt;"",INDEX('Impact Indicators - Section B'!J$29:J$120,MATCH('Print View'!$A67&amp;'Print View'!$V$45,'Impact Indicators - Section B'!$A$29:$A$120&amp;'Impact Indicators - Section B'!$C$29:$C$120,0)),""),"")</f>
        <v/>
      </c>
      <c r="X67" s="554" t="str">
        <f t="array" ref="X67">IFERROR(IF(INDEX('Impact Indicators - Section B'!K$29:K$120,MATCH('Print View'!$A67&amp;'Print View'!$V$45,'Impact Indicators - Section B'!$A$29:$A$120&amp;'Impact Indicators - Section B'!$C$29:$C$120,0))&lt;&gt;"",INDEX('Impact Indicators - Section B'!K$29:K$120,MATCH('Print View'!$A67&amp;'Print View'!$V$45,'Impact Indicators - Section B'!$A$29:$A$120&amp;'Impact Indicators - Section B'!$C$29:$C$120,0)),""),"")</f>
        <v/>
      </c>
      <c r="Y67" s="556" t="str">
        <f t="array" ref="Y67">IFERROR(IF(INDEX('Impact Indicators - Section B'!L$29:L$120,MATCH('Print View'!$A67&amp;'Print View'!$V65,'Impact Indicators - Section B'!$A$29:$A$120&amp;'Impact Indicators - Section B'!$C$29:$C$120,0))&lt;&gt;"",INDEX('Impact Indicators - Section B'!L$29:L$120,MATCH('Print View'!$A67&amp;'Print View'!$V$45,'Impact Indicators - Section B'!$A$29:$A$120&amp;'Impact Indicators - Section B'!$C$29:$C$120,0)),""),"")</f>
        <v/>
      </c>
      <c r="Z67" s="337" t="str">
        <f t="array" ref="Z67">IFERROR(IF(INDEX('Impact Indicators - Section B'!D$29:D$120,MATCH('Print View'!$A67&amp;'Print View'!$Z$45,'Impact Indicators - Section B'!$A$29:$A$120&amp;'Impact Indicators - Section B'!$C$29:$C$120,0))&lt;&gt;"",INDEX('Impact Indicators - Section B'!D$29:D$120,MATCH('Print View'!$A67&amp;'Print View'!$Z$45,'Impact Indicators - Section B'!$A$29:$A$120&amp;'Impact Indicators - Section B'!$C$29:$C$120,0)),""),"")</f>
        <v/>
      </c>
      <c r="AA67" s="552" t="str">
        <f t="array" ref="AA67">IFERROR(IF(INDEX('Impact Indicators - Section B'!J$29:J$120,MATCH('Print View'!$A67&amp;'Print View'!$Z$45,'Impact Indicators - Section B'!$A$29:$A$120&amp;'Impact Indicators - Section B'!$C$29:$C$120,0))&lt;&gt;"",INDEX('Impact Indicators - Section B'!J$29:J$120,MATCH('Print View'!$A67&amp;'Print View'!$Z$45,'Impact Indicators - Section B'!$A$29:$A$120&amp;'Impact Indicators - Section B'!$C$29:$C$120,0)),""),"")</f>
        <v/>
      </c>
      <c r="AB67" s="554" t="str">
        <f t="array" ref="AB67">IFERROR(IF(INDEX('Impact Indicators - Section B'!K$29:K$120,MATCH('Print View'!$A67&amp;'Print View'!$Z$45,'Impact Indicators - Section B'!$A$29:$A$120&amp;'Impact Indicators - Section B'!$C$29:$C$120,0))&lt;&gt;"",INDEX('Impact Indicators - Section B'!K$29:K$120,MATCH('Print View'!$A67&amp;'Print View'!$Z$45,'Impact Indicators - Section B'!$A$29:$A$120&amp;'Impact Indicators - Section B'!$C$29:$C$120,0)),""),"")</f>
        <v/>
      </c>
      <c r="AC67" s="556" t="str">
        <f t="array" ref="AC67">IFERROR(IF(INDEX('Impact Indicators - Section B'!L$29:L$120,MATCH('Print View'!$A67&amp;'Print View'!$Z65,'Impact Indicators - Section B'!$A$29:$A$120&amp;'Impact Indicators - Section B'!$C$29:$C$120,0))&lt;&gt;"",INDEX('Impact Indicators - Section B'!L$29:L$120,MATCH('Print View'!$A67&amp;'Print View'!$Z$45,'Impact Indicators - Section B'!$A$29:$A$120&amp;'Impact Indicators - Section B'!$C$29:$C$120,0)),""),"")</f>
        <v/>
      </c>
      <c r="AD67" s="322"/>
      <c r="AE67" s="323"/>
      <c r="AF67" s="323"/>
      <c r="AG67" s="323"/>
      <c r="AH67" s="323"/>
      <c r="AI67" s="323"/>
      <c r="AJ67" s="562"/>
    </row>
    <row r="68" spans="1:36" s="227" customFormat="1" ht="60" customHeight="1" x14ac:dyDescent="0.4">
      <c r="A68" s="614"/>
      <c r="B68" s="569"/>
      <c r="C68" s="569"/>
      <c r="D68" s="569"/>
      <c r="E68" s="569"/>
      <c r="F68" s="569"/>
      <c r="G68" s="569"/>
      <c r="H68" s="567"/>
      <c r="I68" s="557"/>
      <c r="J68" s="325" t="str">
        <f t="array" ref="J68">IFERROR(IF(INDEX('Impact Indicators - Section B'!E$29:E$120,MATCH('Print View'!$A67&amp;'Print View'!$J$45,'Impact Indicators - Section B'!$A$29:$A$120&amp;'Impact Indicators - Section B'!$C$29:$C$120,0))&lt;&gt;"",INDEX('Impact Indicators - Section B'!E$29:E$120,MATCH('Print View'!$A67&amp;'Print View'!$J$45,'Impact Indicators - Section B'!$A$29:$A$120&amp;'Impact Indicators - Section B'!$C$29:$C$120,0)),""),"")</f>
        <v/>
      </c>
      <c r="K68" s="553"/>
      <c r="L68" s="555"/>
      <c r="M68" s="557"/>
      <c r="N68" s="325" t="str">
        <f t="array" ref="N68">IFERROR(IF(INDEX('Impact Indicators - Section B'!E$29:E$120,MATCH('Print View'!$A67&amp;'Print View'!$N$45,'Impact Indicators - Section B'!$A$29:$A$120&amp;'Impact Indicators - Section B'!$C$29:$C$120,0))&lt;&gt;"",INDEX('Impact Indicators - Section B'!E$29:E$120,MATCH('Print View'!$A67&amp;'Print View'!$N$45,'Impact Indicators - Section B'!$A$29:$A$120&amp;'Impact Indicators - Section B'!$C$29:$C$120,0)),""),"")</f>
        <v/>
      </c>
      <c r="O68" s="553"/>
      <c r="P68" s="555"/>
      <c r="Q68" s="557"/>
      <c r="R68" s="325" t="str">
        <f t="array" ref="R68">IFERROR(IF(INDEX('Impact Indicators - Section B'!E$29:E$120,MATCH('Print View'!$A67&amp;'Print View'!$N$45,'Impact Indicators - Section B'!$A$29:$A$120&amp;'Impact Indicators - Section B'!$C$29:$C$120,0))&lt;&gt;"",INDEX('Impact Indicators - Section B'!E$29:E$120,MATCH('Print View'!$A67&amp;'Print View'!$N$45,'Impact Indicators - Section B'!$A$29:$A$120&amp;'Impact Indicators - Section B'!$C$29:$C$120,0)),""),"")</f>
        <v/>
      </c>
      <c r="S68" s="553"/>
      <c r="T68" s="555"/>
      <c r="U68" s="557"/>
      <c r="V68" s="325" t="str">
        <f t="array" ref="V68">IFERROR(IF(INDEX('Impact Indicators - Section B'!E$29:E$120,MATCH('Print View'!$A67&amp;'Print View'!$V$45,'Impact Indicators - Section B'!$A$29:$A$120&amp;'Impact Indicators - Section B'!$C$29:$C$120,0))&lt;&gt;"",INDEX('Impact Indicators - Section B'!E$29:E$120,MATCH('Print View'!$A67&amp;'Print View'!$V$45,'Impact Indicators - Section B'!$A$29:$A$120&amp;'Impact Indicators - Section B'!$C$29:$C$120,0)),""),"")</f>
        <v/>
      </c>
      <c r="W68" s="553"/>
      <c r="X68" s="555"/>
      <c r="Y68" s="557"/>
      <c r="Z68" s="325" t="str">
        <f t="array" ref="Z68">IFERROR(IF(INDEX('Impact Indicators - Section B'!E$29:E$120,MATCH('Print View'!$A67&amp;'Print View'!$Z$45,'Impact Indicators - Section B'!$A$29:$A$120&amp;'Impact Indicators - Section B'!$C$29:$C$120,0))&lt;&gt;"",INDEX('Impact Indicators - Section B'!E$29:E$120,MATCH('Print View'!$A67&amp;'Print View'!$Z$45,'Impact Indicators - Section B'!$A$29:$A$120&amp;'Impact Indicators - Section B'!$C$29:$C$120,0)),""),"")</f>
        <v/>
      </c>
      <c r="AA68" s="553"/>
      <c r="AB68" s="555"/>
      <c r="AC68" s="557"/>
      <c r="AD68" s="326"/>
      <c r="AE68" s="327"/>
      <c r="AF68" s="327"/>
      <c r="AG68" s="327"/>
      <c r="AH68" s="327"/>
      <c r="AI68" s="323"/>
      <c r="AJ68" s="562"/>
    </row>
    <row r="69" spans="1:36" s="227" customFormat="1" ht="60" customHeight="1" x14ac:dyDescent="0.4">
      <c r="A69" s="613">
        <v>12</v>
      </c>
      <c r="B69" s="563" t="str">
        <f>IFERROR(IF(INDEX('Impact Indicators - Section B'!B$9:B$25,MATCH('Print View'!$A69,'Impact Indicators - Section B'!$A$9:$A$25,0))&lt;&gt;"",INDEX('Impact Indicators - Section B'!B$9:B$25,MATCH('Print View'!$A69,'Impact Indicators - Section B'!$A$9:$A$25,0)),""),"")</f>
        <v/>
      </c>
      <c r="C69" s="563" t="str">
        <f>IFERROR(IF(INDEX('Impact Indicators - Section B'!C$9:C$25,MATCH('Print View'!$A69,'Impact Indicators - Section B'!$A$9:$A$25,0))&lt;&gt;"",INDEX('Impact Indicators - Section B'!C$9:C$25,MATCH('Print View'!$A69,'Impact Indicators - Section B'!$A$9:$A$25,0)),""),"")</f>
        <v/>
      </c>
      <c r="D69" s="563" t="str">
        <f>IFERROR(IF(INDEX('Impact Indicators - Section B'!D$9:D$25,MATCH('Print View'!$A69,'Impact Indicators - Section B'!$A$9:$A$25,0))&lt;&gt;"",INDEX('Impact Indicators - Section B'!D$9:D$25,MATCH('Print View'!$A69,'Impact Indicators - Section B'!$A$9:$A$25,0)),""),"")</f>
        <v/>
      </c>
      <c r="E69" s="563" t="str">
        <f>IFERROR(IF(INDEX('Impact Indicators - Section B'!E$9:E$25,MATCH('Print View'!$A69,'Impact Indicators - Section B'!$A$9:$A$25,0))&lt;&gt;"",INDEX('Impact Indicators - Section B'!E$9:E$25,MATCH('Print View'!$A69,'Impact Indicators - Section B'!$A$9:$A$25,0)),""),"")</f>
        <v/>
      </c>
      <c r="F69" s="563" t="str">
        <f>IFERROR(IF(INDEX('Impact Indicators - Section B'!F$9:F$25,MATCH('Print View'!$A69,'Impact Indicators - Section B'!$A$9:$A$25,0))&lt;&gt;"",INDEX('Impact Indicators - Section B'!F$9:F$25,MATCH('Print View'!$A69,'Impact Indicators - Section B'!$A$9:$A$25,0)),""),"")</f>
        <v/>
      </c>
      <c r="G69" s="563" t="str">
        <f>IFERROR(IF(INDEX('Impact Indicators - Section B'!G$9:G$25,MATCH('Print View'!$A69,'Impact Indicators - Section B'!$A$9:$A$25,0))&lt;&gt;"",INDEX('Impact Indicators - Section B'!G$9:G$25,MATCH('Print View'!$A69,'Impact Indicators - Section B'!$A$9:$A$25,0)),""),"")</f>
        <v/>
      </c>
      <c r="H69" s="563" t="str">
        <f>IFERROR(IF(INDEX('Impact Indicators - Section B'!H$9:H$25,MATCH('Print View'!$A69,'Impact Indicators - Section B'!$A$9:$A$25,0))&lt;&gt;"",INDEX('Impact Indicators - Section B'!H$9:H$25,MATCH('Print View'!$A69,'Impact Indicators - Section B'!$A$9:$A$25,0)),""),"")</f>
        <v/>
      </c>
      <c r="I69" s="547" t="str">
        <f>IFERROR(IF(INDEX('Impact Indicators - Section B'!Q$9:Q$25,MATCH('Print View'!$A69,'Impact Indicators - Section B'!$A$9:$A$25,0))&lt;&gt;"",INDEX('Impact Indicators - Section B'!Q$9:Q$25,MATCH('Print View'!$A69,'Impact Indicators - Section B'!$A$9:$A$25,0)),""),"")</f>
        <v/>
      </c>
      <c r="J69" s="329" t="str">
        <f t="array" ref="J69">IFERROR(IF(INDEX('Impact Indicators - Section B'!D$29:D$120,MATCH('Print View'!$A69&amp;'Print View'!$J$45,'Impact Indicators - Section B'!$A$29:$A$120&amp;'Impact Indicators - Section B'!$C$29:$C$120,0))&lt;&gt;"",INDEX('Impact Indicators - Section B'!D$29:D$120,MATCH('Print View'!$A69&amp;'Print View'!$J$45,'Impact Indicators - Section B'!$A$29:$A$120&amp;'Impact Indicators - Section B'!$C$29:$C$120,0)),""),"")</f>
        <v/>
      </c>
      <c r="K69" s="543" t="str">
        <f t="array" ref="K69">IFERROR(IF(INDEX('Impact Indicators - Section B'!F$29:F$120,MATCH('Print View'!$A69&amp;'Print View'!$J$45,'Impact Indicators - Section B'!$A$29:$A$120&amp;'Impact Indicators - Section B'!$C$29:$C$120,0))&lt;&gt;"",INDEX('Impact Indicators - Section B'!F$29:F$120,MATCH('Print View'!$A69&amp;'Print View'!$J$45,'Impact Indicators - Section B'!$A$29:$A$120&amp;'Impact Indicators - Section B'!$C$29:$C$120,0)),""),"")</f>
        <v/>
      </c>
      <c r="L69" s="545" t="str">
        <f t="array" ref="L69">IFERROR(IF(INDEX('Impact Indicators - Section B'!G$29:G$120,MATCH('Print View'!$A69&amp;'Print View'!$J$45,'Impact Indicators - Section B'!$A$29:$A$120&amp;'Impact Indicators - Section B'!$C$29:$C$120,0))&lt;&gt;"",INDEX('Impact Indicators - Section B'!G$29:G$120,MATCH('Print View'!$A69&amp;'Print View'!$J$45,'Impact Indicators - Section B'!$A$29:$A$120&amp;'Impact Indicators - Section B'!$C$29:$C$120,0)),""),"")</f>
        <v/>
      </c>
      <c r="M69" s="547" t="str">
        <f t="array" ref="M69">IFERROR(IF(INDEX('Impact Indicators - Section B'!H$29:H$120,MATCH('Print View'!$A69&amp;'Print View'!$J$45,'Impact Indicators - Section B'!$A$29:$A$120&amp;'Impact Indicators - Section B'!$C$29:$C$120,0))&lt;&gt;"",INDEX('Impact Indicators - Section B'!H$29:H$120,MATCH('Print View'!$A69&amp;'Print View'!$J$45,'Impact Indicators - Section B'!$A$29:$A$120&amp;'Impact Indicators - Section B'!$C$29:$C$120,0)),""),"")</f>
        <v/>
      </c>
      <c r="N69" s="329" t="str">
        <f t="array" ref="N69">IFERROR(IF(INDEX('Impact Indicators - Section B'!D$29:D$120,MATCH('Print View'!$A69&amp;'Print View'!$N$45,'Impact Indicators - Section B'!$A$29:$A$120&amp;'Impact Indicators - Section B'!$C$29:$C$120,0))&lt;&gt;"",INDEX('Impact Indicators - Section B'!D$29:D$120,MATCH('Print View'!$A69&amp;'Print View'!$N$45,'Impact Indicators - Section B'!$A$29:$A$120&amp;'Impact Indicators - Section B'!$C$29:$C$120,0)),""),"")</f>
        <v/>
      </c>
      <c r="O69" s="543" t="str">
        <f t="array" ref="O69">IFERROR(IF(INDEX('Impact Indicators - Section B'!J$29:J$120,MATCH('Print View'!$A69&amp;'Print View'!$N$45,'Impact Indicators - Section B'!$A$29:$A$120&amp;'Impact Indicators - Section B'!$C$29:$C$120,0))&lt;&gt;"",INDEX('Impact Indicators - Section B'!J$29:J$120,MATCH('Print View'!$A69&amp;'Print View'!$N$45,'Impact Indicators - Section B'!$A$29:$A$120&amp;'Impact Indicators - Section B'!$C$29:$C$120,0)),""),"")</f>
        <v>a1Y36000002qEMLEA2</v>
      </c>
      <c r="P69" s="545" t="b">
        <f t="array" ref="P69">IFERROR(IF(INDEX('Impact Indicators - Section B'!K$29:K$120,MATCH('Print View'!$A69&amp;'Print View'!$N$45,'Impact Indicators - Section B'!$A$29:$A$120&amp;'Impact Indicators - Section B'!$C$29:$C$120,0))&lt;&gt;"",INDEX('Impact Indicators - Section B'!K$29:K$120,MATCH('Print View'!$A69&amp;'Print View'!$N$45,'Impact Indicators - Section B'!$A$29:$A$120&amp;'Impact Indicators - Section B'!$C$29:$C$120,0)),""),"")</f>
        <v>0</v>
      </c>
      <c r="Q69" s="547" t="str">
        <f t="array" ref="Q69">IFERROR(IF(INDEX('Impact Indicators - Section B'!L$29:L$120,MATCH('Print View'!$A69&amp;'Print View'!$N67,'Impact Indicators - Section B'!$A$29:$A$120&amp;'Impact Indicators - Section B'!$C$29:$C$120,0))&lt;&gt;"",INDEX('Impact Indicators - Section B'!L$29:L$120,MATCH('Print View'!$A69&amp;'Print View'!$N$45,'Impact Indicators - Section B'!$A$29:$A$120&amp;'Impact Indicators - Section B'!$C$29:$C$120,0)),""),"")</f>
        <v>a1Y36000002qEMLEA2</v>
      </c>
      <c r="R69" s="329" t="str">
        <f t="array" ref="R69">IFERROR(IF(INDEX('Impact Indicators - Section B'!D$29:D$120,MATCH('Print View'!$A69&amp;'Print View'!$R$45,'Impact Indicators - Section B'!$A$29:$A$120&amp;'Impact Indicators - Section B'!$C$29:$C$120,0))&lt;&gt;"",INDEX('Impact Indicators - Section B'!D$29:D$120,MATCH('Print View'!$A69&amp;'Print View'!$R$45,'Impact Indicators - Section B'!$A$29:$A$120&amp;'Impact Indicators - Section B'!$C$29:$C$120,0)),""),"")</f>
        <v/>
      </c>
      <c r="S69" s="543" t="str">
        <f t="array" ref="S69">IFERROR(IF(INDEX('Impact Indicators - Section B'!J$29:J$120,MATCH('Print View'!$A69&amp;'Print View'!$R$45,'Impact Indicators - Section B'!$A$29:$A$120&amp;'Impact Indicators - Section B'!$C$29:$C$120,0))&lt;&gt;"",INDEX('Impact Indicators - Section B'!J$29:J$120,MATCH('Print View'!$A69&amp;'Print View'!$R$45,'Impact Indicators - Section B'!$A$29:$A$120&amp;'Impact Indicators - Section B'!$C$29:$C$120,0)),""),"")</f>
        <v>a1Y36000002qEMMEA2</v>
      </c>
      <c r="T69" s="545" t="b">
        <f t="array" ref="T69">IFERROR(IF(INDEX('Impact Indicators - Section B'!K$29:K$120,MATCH('Print View'!$A69&amp;'Print View'!$R$45,'Impact Indicators - Section B'!$A$29:$A$120&amp;'Impact Indicators - Section B'!$C$29:$C$120,0))&lt;&gt;"",INDEX('Impact Indicators - Section B'!K$29:K$120,MATCH('Print View'!$A69&amp;'Print View'!$R$45,'Impact Indicators - Section B'!$A$29:$A$120&amp;'Impact Indicators - Section B'!$C$29:$C$120,0)),""),"")</f>
        <v>0</v>
      </c>
      <c r="U69" s="547" t="str">
        <f t="array" ref="U69">IFERROR(IF(INDEX('Impact Indicators - Section B'!L$29:L$120,MATCH('Print View'!$A69&amp;'Print View'!$R67,'Impact Indicators - Section B'!$A$29:$A$120&amp;'Impact Indicators - Section B'!$C$29:$C$120,0))&lt;&gt;"",INDEX('Impact Indicators - Section B'!L$29:L$120,MATCH('Print View'!$A69&amp;'Print View'!$R$45,'Impact Indicators - Section B'!$A$29:$A$120&amp;'Impact Indicators - Section B'!$C$29:$C$120,0)),""),"")</f>
        <v>a1Y36000002qEMMEA2</v>
      </c>
      <c r="V69" s="329" t="str">
        <f t="array" ref="V69">IFERROR(IF(INDEX('Impact Indicators - Section B'!D$29:D$120,MATCH('Print View'!$A69&amp;'Print View'!$V$45,'Impact Indicators - Section B'!$A$29:$A$120&amp;'Impact Indicators - Section B'!$C$29:$C$120,0))&lt;&gt;"",INDEX('Impact Indicators - Section B'!D$29:D$120,MATCH('Print View'!$A69&amp;'Print View'!$V$45,'Impact Indicators - Section B'!$A$29:$A$120&amp;'Impact Indicators - Section B'!$C$29:$C$120,0)),""),"")</f>
        <v/>
      </c>
      <c r="W69" s="543" t="str">
        <f t="array" ref="W69">IFERROR(IF(INDEX('Impact Indicators - Section B'!J$29:J$120,MATCH('Print View'!$A69&amp;'Print View'!$V$45,'Impact Indicators - Section B'!$A$29:$A$120&amp;'Impact Indicators - Section B'!$C$29:$C$120,0))&lt;&gt;"",INDEX('Impact Indicators - Section B'!J$29:J$120,MATCH('Print View'!$A69&amp;'Print View'!$V$45,'Impact Indicators - Section B'!$A$29:$A$120&amp;'Impact Indicators - Section B'!$C$29:$C$120,0)),""),"")</f>
        <v/>
      </c>
      <c r="X69" s="545" t="str">
        <f t="array" ref="X69">IFERROR(IF(INDEX('Impact Indicators - Section B'!K$29:K$120,MATCH('Print View'!$A69&amp;'Print View'!$V$45,'Impact Indicators - Section B'!$A$29:$A$120&amp;'Impact Indicators - Section B'!$C$29:$C$120,0))&lt;&gt;"",INDEX('Impact Indicators - Section B'!K$29:K$120,MATCH('Print View'!$A69&amp;'Print View'!$V$45,'Impact Indicators - Section B'!$A$29:$A$120&amp;'Impact Indicators - Section B'!$C$29:$C$120,0)),""),"")</f>
        <v/>
      </c>
      <c r="Y69" s="547" t="str">
        <f t="array" ref="Y69">IFERROR(IF(INDEX('Impact Indicators - Section B'!L$29:L$120,MATCH('Print View'!$A69&amp;'Print View'!$V67,'Impact Indicators - Section B'!$A$29:$A$120&amp;'Impact Indicators - Section B'!$C$29:$C$120,0))&lt;&gt;"",INDEX('Impact Indicators - Section B'!L$29:L$120,MATCH('Print View'!$A69&amp;'Print View'!$V$45,'Impact Indicators - Section B'!$A$29:$A$120&amp;'Impact Indicators - Section B'!$C$29:$C$120,0)),""),"")</f>
        <v/>
      </c>
      <c r="Z69" s="329" t="str">
        <f t="array" ref="Z69">IFERROR(IF(INDEX('Impact Indicators - Section B'!D$29:D$120,MATCH('Print View'!$A69&amp;'Print View'!$Z$45,'Impact Indicators - Section B'!$A$29:$A$120&amp;'Impact Indicators - Section B'!$C$29:$C$120,0))&lt;&gt;"",INDEX('Impact Indicators - Section B'!D$29:D$120,MATCH('Print View'!$A69&amp;'Print View'!$Z$45,'Impact Indicators - Section B'!$A$29:$A$120&amp;'Impact Indicators - Section B'!$C$29:$C$120,0)),""),"")</f>
        <v/>
      </c>
      <c r="AA69" s="543" t="str">
        <f t="array" ref="AA69">IFERROR(IF(INDEX('Impact Indicators - Section B'!J$29:J$120,MATCH('Print View'!$A69&amp;'Print View'!$Z$45,'Impact Indicators - Section B'!$A$29:$A$120&amp;'Impact Indicators - Section B'!$C$29:$C$120,0))&lt;&gt;"",INDEX('Impact Indicators - Section B'!J$29:J$120,MATCH('Print View'!$A69&amp;'Print View'!$Z$45,'Impact Indicators - Section B'!$A$29:$A$120&amp;'Impact Indicators - Section B'!$C$29:$C$120,0)),""),"")</f>
        <v/>
      </c>
      <c r="AB69" s="545" t="str">
        <f t="array" ref="AB69">IFERROR(IF(INDEX('Impact Indicators - Section B'!K$29:K$120,MATCH('Print View'!$A69&amp;'Print View'!$Z$45,'Impact Indicators - Section B'!$A$29:$A$120&amp;'Impact Indicators - Section B'!$C$29:$C$120,0))&lt;&gt;"",INDEX('Impact Indicators - Section B'!K$29:K$120,MATCH('Print View'!$A69&amp;'Print View'!$Z$45,'Impact Indicators - Section B'!$A$29:$A$120&amp;'Impact Indicators - Section B'!$C$29:$C$120,0)),""),"")</f>
        <v/>
      </c>
      <c r="AC69" s="547" t="str">
        <f t="array" ref="AC69">IFERROR(IF(INDEX('Impact Indicators - Section B'!L$29:L$120,MATCH('Print View'!$A69&amp;'Print View'!$Z67,'Impact Indicators - Section B'!$A$29:$A$120&amp;'Impact Indicators - Section B'!$C$29:$C$120,0))&lt;&gt;"",INDEX('Impact Indicators - Section B'!L$29:L$120,MATCH('Print View'!$A69&amp;'Print View'!$Z$45,'Impact Indicators - Section B'!$A$29:$A$120&amp;'Impact Indicators - Section B'!$C$29:$C$120,0)),""),"")</f>
        <v/>
      </c>
      <c r="AD69" s="330"/>
      <c r="AE69" s="331"/>
      <c r="AF69" s="331"/>
      <c r="AG69" s="331"/>
      <c r="AH69" s="331"/>
      <c r="AI69" s="331"/>
      <c r="AJ69" s="332"/>
    </row>
    <row r="70" spans="1:36" s="227" customFormat="1" ht="60" customHeight="1" x14ac:dyDescent="0.4">
      <c r="A70" s="613"/>
      <c r="B70" s="564"/>
      <c r="C70" s="564"/>
      <c r="D70" s="564"/>
      <c r="E70" s="564"/>
      <c r="F70" s="564"/>
      <c r="G70" s="564"/>
      <c r="H70" s="564"/>
      <c r="I70" s="548"/>
      <c r="J70" s="333" t="str">
        <f t="array" ref="J70">IFERROR(IF(INDEX('Impact Indicators - Section B'!E$29:E$120,MATCH('Print View'!$A69&amp;'Print View'!$J$45,'Impact Indicators - Section B'!$A$29:$A$120&amp;'Impact Indicators - Section B'!$C$29:$C$120,0))&lt;&gt;"",INDEX('Impact Indicators - Section B'!E$29:E$120,MATCH('Print View'!$A69&amp;'Print View'!$J$45,'Impact Indicators - Section B'!$A$29:$A$120&amp;'Impact Indicators - Section B'!$C$29:$C$120,0)),""),"")</f>
        <v/>
      </c>
      <c r="K70" s="544"/>
      <c r="L70" s="546"/>
      <c r="M70" s="548"/>
      <c r="N70" s="333" t="str">
        <f t="array" ref="N70">IFERROR(IF(INDEX('Impact Indicators - Section B'!E$29:E$120,MATCH('Print View'!$A69&amp;'Print View'!$N$45,'Impact Indicators - Section B'!$A$29:$A$120&amp;'Impact Indicators - Section B'!$C$29:$C$120,0))&lt;&gt;"",INDEX('Impact Indicators - Section B'!E$29:E$120,MATCH('Print View'!$A69&amp;'Print View'!$N$45,'Impact Indicators - Section B'!$A$29:$A$120&amp;'Impact Indicators - Section B'!$C$29:$C$120,0)),""),"")</f>
        <v/>
      </c>
      <c r="O70" s="544"/>
      <c r="P70" s="546"/>
      <c r="Q70" s="548"/>
      <c r="R70" s="333" t="str">
        <f t="array" ref="R70">IFERROR(IF(INDEX('Impact Indicators - Section B'!E$29:E$120,MATCH('Print View'!$A69&amp;'Print View'!$N$45,'Impact Indicators - Section B'!$A$29:$A$120&amp;'Impact Indicators - Section B'!$C$29:$C$120,0))&lt;&gt;"",INDEX('Impact Indicators - Section B'!E$29:E$120,MATCH('Print View'!$A69&amp;'Print View'!$N$45,'Impact Indicators - Section B'!$A$29:$A$120&amp;'Impact Indicators - Section B'!$C$29:$C$120,0)),""),"")</f>
        <v/>
      </c>
      <c r="S70" s="544"/>
      <c r="T70" s="546"/>
      <c r="U70" s="548"/>
      <c r="V70" s="333" t="str">
        <f t="array" ref="V70">IFERROR(IF(INDEX('Impact Indicators - Section B'!E$29:E$120,MATCH('Print View'!$A69&amp;'Print View'!$V$45,'Impact Indicators - Section B'!$A$29:$A$120&amp;'Impact Indicators - Section B'!$C$29:$C$120,0))&lt;&gt;"",INDEX('Impact Indicators - Section B'!E$29:E$120,MATCH('Print View'!$A69&amp;'Print View'!$V$45,'Impact Indicators - Section B'!$A$29:$A$120&amp;'Impact Indicators - Section B'!$C$29:$C$120,0)),""),"")</f>
        <v/>
      </c>
      <c r="W70" s="544"/>
      <c r="X70" s="546"/>
      <c r="Y70" s="548"/>
      <c r="Z70" s="333" t="str">
        <f t="array" ref="Z70">IFERROR(IF(INDEX('Impact Indicators - Section B'!E$29:E$120,MATCH('Print View'!$A69&amp;'Print View'!$Z$45,'Impact Indicators - Section B'!$A$29:$A$120&amp;'Impact Indicators - Section B'!$C$29:$C$120,0))&lt;&gt;"",INDEX('Impact Indicators - Section B'!E$29:E$120,MATCH('Print View'!$A69&amp;'Print View'!$Z$45,'Impact Indicators - Section B'!$A$29:$A$120&amp;'Impact Indicators - Section B'!$C$29:$C$120,0)),""),"")</f>
        <v/>
      </c>
      <c r="AA70" s="544"/>
      <c r="AB70" s="546"/>
      <c r="AC70" s="548"/>
      <c r="AD70" s="334"/>
      <c r="AE70" s="335"/>
      <c r="AF70" s="335"/>
      <c r="AG70" s="335"/>
      <c r="AH70" s="335"/>
      <c r="AI70" s="335"/>
      <c r="AJ70" s="336"/>
    </row>
    <row r="71" spans="1:36" s="227" customFormat="1" ht="60" customHeight="1" x14ac:dyDescent="0.4">
      <c r="A71" s="615">
        <v>13</v>
      </c>
      <c r="B71" s="565" t="str">
        <f>IFERROR(IF(INDEX('Impact Indicators - Section B'!B$9:B$25,MATCH('Print View'!$A71,'Impact Indicators - Section B'!$A$9:$A$25,0))&lt;&gt;"",INDEX('Impact Indicators - Section B'!B$9:B$25,MATCH('Print View'!$A71,'Impact Indicators - Section B'!$A$9:$A$25,0)),""),"")</f>
        <v/>
      </c>
      <c r="C71" s="565" t="str">
        <f>IFERROR(IF(INDEX('Impact Indicators - Section B'!C$9:C$25,MATCH('Print View'!$A71,'Impact Indicators - Section B'!$A$9:$A$25,0))&lt;&gt;"",INDEX('Impact Indicators - Section B'!C$9:C$25,MATCH('Print View'!$A71,'Impact Indicators - Section B'!$A$9:$A$25,0)),""),"")</f>
        <v/>
      </c>
      <c r="D71" s="565" t="str">
        <f>IFERROR(IF(INDEX('Impact Indicators - Section B'!D$9:D$25,MATCH('Print View'!$A71,'Impact Indicators - Section B'!$A$9:$A$25,0))&lt;&gt;"",INDEX('Impact Indicators - Section B'!D$9:D$25,MATCH('Print View'!$A71,'Impact Indicators - Section B'!$A$9:$A$25,0)),""),"")</f>
        <v/>
      </c>
      <c r="E71" s="565" t="str">
        <f>IFERROR(IF(INDEX('Impact Indicators - Section B'!E$9:E$25,MATCH('Print View'!$A71,'Impact Indicators - Section B'!$A$9:$A$25,0))&lt;&gt;"",INDEX('Impact Indicators - Section B'!E$9:E$25,MATCH('Print View'!$A71,'Impact Indicators - Section B'!$A$9:$A$25,0)),""),"")</f>
        <v/>
      </c>
      <c r="F71" s="565" t="str">
        <f>IFERROR(IF(INDEX('Impact Indicators - Section B'!F$9:F$25,MATCH('Print View'!$A71,'Impact Indicators - Section B'!$A$9:$A$25,0))&lt;&gt;"",INDEX('Impact Indicators - Section B'!F$9:F$25,MATCH('Print View'!$A71,'Impact Indicators - Section B'!$A$9:$A$25,0)),""),"")</f>
        <v/>
      </c>
      <c r="G71" s="565" t="str">
        <f>IFERROR(IF(INDEX('Impact Indicators - Section B'!G$9:G$25,MATCH('Print View'!$A71,'Impact Indicators - Section B'!$A$9:$A$25,0))&lt;&gt;"",INDEX('Impact Indicators - Section B'!G$9:G$25,MATCH('Print View'!$A71,'Impact Indicators - Section B'!$A$9:$A$25,0)),""),"")</f>
        <v/>
      </c>
      <c r="H71" s="565" t="str">
        <f>IFERROR(IF(INDEX('Impact Indicators - Section B'!H$9:H$25,MATCH('Print View'!$A71,'Impact Indicators - Section B'!$A$9:$A$25,0))&lt;&gt;"",INDEX('Impact Indicators - Section B'!H$9:H$25,MATCH('Print View'!$A71,'Impact Indicators - Section B'!$A$9:$A$25,0)),""),"")</f>
        <v/>
      </c>
      <c r="I71" s="541" t="str">
        <f>IFERROR(IF(INDEX('Impact Indicators - Section B'!Q$9:Q$25,MATCH('Print View'!$A71,'Impact Indicators - Section B'!$A$9:$A$25,0))&lt;&gt;"",INDEX('Impact Indicators - Section B'!Q$9:Q$25,MATCH('Print View'!$A71,'Impact Indicators - Section B'!$A$9:$A$25,0)),""),"")</f>
        <v/>
      </c>
      <c r="J71" s="321" t="str">
        <f t="array" ref="J71">IFERROR(IF(INDEX('Impact Indicators - Section B'!D$29:D$120,MATCH('Print View'!$A71&amp;'Print View'!$J$45,'Impact Indicators - Section B'!$A$29:$A$120&amp;'Impact Indicators - Section B'!$C$29:$C$120,0))&lt;&gt;"",INDEX('Impact Indicators - Section B'!D$29:D$120,MATCH('Print View'!$A71&amp;'Print View'!$J$45,'Impact Indicators - Section B'!$A$29:$A$120&amp;'Impact Indicators - Section B'!$C$29:$C$120,0)),""),"")</f>
        <v/>
      </c>
      <c r="K71" s="537" t="str">
        <f t="array" ref="K71">IFERROR(IF(INDEX('Impact Indicators - Section B'!F$29:F$120,MATCH('Print View'!$A71&amp;'Print View'!$J$45,'Impact Indicators - Section B'!$A$29:$A$120&amp;'Impact Indicators - Section B'!$C$29:$C$120,0))&lt;&gt;"",INDEX('Impact Indicators - Section B'!F$29:F$120,MATCH('Print View'!$A71&amp;'Print View'!$J$45,'Impact Indicators - Section B'!$A$29:$A$120&amp;'Impact Indicators - Section B'!$C$29:$C$120,0)),""),"")</f>
        <v/>
      </c>
      <c r="L71" s="539" t="str">
        <f t="array" ref="L71">IFERROR(IF(INDEX('Impact Indicators - Section B'!G$29:G$120,MATCH('Print View'!$A71&amp;'Print View'!$J$45,'Impact Indicators - Section B'!$A$29:$A$120&amp;'Impact Indicators - Section B'!$C$29:$C$120,0))&lt;&gt;"",INDEX('Impact Indicators - Section B'!G$29:G$120,MATCH('Print View'!$A71&amp;'Print View'!$J$45,'Impact Indicators - Section B'!$A$29:$A$120&amp;'Impact Indicators - Section B'!$C$29:$C$120,0)),""),"")</f>
        <v/>
      </c>
      <c r="M71" s="541" t="str">
        <f t="array" ref="M71">IFERROR(IF(INDEX('Impact Indicators - Section B'!H$29:H$120,MATCH('Print View'!$A71&amp;'Print View'!$J$45,'Impact Indicators - Section B'!$A$29:$A$120&amp;'Impact Indicators - Section B'!$C$29:$C$120,0))&lt;&gt;"",INDEX('Impact Indicators - Section B'!H$29:H$120,MATCH('Print View'!$A71&amp;'Print View'!$J$45,'Impact Indicators - Section B'!$A$29:$A$120&amp;'Impact Indicators - Section B'!$C$29:$C$120,0)),""),"")</f>
        <v/>
      </c>
      <c r="N71" s="321" t="str">
        <f t="array" ref="N71">IFERROR(IF(INDEX('Impact Indicators - Section B'!D$29:D$120,MATCH('Print View'!$A71&amp;'Print View'!$N$45,'Impact Indicators - Section B'!$A$29:$A$120&amp;'Impact Indicators - Section B'!$C$29:$C$120,0))&lt;&gt;"",INDEX('Impact Indicators - Section B'!D$29:D$120,MATCH('Print View'!$A71&amp;'Print View'!$N$45,'Impact Indicators - Section B'!$A$29:$A$120&amp;'Impact Indicators - Section B'!$C$29:$C$120,0)),""),"")</f>
        <v/>
      </c>
      <c r="O71" s="537" t="str">
        <f t="array" ref="O71">IFERROR(IF(INDEX('Impact Indicators - Section B'!J$29:J$120,MATCH('Print View'!$A71&amp;'Print View'!$N$45,'Impact Indicators - Section B'!$A$29:$A$120&amp;'Impact Indicators - Section B'!$C$29:$C$120,0))&lt;&gt;"",INDEX('Impact Indicators - Section B'!J$29:J$120,MATCH('Print View'!$A71&amp;'Print View'!$N$45,'Impact Indicators - Section B'!$A$29:$A$120&amp;'Impact Indicators - Section B'!$C$29:$C$120,0)),""),"")</f>
        <v>a1Y36000002qEMLEA2</v>
      </c>
      <c r="P71" s="539" t="b">
        <f t="array" ref="P71">IFERROR(IF(INDEX('Impact Indicators - Section B'!K$29:K$120,MATCH('Print View'!$A71&amp;'Print View'!$N$45,'Impact Indicators - Section B'!$A$29:$A$120&amp;'Impact Indicators - Section B'!$C$29:$C$120,0))&lt;&gt;"",INDEX('Impact Indicators - Section B'!K$29:K$120,MATCH('Print View'!$A71&amp;'Print View'!$N$45,'Impact Indicators - Section B'!$A$29:$A$120&amp;'Impact Indicators - Section B'!$C$29:$C$120,0)),""),"")</f>
        <v>0</v>
      </c>
      <c r="Q71" s="541" t="str">
        <f t="array" ref="Q71">IFERROR(IF(INDEX('Impact Indicators - Section B'!L$29:L$120,MATCH('Print View'!$A71&amp;'Print View'!$N69,'Impact Indicators - Section B'!$A$29:$A$120&amp;'Impact Indicators - Section B'!$C$29:$C$120,0))&lt;&gt;"",INDEX('Impact Indicators - Section B'!L$29:L$120,MATCH('Print View'!$A71&amp;'Print View'!$N$45,'Impact Indicators - Section B'!$A$29:$A$120&amp;'Impact Indicators - Section B'!$C$29:$C$120,0)),""),"")</f>
        <v>a1Y36000002qEMLEA2</v>
      </c>
      <c r="R71" s="321" t="str">
        <f t="array" ref="R71">IFERROR(IF(INDEX('Impact Indicators - Section B'!D$29:D$120,MATCH('Print View'!$A71&amp;'Print View'!$R$45,'Impact Indicators - Section B'!$A$29:$A$120&amp;'Impact Indicators - Section B'!$C$29:$C$120,0))&lt;&gt;"",INDEX('Impact Indicators - Section B'!D$29:D$120,MATCH('Print View'!$A71&amp;'Print View'!$R$45,'Impact Indicators - Section B'!$A$29:$A$120&amp;'Impact Indicators - Section B'!$C$29:$C$120,0)),""),"")</f>
        <v/>
      </c>
      <c r="S71" s="537" t="str">
        <f t="array" ref="S71">IFERROR(IF(INDEX('Impact Indicators - Section B'!J$29:J$120,MATCH('Print View'!$A71&amp;'Print View'!$R$45,'Impact Indicators - Section B'!$A$29:$A$120&amp;'Impact Indicators - Section B'!$C$29:$C$120,0))&lt;&gt;"",INDEX('Impact Indicators - Section B'!J$29:J$120,MATCH('Print View'!$A71&amp;'Print View'!$R$45,'Impact Indicators - Section B'!$A$29:$A$120&amp;'Impact Indicators - Section B'!$C$29:$C$120,0)),""),"")</f>
        <v>a1Y36000002qEMMEA2</v>
      </c>
      <c r="T71" s="539" t="b">
        <f t="array" ref="T71">IFERROR(IF(INDEX('Impact Indicators - Section B'!K$29:K$120,MATCH('Print View'!$A71&amp;'Print View'!$R$45,'Impact Indicators - Section B'!$A$29:$A$120&amp;'Impact Indicators - Section B'!$C$29:$C$120,0))&lt;&gt;"",INDEX('Impact Indicators - Section B'!K$29:K$120,MATCH('Print View'!$A71&amp;'Print View'!$R$45,'Impact Indicators - Section B'!$A$29:$A$120&amp;'Impact Indicators - Section B'!$C$29:$C$120,0)),""),"")</f>
        <v>0</v>
      </c>
      <c r="U71" s="541" t="str">
        <f t="array" ref="U71">IFERROR(IF(INDEX('Impact Indicators - Section B'!L$29:L$120,MATCH('Print View'!$A71&amp;'Print View'!$R69,'Impact Indicators - Section B'!$A$29:$A$120&amp;'Impact Indicators - Section B'!$C$29:$C$120,0))&lt;&gt;"",INDEX('Impact Indicators - Section B'!L$29:L$120,MATCH('Print View'!$A71&amp;'Print View'!$R$45,'Impact Indicators - Section B'!$A$29:$A$120&amp;'Impact Indicators - Section B'!$C$29:$C$120,0)),""),"")</f>
        <v>a1Y36000002qEMMEA2</v>
      </c>
      <c r="V71" s="321" t="str">
        <f t="array" ref="V71">IFERROR(IF(INDEX('Impact Indicators - Section B'!D$29:D$120,MATCH('Print View'!$A71&amp;'Print View'!$V$45,'Impact Indicators - Section B'!$A$29:$A$120&amp;'Impact Indicators - Section B'!$C$29:$C$120,0))&lt;&gt;"",INDEX('Impact Indicators - Section B'!D$29:D$120,MATCH('Print View'!$A71&amp;'Print View'!$V$45,'Impact Indicators - Section B'!$A$29:$A$120&amp;'Impact Indicators - Section B'!$C$29:$C$120,0)),""),"")</f>
        <v/>
      </c>
      <c r="W71" s="537" t="str">
        <f t="array" ref="W71">IFERROR(IF(INDEX('Impact Indicators - Section B'!J$29:J$120,MATCH('Print View'!$A71&amp;'Print View'!$V$45,'Impact Indicators - Section B'!$A$29:$A$120&amp;'Impact Indicators - Section B'!$C$29:$C$120,0))&lt;&gt;"",INDEX('Impact Indicators - Section B'!J$29:J$120,MATCH('Print View'!$A71&amp;'Print View'!$V$45,'Impact Indicators - Section B'!$A$29:$A$120&amp;'Impact Indicators - Section B'!$C$29:$C$120,0)),""),"")</f>
        <v/>
      </c>
      <c r="X71" s="539" t="str">
        <f t="array" ref="X71">IFERROR(IF(INDEX('Impact Indicators - Section B'!K$29:K$120,MATCH('Print View'!$A71&amp;'Print View'!$V$45,'Impact Indicators - Section B'!$A$29:$A$120&amp;'Impact Indicators - Section B'!$C$29:$C$120,0))&lt;&gt;"",INDEX('Impact Indicators - Section B'!K$29:K$120,MATCH('Print View'!$A71&amp;'Print View'!$V$45,'Impact Indicators - Section B'!$A$29:$A$120&amp;'Impact Indicators - Section B'!$C$29:$C$120,0)),""),"")</f>
        <v/>
      </c>
      <c r="Y71" s="541" t="str">
        <f t="array" ref="Y71">IFERROR(IF(INDEX('Impact Indicators - Section B'!L$29:L$120,MATCH('Print View'!$A71&amp;'Print View'!$V69,'Impact Indicators - Section B'!$A$29:$A$120&amp;'Impact Indicators - Section B'!$C$29:$C$120,0))&lt;&gt;"",INDEX('Impact Indicators - Section B'!L$29:L$120,MATCH('Print View'!$A71&amp;'Print View'!$V$45,'Impact Indicators - Section B'!$A$29:$A$120&amp;'Impact Indicators - Section B'!$C$29:$C$120,0)),""),"")</f>
        <v/>
      </c>
      <c r="Z71" s="321" t="str">
        <f t="array" ref="Z71">IFERROR(IF(INDEX('Impact Indicators - Section B'!D$29:D$120,MATCH('Print View'!$A71&amp;'Print View'!$Z$45,'Impact Indicators - Section B'!$A$29:$A$120&amp;'Impact Indicators - Section B'!$C$29:$C$120,0))&lt;&gt;"",INDEX('Impact Indicators - Section B'!D$29:D$120,MATCH('Print View'!$A71&amp;'Print View'!$Z$45,'Impact Indicators - Section B'!$A$29:$A$120&amp;'Impact Indicators - Section B'!$C$29:$C$120,0)),""),"")</f>
        <v/>
      </c>
      <c r="AA71" s="537" t="str">
        <f t="array" ref="AA71">IFERROR(IF(INDEX('Impact Indicators - Section B'!J$29:J$120,MATCH('Print View'!$A71&amp;'Print View'!$Z$45,'Impact Indicators - Section B'!$A$29:$A$120&amp;'Impact Indicators - Section B'!$C$29:$C$120,0))&lt;&gt;"",INDEX('Impact Indicators - Section B'!J$29:J$120,MATCH('Print View'!$A71&amp;'Print View'!$Z$45,'Impact Indicators - Section B'!$A$29:$A$120&amp;'Impact Indicators - Section B'!$C$29:$C$120,0)),""),"")</f>
        <v/>
      </c>
      <c r="AB71" s="539" t="str">
        <f t="array" ref="AB71">IFERROR(IF(INDEX('Impact Indicators - Section B'!K$29:K$120,MATCH('Print View'!$A71&amp;'Print View'!$Z$45,'Impact Indicators - Section B'!$A$29:$A$120&amp;'Impact Indicators - Section B'!$C$29:$C$120,0))&lt;&gt;"",INDEX('Impact Indicators - Section B'!K$29:K$120,MATCH('Print View'!$A71&amp;'Print View'!$Z$45,'Impact Indicators - Section B'!$A$29:$A$120&amp;'Impact Indicators - Section B'!$C$29:$C$120,0)),""),"")</f>
        <v/>
      </c>
      <c r="AC71" s="541" t="str">
        <f t="array" ref="AC71">IFERROR(IF(INDEX('Impact Indicators - Section B'!L$29:L$120,MATCH('Print View'!$A71&amp;'Print View'!$Z69,'Impact Indicators - Section B'!$A$29:$A$120&amp;'Impact Indicators - Section B'!$C$29:$C$120,0))&lt;&gt;"",INDEX('Impact Indicators - Section B'!L$29:L$120,MATCH('Print View'!$A71&amp;'Print View'!$Z$45,'Impact Indicators - Section B'!$A$29:$A$120&amp;'Impact Indicators - Section B'!$C$29:$C$120,0)),""),"")</f>
        <v/>
      </c>
      <c r="AD71" s="338"/>
      <c r="AE71" s="339"/>
      <c r="AF71" s="339"/>
      <c r="AG71" s="339"/>
      <c r="AH71" s="339"/>
      <c r="AI71" s="339"/>
      <c r="AJ71" s="558"/>
    </row>
    <row r="72" spans="1:36" s="227" customFormat="1" ht="60" customHeight="1" x14ac:dyDescent="0.4">
      <c r="A72" s="615"/>
      <c r="B72" s="567"/>
      <c r="C72" s="567"/>
      <c r="D72" s="567"/>
      <c r="E72" s="567"/>
      <c r="F72" s="567"/>
      <c r="G72" s="567"/>
      <c r="H72" s="567"/>
      <c r="I72" s="551"/>
      <c r="J72" s="325" t="str">
        <f t="array" ref="J72">IFERROR(IF(INDEX('Impact Indicators - Section B'!E$29:E$120,MATCH('Print View'!$A71&amp;'Print View'!$J$45,'Impact Indicators - Section B'!$A$29:$A$120&amp;'Impact Indicators - Section B'!$C$29:$C$120,0))&lt;&gt;"",INDEX('Impact Indicators - Section B'!E$29:E$120,MATCH('Print View'!$A71&amp;'Print View'!$J$45,'Impact Indicators - Section B'!$A$29:$A$120&amp;'Impact Indicators - Section B'!$C$29:$C$120,0)),""),"")</f>
        <v/>
      </c>
      <c r="K72" s="549"/>
      <c r="L72" s="550"/>
      <c r="M72" s="551"/>
      <c r="N72" s="325" t="str">
        <f t="array" ref="N72">IFERROR(IF(INDEX('Impact Indicators - Section B'!E$29:E$120,MATCH('Print View'!$A71&amp;'Print View'!$N$45,'Impact Indicators - Section B'!$A$29:$A$120&amp;'Impact Indicators - Section B'!$C$29:$C$120,0))&lt;&gt;"",INDEX('Impact Indicators - Section B'!E$29:E$120,MATCH('Print View'!$A71&amp;'Print View'!$N$45,'Impact Indicators - Section B'!$A$29:$A$120&amp;'Impact Indicators - Section B'!$C$29:$C$120,0)),""),"")</f>
        <v/>
      </c>
      <c r="O72" s="549"/>
      <c r="P72" s="550"/>
      <c r="Q72" s="551"/>
      <c r="R72" s="325" t="str">
        <f t="array" ref="R72">IFERROR(IF(INDEX('Impact Indicators - Section B'!E$29:E$120,MATCH('Print View'!$A71&amp;'Print View'!$N$45,'Impact Indicators - Section B'!$A$29:$A$120&amp;'Impact Indicators - Section B'!$C$29:$C$120,0))&lt;&gt;"",INDEX('Impact Indicators - Section B'!E$29:E$120,MATCH('Print View'!$A71&amp;'Print View'!$N$45,'Impact Indicators - Section B'!$A$29:$A$120&amp;'Impact Indicators - Section B'!$C$29:$C$120,0)),""),"")</f>
        <v/>
      </c>
      <c r="S72" s="549"/>
      <c r="T72" s="550"/>
      <c r="U72" s="551"/>
      <c r="V72" s="325" t="str">
        <f t="array" ref="V72">IFERROR(IF(INDEX('Impact Indicators - Section B'!E$29:E$120,MATCH('Print View'!$A71&amp;'Print View'!$V$45,'Impact Indicators - Section B'!$A$29:$A$120&amp;'Impact Indicators - Section B'!$C$29:$C$120,0))&lt;&gt;"",INDEX('Impact Indicators - Section B'!E$29:E$120,MATCH('Print View'!$A71&amp;'Print View'!$V$45,'Impact Indicators - Section B'!$A$29:$A$120&amp;'Impact Indicators - Section B'!$C$29:$C$120,0)),""),"")</f>
        <v/>
      </c>
      <c r="W72" s="549"/>
      <c r="X72" s="550"/>
      <c r="Y72" s="551"/>
      <c r="Z72" s="325" t="str">
        <f t="array" ref="Z72">IFERROR(IF(INDEX('Impact Indicators - Section B'!E$29:E$120,MATCH('Print View'!$A71&amp;'Print View'!$Z$45,'Impact Indicators - Section B'!$A$29:$A$120&amp;'Impact Indicators - Section B'!$C$29:$C$120,0))&lt;&gt;"",INDEX('Impact Indicators - Section B'!E$29:E$120,MATCH('Print View'!$A71&amp;'Print View'!$Z$45,'Impact Indicators - Section B'!$A$29:$A$120&amp;'Impact Indicators - Section B'!$C$29:$C$120,0)),""),"")</f>
        <v/>
      </c>
      <c r="AA72" s="549"/>
      <c r="AB72" s="550"/>
      <c r="AC72" s="551"/>
      <c r="AD72" s="326"/>
      <c r="AE72" s="327"/>
      <c r="AF72" s="327"/>
      <c r="AG72" s="327"/>
      <c r="AH72" s="327"/>
      <c r="AI72" s="339"/>
      <c r="AJ72" s="558"/>
    </row>
    <row r="73" spans="1:36" s="227" customFormat="1" ht="60" customHeight="1" x14ac:dyDescent="0.4">
      <c r="A73" s="613">
        <v>14</v>
      </c>
      <c r="B73" s="563" t="str">
        <f>IFERROR(IF(INDEX('Impact Indicators - Section B'!B$9:B$25,MATCH('Print View'!$A73,'Impact Indicators - Section B'!$A$9:$A$25,0))&lt;&gt;"",INDEX('Impact Indicators - Section B'!B$9:B$25,MATCH('Print View'!$A73,'Impact Indicators - Section B'!$A$9:$A$25,0)),""),"")</f>
        <v/>
      </c>
      <c r="C73" s="563" t="str">
        <f>IFERROR(IF(INDEX('Impact Indicators - Section B'!C$9:C$25,MATCH('Print View'!$A73,'Impact Indicators - Section B'!$A$9:$A$25,0))&lt;&gt;"",INDEX('Impact Indicators - Section B'!C$9:C$25,MATCH('Print View'!$A73,'Impact Indicators - Section B'!$A$9:$A$25,0)),""),"")</f>
        <v/>
      </c>
      <c r="D73" s="563" t="str">
        <f>IFERROR(IF(INDEX('Impact Indicators - Section B'!D$9:D$25,MATCH('Print View'!$A73,'Impact Indicators - Section B'!$A$9:$A$25,0))&lt;&gt;"",INDEX('Impact Indicators - Section B'!D$9:D$25,MATCH('Print View'!$A73,'Impact Indicators - Section B'!$A$9:$A$25,0)),""),"")</f>
        <v/>
      </c>
      <c r="E73" s="563" t="str">
        <f>IFERROR(IF(INDEX('Impact Indicators - Section B'!E$9:E$25,MATCH('Print View'!$A73,'Impact Indicators - Section B'!$A$9:$A$25,0))&lt;&gt;"",INDEX('Impact Indicators - Section B'!E$9:E$25,MATCH('Print View'!$A73,'Impact Indicators - Section B'!$A$9:$A$25,0)),""),"")</f>
        <v/>
      </c>
      <c r="F73" s="563" t="str">
        <f>IFERROR(IF(INDEX('Impact Indicators - Section B'!F$9:F$25,MATCH('Print View'!$A73,'Impact Indicators - Section B'!$A$9:$A$25,0))&lt;&gt;"",INDEX('Impact Indicators - Section B'!F$9:F$25,MATCH('Print View'!$A73,'Impact Indicators - Section B'!$A$9:$A$25,0)),""),"")</f>
        <v/>
      </c>
      <c r="G73" s="563" t="str">
        <f>IFERROR(IF(INDEX('Impact Indicators - Section B'!G$9:G$25,MATCH('Print View'!$A73,'Impact Indicators - Section B'!$A$9:$A$25,0))&lt;&gt;"",INDEX('Impact Indicators - Section B'!G$9:G$25,MATCH('Print View'!$A73,'Impact Indicators - Section B'!$A$9:$A$25,0)),""),"")</f>
        <v/>
      </c>
      <c r="H73" s="563" t="str">
        <f>IFERROR(IF(INDEX('Impact Indicators - Section B'!H$9:H$25,MATCH('Print View'!$A73,'Impact Indicators - Section B'!$A$9:$A$25,0))&lt;&gt;"",INDEX('Impact Indicators - Section B'!H$9:H$25,MATCH('Print View'!$A73,'Impact Indicators - Section B'!$A$9:$A$25,0)),""),"")</f>
        <v/>
      </c>
      <c r="I73" s="547" t="str">
        <f>IFERROR(IF(INDEX('Impact Indicators - Section B'!Q$9:Q$25,MATCH('Print View'!$A73,'Impact Indicators - Section B'!$A$9:$A$25,0))&lt;&gt;"",INDEX('Impact Indicators - Section B'!Q$9:Q$25,MATCH('Print View'!$A73,'Impact Indicators - Section B'!$A$9:$A$25,0)),""),"")</f>
        <v/>
      </c>
      <c r="J73" s="329" t="str">
        <f t="array" ref="J73">IFERROR(IF(INDEX('Impact Indicators - Section B'!D$29:D$120,MATCH('Print View'!$A73&amp;'Print View'!$J$45,'Impact Indicators - Section B'!$A$29:$A$120&amp;'Impact Indicators - Section B'!$C$29:$C$120,0))&lt;&gt;"",INDEX('Impact Indicators - Section B'!D$29:D$120,MATCH('Print View'!$A73&amp;'Print View'!$J$45,'Impact Indicators - Section B'!$A$29:$A$120&amp;'Impact Indicators - Section B'!$C$29:$C$120,0)),""),"")</f>
        <v/>
      </c>
      <c r="K73" s="543" t="str">
        <f t="array" ref="K73">IFERROR(IF(INDEX('Impact Indicators - Section B'!F$29:F$120,MATCH('Print View'!$A73&amp;'Print View'!$J$45,'Impact Indicators - Section B'!$A$29:$A$120&amp;'Impact Indicators - Section B'!$C$29:$C$120,0))&lt;&gt;"",INDEX('Impact Indicators - Section B'!F$29:F$120,MATCH('Print View'!$A73&amp;'Print View'!$J$45,'Impact Indicators - Section B'!$A$29:$A$120&amp;'Impact Indicators - Section B'!$C$29:$C$120,0)),""),"")</f>
        <v/>
      </c>
      <c r="L73" s="545" t="str">
        <f t="array" ref="L73">IFERROR(IF(INDEX('Impact Indicators - Section B'!G$29:G$120,MATCH('Print View'!$A73&amp;'Print View'!$J$45,'Impact Indicators - Section B'!$A$29:$A$120&amp;'Impact Indicators - Section B'!$C$29:$C$120,0))&lt;&gt;"",INDEX('Impact Indicators - Section B'!G$29:G$120,MATCH('Print View'!$A73&amp;'Print View'!$J$45,'Impact Indicators - Section B'!$A$29:$A$120&amp;'Impact Indicators - Section B'!$C$29:$C$120,0)),""),"")</f>
        <v/>
      </c>
      <c r="M73" s="547" t="str">
        <f t="array" ref="M73">IFERROR(IF(INDEX('Impact Indicators - Section B'!H$29:H$120,MATCH('Print View'!$A73&amp;'Print View'!$J$45,'Impact Indicators - Section B'!$A$29:$A$120&amp;'Impact Indicators - Section B'!$C$29:$C$120,0))&lt;&gt;"",INDEX('Impact Indicators - Section B'!H$29:H$120,MATCH('Print View'!$A73&amp;'Print View'!$J$45,'Impact Indicators - Section B'!$A$29:$A$120&amp;'Impact Indicators - Section B'!$C$29:$C$120,0)),""),"")</f>
        <v/>
      </c>
      <c r="N73" s="329" t="str">
        <f t="array" ref="N73">IFERROR(IF(INDEX('Impact Indicators - Section B'!D$29:D$120,MATCH('Print View'!$A73&amp;'Print View'!$N$45,'Impact Indicators - Section B'!$A$29:$A$120&amp;'Impact Indicators - Section B'!$C$29:$C$120,0))&lt;&gt;"",INDEX('Impact Indicators - Section B'!D$29:D$120,MATCH('Print View'!$A73&amp;'Print View'!$N$45,'Impact Indicators - Section B'!$A$29:$A$120&amp;'Impact Indicators - Section B'!$C$29:$C$120,0)),""),"")</f>
        <v/>
      </c>
      <c r="O73" s="543" t="str">
        <f t="array" ref="O73">IFERROR(IF(INDEX('Impact Indicators - Section B'!J$29:J$120,MATCH('Print View'!$A73&amp;'Print View'!$N$45,'Impact Indicators - Section B'!$A$29:$A$120&amp;'Impact Indicators - Section B'!$C$29:$C$120,0))&lt;&gt;"",INDEX('Impact Indicators - Section B'!J$29:J$120,MATCH('Print View'!$A73&amp;'Print View'!$N$45,'Impact Indicators - Section B'!$A$29:$A$120&amp;'Impact Indicators - Section B'!$C$29:$C$120,0)),""),"")</f>
        <v>a1Y36000002qEMLEA2</v>
      </c>
      <c r="P73" s="545" t="b">
        <f t="array" ref="P73">IFERROR(IF(INDEX('Impact Indicators - Section B'!K$29:K$120,MATCH('Print View'!$A73&amp;'Print View'!$N$45,'Impact Indicators - Section B'!$A$29:$A$120&amp;'Impact Indicators - Section B'!$C$29:$C$120,0))&lt;&gt;"",INDEX('Impact Indicators - Section B'!K$29:K$120,MATCH('Print View'!$A73&amp;'Print View'!$N$45,'Impact Indicators - Section B'!$A$29:$A$120&amp;'Impact Indicators - Section B'!$C$29:$C$120,0)),""),"")</f>
        <v>0</v>
      </c>
      <c r="Q73" s="547" t="str">
        <f t="array" ref="Q73">IFERROR(IF(INDEX('Impact Indicators - Section B'!L$29:L$120,MATCH('Print View'!$A73&amp;'Print View'!$N71,'Impact Indicators - Section B'!$A$29:$A$120&amp;'Impact Indicators - Section B'!$C$29:$C$120,0))&lt;&gt;"",INDEX('Impact Indicators - Section B'!L$29:L$120,MATCH('Print View'!$A73&amp;'Print View'!$N$45,'Impact Indicators - Section B'!$A$29:$A$120&amp;'Impact Indicators - Section B'!$C$29:$C$120,0)),""),"")</f>
        <v>a1Y36000002qEMLEA2</v>
      </c>
      <c r="R73" s="329" t="str">
        <f t="array" ref="R73">IFERROR(IF(INDEX('Impact Indicators - Section B'!D$29:D$120,MATCH('Print View'!$A73&amp;'Print View'!$R$45,'Impact Indicators - Section B'!$A$29:$A$120&amp;'Impact Indicators - Section B'!$C$29:$C$120,0))&lt;&gt;"",INDEX('Impact Indicators - Section B'!D$29:D$120,MATCH('Print View'!$A73&amp;'Print View'!$R$45,'Impact Indicators - Section B'!$A$29:$A$120&amp;'Impact Indicators - Section B'!$C$29:$C$120,0)),""),"")</f>
        <v/>
      </c>
      <c r="S73" s="543" t="str">
        <f t="array" ref="S73">IFERROR(IF(INDEX('Impact Indicators - Section B'!J$29:J$120,MATCH('Print View'!$A73&amp;'Print View'!$R$45,'Impact Indicators - Section B'!$A$29:$A$120&amp;'Impact Indicators - Section B'!$C$29:$C$120,0))&lt;&gt;"",INDEX('Impact Indicators - Section B'!J$29:J$120,MATCH('Print View'!$A73&amp;'Print View'!$R$45,'Impact Indicators - Section B'!$A$29:$A$120&amp;'Impact Indicators - Section B'!$C$29:$C$120,0)),""),"")</f>
        <v>a1Y36000002qEMMEA2</v>
      </c>
      <c r="T73" s="545" t="b">
        <f t="array" ref="T73">IFERROR(IF(INDEX('Impact Indicators - Section B'!K$29:K$120,MATCH('Print View'!$A73&amp;'Print View'!$R$45,'Impact Indicators - Section B'!$A$29:$A$120&amp;'Impact Indicators - Section B'!$C$29:$C$120,0))&lt;&gt;"",INDEX('Impact Indicators - Section B'!K$29:K$120,MATCH('Print View'!$A73&amp;'Print View'!$R$45,'Impact Indicators - Section B'!$A$29:$A$120&amp;'Impact Indicators - Section B'!$C$29:$C$120,0)),""),"")</f>
        <v>0</v>
      </c>
      <c r="U73" s="547" t="str">
        <f t="array" ref="U73">IFERROR(IF(INDEX('Impact Indicators - Section B'!L$29:L$120,MATCH('Print View'!$A73&amp;'Print View'!$R71,'Impact Indicators - Section B'!$A$29:$A$120&amp;'Impact Indicators - Section B'!$C$29:$C$120,0))&lt;&gt;"",INDEX('Impact Indicators - Section B'!L$29:L$120,MATCH('Print View'!$A73&amp;'Print View'!$R$45,'Impact Indicators - Section B'!$A$29:$A$120&amp;'Impact Indicators - Section B'!$C$29:$C$120,0)),""),"")</f>
        <v>a1Y36000002qEMMEA2</v>
      </c>
      <c r="V73" s="329" t="str">
        <f t="array" ref="V73">IFERROR(IF(INDEX('Impact Indicators - Section B'!D$29:D$120,MATCH('Print View'!$A73&amp;'Print View'!$V$45,'Impact Indicators - Section B'!$A$29:$A$120&amp;'Impact Indicators - Section B'!$C$29:$C$120,0))&lt;&gt;"",INDEX('Impact Indicators - Section B'!D$29:D$120,MATCH('Print View'!$A73&amp;'Print View'!$V$45,'Impact Indicators - Section B'!$A$29:$A$120&amp;'Impact Indicators - Section B'!$C$29:$C$120,0)),""),"")</f>
        <v/>
      </c>
      <c r="W73" s="543" t="str">
        <f t="array" ref="W73">IFERROR(IF(INDEX('Impact Indicators - Section B'!J$29:J$120,MATCH('Print View'!$A73&amp;'Print View'!$V$45,'Impact Indicators - Section B'!$A$29:$A$120&amp;'Impact Indicators - Section B'!$C$29:$C$120,0))&lt;&gt;"",INDEX('Impact Indicators - Section B'!J$29:J$120,MATCH('Print View'!$A73&amp;'Print View'!$V$45,'Impact Indicators - Section B'!$A$29:$A$120&amp;'Impact Indicators - Section B'!$C$29:$C$120,0)),""),"")</f>
        <v/>
      </c>
      <c r="X73" s="545" t="str">
        <f t="array" ref="X73">IFERROR(IF(INDEX('Impact Indicators - Section B'!K$29:K$120,MATCH('Print View'!$A73&amp;'Print View'!$V$45,'Impact Indicators - Section B'!$A$29:$A$120&amp;'Impact Indicators - Section B'!$C$29:$C$120,0))&lt;&gt;"",INDEX('Impact Indicators - Section B'!K$29:K$120,MATCH('Print View'!$A73&amp;'Print View'!$V$45,'Impact Indicators - Section B'!$A$29:$A$120&amp;'Impact Indicators - Section B'!$C$29:$C$120,0)),""),"")</f>
        <v/>
      </c>
      <c r="Y73" s="547" t="str">
        <f t="array" ref="Y73">IFERROR(IF(INDEX('Impact Indicators - Section B'!L$29:L$120,MATCH('Print View'!$A73&amp;'Print View'!$V71,'Impact Indicators - Section B'!$A$29:$A$120&amp;'Impact Indicators - Section B'!$C$29:$C$120,0))&lt;&gt;"",INDEX('Impact Indicators - Section B'!L$29:L$120,MATCH('Print View'!$A73&amp;'Print View'!$V$45,'Impact Indicators - Section B'!$A$29:$A$120&amp;'Impact Indicators - Section B'!$C$29:$C$120,0)),""),"")</f>
        <v/>
      </c>
      <c r="Z73" s="329" t="str">
        <f t="array" ref="Z73">IFERROR(IF(INDEX('Impact Indicators - Section B'!D$29:D$120,MATCH('Print View'!$A73&amp;'Print View'!$Z$45,'Impact Indicators - Section B'!$A$29:$A$120&amp;'Impact Indicators - Section B'!$C$29:$C$120,0))&lt;&gt;"",INDEX('Impact Indicators - Section B'!D$29:D$120,MATCH('Print View'!$A73&amp;'Print View'!$Z$45,'Impact Indicators - Section B'!$A$29:$A$120&amp;'Impact Indicators - Section B'!$C$29:$C$120,0)),""),"")</f>
        <v/>
      </c>
      <c r="AA73" s="543" t="str">
        <f t="array" ref="AA73">IFERROR(IF(INDEX('Impact Indicators - Section B'!J$29:J$120,MATCH('Print View'!$A73&amp;'Print View'!$Z$45,'Impact Indicators - Section B'!$A$29:$A$120&amp;'Impact Indicators - Section B'!$C$29:$C$120,0))&lt;&gt;"",INDEX('Impact Indicators - Section B'!J$29:J$120,MATCH('Print View'!$A73&amp;'Print View'!$Z$45,'Impact Indicators - Section B'!$A$29:$A$120&amp;'Impact Indicators - Section B'!$C$29:$C$120,0)),""),"")</f>
        <v/>
      </c>
      <c r="AB73" s="545" t="str">
        <f t="array" ref="AB73">IFERROR(IF(INDEX('Impact Indicators - Section B'!K$29:K$120,MATCH('Print View'!$A73&amp;'Print View'!$Z$45,'Impact Indicators - Section B'!$A$29:$A$120&amp;'Impact Indicators - Section B'!$C$29:$C$120,0))&lt;&gt;"",INDEX('Impact Indicators - Section B'!K$29:K$120,MATCH('Print View'!$A73&amp;'Print View'!$Z$45,'Impact Indicators - Section B'!$A$29:$A$120&amp;'Impact Indicators - Section B'!$C$29:$C$120,0)),""),"")</f>
        <v/>
      </c>
      <c r="AC73" s="547" t="str">
        <f t="array" ref="AC73">IFERROR(IF(INDEX('Impact Indicators - Section B'!L$29:L$120,MATCH('Print View'!$A73&amp;'Print View'!$Z71,'Impact Indicators - Section B'!$A$29:$A$120&amp;'Impact Indicators - Section B'!$C$29:$C$120,0))&lt;&gt;"",INDEX('Impact Indicators - Section B'!L$29:L$120,MATCH('Print View'!$A73&amp;'Print View'!$Z$45,'Impact Indicators - Section B'!$A$29:$A$120&amp;'Impact Indicators - Section B'!$C$29:$C$120,0)),""),"")</f>
        <v/>
      </c>
      <c r="AD73" s="330"/>
      <c r="AE73" s="331"/>
      <c r="AF73" s="331"/>
      <c r="AG73" s="331"/>
      <c r="AH73" s="331"/>
      <c r="AI73" s="331"/>
      <c r="AJ73" s="332"/>
    </row>
    <row r="74" spans="1:36" s="227" customFormat="1" ht="60" customHeight="1" x14ac:dyDescent="0.4">
      <c r="A74" s="613"/>
      <c r="B74" s="564"/>
      <c r="C74" s="564"/>
      <c r="D74" s="564"/>
      <c r="E74" s="564"/>
      <c r="F74" s="564"/>
      <c r="G74" s="564"/>
      <c r="H74" s="564"/>
      <c r="I74" s="548"/>
      <c r="J74" s="333" t="str">
        <f t="array" ref="J74">IFERROR(IF(INDEX('Impact Indicators - Section B'!E$29:E$120,MATCH('Print View'!$A73&amp;'Print View'!$J$45,'Impact Indicators - Section B'!$A$29:$A$120&amp;'Impact Indicators - Section B'!$C$29:$C$120,0))&lt;&gt;"",INDEX('Impact Indicators - Section B'!E$29:E$120,MATCH('Print View'!$A73&amp;'Print View'!$J$45,'Impact Indicators - Section B'!$A$29:$A$120&amp;'Impact Indicators - Section B'!$C$29:$C$120,0)),""),"")</f>
        <v/>
      </c>
      <c r="K74" s="544"/>
      <c r="L74" s="546"/>
      <c r="M74" s="548"/>
      <c r="N74" s="333" t="str">
        <f t="array" ref="N74">IFERROR(IF(INDEX('Impact Indicators - Section B'!E$29:E$120,MATCH('Print View'!$A73&amp;'Print View'!$N$45,'Impact Indicators - Section B'!$A$29:$A$120&amp;'Impact Indicators - Section B'!$C$29:$C$120,0))&lt;&gt;"",INDEX('Impact Indicators - Section B'!E$29:E$120,MATCH('Print View'!$A73&amp;'Print View'!$N$45,'Impact Indicators - Section B'!$A$29:$A$120&amp;'Impact Indicators - Section B'!$C$29:$C$120,0)),""),"")</f>
        <v/>
      </c>
      <c r="O74" s="544"/>
      <c r="P74" s="546"/>
      <c r="Q74" s="548"/>
      <c r="R74" s="333" t="str">
        <f t="array" ref="R74">IFERROR(IF(INDEX('Impact Indicators - Section B'!E$29:E$120,MATCH('Print View'!$A73&amp;'Print View'!$N$45,'Impact Indicators - Section B'!$A$29:$A$120&amp;'Impact Indicators - Section B'!$C$29:$C$120,0))&lt;&gt;"",INDEX('Impact Indicators - Section B'!E$29:E$120,MATCH('Print View'!$A73&amp;'Print View'!$N$45,'Impact Indicators - Section B'!$A$29:$A$120&amp;'Impact Indicators - Section B'!$C$29:$C$120,0)),""),"")</f>
        <v/>
      </c>
      <c r="S74" s="544"/>
      <c r="T74" s="546"/>
      <c r="U74" s="548"/>
      <c r="V74" s="333" t="str">
        <f t="array" ref="V74">IFERROR(IF(INDEX('Impact Indicators - Section B'!E$29:E$120,MATCH('Print View'!$A73&amp;'Print View'!$V$45,'Impact Indicators - Section B'!$A$29:$A$120&amp;'Impact Indicators - Section B'!$C$29:$C$120,0))&lt;&gt;"",INDEX('Impact Indicators - Section B'!E$29:E$120,MATCH('Print View'!$A73&amp;'Print View'!$V$45,'Impact Indicators - Section B'!$A$29:$A$120&amp;'Impact Indicators - Section B'!$C$29:$C$120,0)),""),"")</f>
        <v/>
      </c>
      <c r="W74" s="544"/>
      <c r="X74" s="546"/>
      <c r="Y74" s="548"/>
      <c r="Z74" s="333" t="str">
        <f t="array" ref="Z74">IFERROR(IF(INDEX('Impact Indicators - Section B'!E$29:E$120,MATCH('Print View'!$A73&amp;'Print View'!$Z$45,'Impact Indicators - Section B'!$A$29:$A$120&amp;'Impact Indicators - Section B'!$C$29:$C$120,0))&lt;&gt;"",INDEX('Impact Indicators - Section B'!E$29:E$120,MATCH('Print View'!$A73&amp;'Print View'!$Z$45,'Impact Indicators - Section B'!$A$29:$A$120&amp;'Impact Indicators - Section B'!$C$29:$C$120,0)),""),"")</f>
        <v/>
      </c>
      <c r="AA74" s="544"/>
      <c r="AB74" s="546"/>
      <c r="AC74" s="548"/>
      <c r="AD74" s="334"/>
      <c r="AE74" s="335"/>
      <c r="AF74" s="335"/>
      <c r="AG74" s="335"/>
      <c r="AH74" s="335"/>
      <c r="AI74" s="335"/>
      <c r="AJ74" s="336"/>
    </row>
    <row r="75" spans="1:36" s="227" customFormat="1" ht="60" customHeight="1" x14ac:dyDescent="0.4">
      <c r="A75" s="615">
        <v>15</v>
      </c>
      <c r="B75" s="565" t="str">
        <f>IFERROR(IF(INDEX('Impact Indicators - Section B'!B$9:B$25,MATCH('Print View'!$A75,'Impact Indicators - Section B'!$A$9:$A$25,0))&lt;&gt;"",INDEX('Impact Indicators - Section B'!B$9:B$25,MATCH('Print View'!$A75,'Impact Indicators - Section B'!$A$9:$A$25,0)),""),"")</f>
        <v/>
      </c>
      <c r="C75" s="565" t="str">
        <f>IFERROR(IF(INDEX('Impact Indicators - Section B'!C$9:C$25,MATCH('Print View'!$A75,'Impact Indicators - Section B'!$A$9:$A$25,0))&lt;&gt;"",INDEX('Impact Indicators - Section B'!C$9:C$25,MATCH('Print View'!$A75,'Impact Indicators - Section B'!$A$9:$A$25,0)),""),"")</f>
        <v/>
      </c>
      <c r="D75" s="565" t="str">
        <f>IFERROR(IF(INDEX('Impact Indicators - Section B'!D$9:D$25,MATCH('Print View'!$A75,'Impact Indicators - Section B'!$A$9:$A$25,0))&lt;&gt;"",INDEX('Impact Indicators - Section B'!D$9:D$25,MATCH('Print View'!$A75,'Impact Indicators - Section B'!$A$9:$A$25,0)),""),"")</f>
        <v/>
      </c>
      <c r="E75" s="565" t="str">
        <f>IFERROR(IF(INDEX('Impact Indicators - Section B'!E$9:E$25,MATCH('Print View'!$A75,'Impact Indicators - Section B'!$A$9:$A$25,0))&lt;&gt;"",INDEX('Impact Indicators - Section B'!E$9:E$25,MATCH('Print View'!$A75,'Impact Indicators - Section B'!$A$9:$A$25,0)),""),"")</f>
        <v/>
      </c>
      <c r="F75" s="565" t="str">
        <f>IFERROR(IF(INDEX('Impact Indicators - Section B'!F$9:F$25,MATCH('Print View'!$A75,'Impact Indicators - Section B'!$A$9:$A$25,0))&lt;&gt;"",INDEX('Impact Indicators - Section B'!F$9:F$25,MATCH('Print View'!$A75,'Impact Indicators - Section B'!$A$9:$A$25,0)),""),"")</f>
        <v/>
      </c>
      <c r="G75" s="565" t="str">
        <f>IFERROR(IF(INDEX('Impact Indicators - Section B'!G$9:G$25,MATCH('Print View'!$A75,'Impact Indicators - Section B'!$A$9:$A$25,0))&lt;&gt;"",INDEX('Impact Indicators - Section B'!G$9:G$25,MATCH('Print View'!$A75,'Impact Indicators - Section B'!$A$9:$A$25,0)),""),"")</f>
        <v/>
      </c>
      <c r="H75" s="565" t="str">
        <f>IFERROR(IF(INDEX('Impact Indicators - Section B'!H$9:H$25,MATCH('Print View'!$A75,'Impact Indicators - Section B'!$A$9:$A$25,0))&lt;&gt;"",INDEX('Impact Indicators - Section B'!H$9:H$25,MATCH('Print View'!$A75,'Impact Indicators - Section B'!$A$9:$A$25,0)),""),"")</f>
        <v/>
      </c>
      <c r="I75" s="541" t="str">
        <f>IFERROR(IF(INDEX('Impact Indicators - Section B'!Q$9:Q$25,MATCH('Print View'!$A75,'Impact Indicators - Section B'!$A$9:$A$25,0))&lt;&gt;"",INDEX('Impact Indicators - Section B'!Q$9:Q$25,MATCH('Print View'!$A75,'Impact Indicators - Section B'!$A$9:$A$25,0)),""),"")</f>
        <v/>
      </c>
      <c r="J75" s="321" t="str">
        <f t="array" ref="J75">IFERROR(IF(INDEX('Impact Indicators - Section B'!D$29:D$120,MATCH('Print View'!$A75&amp;'Print View'!$J$45,'Impact Indicators - Section B'!$A$29:$A$120&amp;'Impact Indicators - Section B'!$C$29:$C$120,0))&lt;&gt;"",INDEX('Impact Indicators - Section B'!D$29:D$120,MATCH('Print View'!$A75&amp;'Print View'!$J$45,'Impact Indicators - Section B'!$A$29:$A$120&amp;'Impact Indicators - Section B'!$C$29:$C$120,0)),""),"")</f>
        <v/>
      </c>
      <c r="K75" s="537" t="str">
        <f t="array" ref="K75">IFERROR(IF(INDEX('Impact Indicators - Section B'!F$29:F$120,MATCH('Print View'!$A75&amp;'Print View'!$J$45,'Impact Indicators - Section B'!$A$29:$A$120&amp;'Impact Indicators - Section B'!$C$29:$C$120,0))&lt;&gt;"",INDEX('Impact Indicators - Section B'!F$29:F$120,MATCH('Print View'!$A75&amp;'Print View'!$J$45,'Impact Indicators - Section B'!$A$29:$A$120&amp;'Impact Indicators - Section B'!$C$29:$C$120,0)),""),"")</f>
        <v/>
      </c>
      <c r="L75" s="539" t="str">
        <f t="array" ref="L75">IFERROR(IF(INDEX('Impact Indicators - Section B'!G$29:G$120,MATCH('Print View'!$A75&amp;'Print View'!$J$45,'Impact Indicators - Section B'!$A$29:$A$120&amp;'Impact Indicators - Section B'!$C$29:$C$120,0))&lt;&gt;"",INDEX('Impact Indicators - Section B'!G$29:G$120,MATCH('Print View'!$A75&amp;'Print View'!$J$45,'Impact Indicators - Section B'!$A$29:$A$120&amp;'Impact Indicators - Section B'!$C$29:$C$120,0)),""),"")</f>
        <v/>
      </c>
      <c r="M75" s="541" t="str">
        <f t="array" ref="M75">IFERROR(IF(INDEX('Impact Indicators - Section B'!H$29:H$120,MATCH('Print View'!$A75&amp;'Print View'!$J$45,'Impact Indicators - Section B'!$A$29:$A$120&amp;'Impact Indicators - Section B'!$C$29:$C$120,0))&lt;&gt;"",INDEX('Impact Indicators - Section B'!H$29:H$120,MATCH('Print View'!$A75&amp;'Print View'!$J$45,'Impact Indicators - Section B'!$A$29:$A$120&amp;'Impact Indicators - Section B'!$C$29:$C$120,0)),""),"")</f>
        <v/>
      </c>
      <c r="N75" s="321" t="str">
        <f t="array" ref="N75">IFERROR(IF(INDEX('Impact Indicators - Section B'!D$29:D$120,MATCH('Print View'!$A75&amp;'Print View'!$N$45,'Impact Indicators - Section B'!$A$29:$A$120&amp;'Impact Indicators - Section B'!$C$29:$C$120,0))&lt;&gt;"",INDEX('Impact Indicators - Section B'!D$29:D$120,MATCH('Print View'!$A75&amp;'Print View'!$N$45,'Impact Indicators - Section B'!$A$29:$A$120&amp;'Impact Indicators - Section B'!$C$29:$C$120,0)),""),"")</f>
        <v/>
      </c>
      <c r="O75" s="537" t="str">
        <f t="array" ref="O75">IFERROR(IF(INDEX('Impact Indicators - Section B'!J$29:J$120,MATCH('Print View'!$A75&amp;'Print View'!$N$45,'Impact Indicators - Section B'!$A$29:$A$120&amp;'Impact Indicators - Section B'!$C$29:$C$120,0))&lt;&gt;"",INDEX('Impact Indicators - Section B'!J$29:J$120,MATCH('Print View'!$A75&amp;'Print View'!$N$45,'Impact Indicators - Section B'!$A$29:$A$120&amp;'Impact Indicators - Section B'!$C$29:$C$120,0)),""),"")</f>
        <v>a1Y36000002qEMLEA2</v>
      </c>
      <c r="P75" s="539" t="b">
        <f t="array" ref="P75">IFERROR(IF(INDEX('Impact Indicators - Section B'!K$29:K$120,MATCH('Print View'!$A75&amp;'Print View'!$N$45,'Impact Indicators - Section B'!$A$29:$A$120&amp;'Impact Indicators - Section B'!$C$29:$C$120,0))&lt;&gt;"",INDEX('Impact Indicators - Section B'!K$29:K$120,MATCH('Print View'!$A75&amp;'Print View'!$N$45,'Impact Indicators - Section B'!$A$29:$A$120&amp;'Impact Indicators - Section B'!$C$29:$C$120,0)),""),"")</f>
        <v>0</v>
      </c>
      <c r="Q75" s="541" t="str">
        <f t="array" ref="Q75">IFERROR(IF(INDEX('Impact Indicators - Section B'!L$29:L$120,MATCH('Print View'!$A75&amp;'Print View'!$N73,'Impact Indicators - Section B'!$A$29:$A$120&amp;'Impact Indicators - Section B'!$C$29:$C$120,0))&lt;&gt;"",INDEX('Impact Indicators - Section B'!L$29:L$120,MATCH('Print View'!$A75&amp;'Print View'!$N$45,'Impact Indicators - Section B'!$A$29:$A$120&amp;'Impact Indicators - Section B'!$C$29:$C$120,0)),""),"")</f>
        <v>a1Y36000002qEMLEA2</v>
      </c>
      <c r="R75" s="321" t="str">
        <f t="array" ref="R75">IFERROR(IF(INDEX('Impact Indicators - Section B'!D$29:D$120,MATCH('Print View'!$A75&amp;'Print View'!$R$45,'Impact Indicators - Section B'!$A$29:$A$120&amp;'Impact Indicators - Section B'!$C$29:$C$120,0))&lt;&gt;"",INDEX('Impact Indicators - Section B'!D$29:D$120,MATCH('Print View'!$A75&amp;'Print View'!$R$45,'Impact Indicators - Section B'!$A$29:$A$120&amp;'Impact Indicators - Section B'!$C$29:$C$120,0)),""),"")</f>
        <v/>
      </c>
      <c r="S75" s="537" t="str">
        <f t="array" ref="S75">IFERROR(IF(INDEX('Impact Indicators - Section B'!J$29:J$120,MATCH('Print View'!$A75&amp;'Print View'!$R$45,'Impact Indicators - Section B'!$A$29:$A$120&amp;'Impact Indicators - Section B'!$C$29:$C$120,0))&lt;&gt;"",INDEX('Impact Indicators - Section B'!J$29:J$120,MATCH('Print View'!$A75&amp;'Print View'!$R$45,'Impact Indicators - Section B'!$A$29:$A$120&amp;'Impact Indicators - Section B'!$C$29:$C$120,0)),""),"")</f>
        <v>a1Y36000002qEMMEA2</v>
      </c>
      <c r="T75" s="539" t="b">
        <f t="array" ref="T75">IFERROR(IF(INDEX('Impact Indicators - Section B'!K$29:K$120,MATCH('Print View'!$A75&amp;'Print View'!$R$45,'Impact Indicators - Section B'!$A$29:$A$120&amp;'Impact Indicators - Section B'!$C$29:$C$120,0))&lt;&gt;"",INDEX('Impact Indicators - Section B'!K$29:K$120,MATCH('Print View'!$A75&amp;'Print View'!$R$45,'Impact Indicators - Section B'!$A$29:$A$120&amp;'Impact Indicators - Section B'!$C$29:$C$120,0)),""),"")</f>
        <v>0</v>
      </c>
      <c r="U75" s="541" t="str">
        <f t="array" ref="U75">IFERROR(IF(INDEX('Impact Indicators - Section B'!L$29:L$120,MATCH('Print View'!$A75&amp;'Print View'!$R73,'Impact Indicators - Section B'!$A$29:$A$120&amp;'Impact Indicators - Section B'!$C$29:$C$120,0))&lt;&gt;"",INDEX('Impact Indicators - Section B'!L$29:L$120,MATCH('Print View'!$A75&amp;'Print View'!$R$45,'Impact Indicators - Section B'!$A$29:$A$120&amp;'Impact Indicators - Section B'!$C$29:$C$120,0)),""),"")</f>
        <v>a1Y36000002qEMMEA2</v>
      </c>
      <c r="V75" s="321" t="str">
        <f t="array" ref="V75">IFERROR(IF(INDEX('Impact Indicators - Section B'!D$29:D$120,MATCH('Print View'!$A75&amp;'Print View'!$V$45,'Impact Indicators - Section B'!$A$29:$A$120&amp;'Impact Indicators - Section B'!$C$29:$C$120,0))&lt;&gt;"",INDEX('Impact Indicators - Section B'!D$29:D$120,MATCH('Print View'!$A75&amp;'Print View'!$V$45,'Impact Indicators - Section B'!$A$29:$A$120&amp;'Impact Indicators - Section B'!$C$29:$C$120,0)),""),"")</f>
        <v/>
      </c>
      <c r="W75" s="537" t="str">
        <f t="array" ref="W75">IFERROR(IF(INDEX('Impact Indicators - Section B'!J$29:J$120,MATCH('Print View'!$A75&amp;'Print View'!$V$45,'Impact Indicators - Section B'!$A$29:$A$120&amp;'Impact Indicators - Section B'!$C$29:$C$120,0))&lt;&gt;"",INDEX('Impact Indicators - Section B'!J$29:J$120,MATCH('Print View'!$A75&amp;'Print View'!$V$45,'Impact Indicators - Section B'!$A$29:$A$120&amp;'Impact Indicators - Section B'!$C$29:$C$120,0)),""),"")</f>
        <v/>
      </c>
      <c r="X75" s="539" t="str">
        <f t="array" ref="X75">IFERROR(IF(INDEX('Impact Indicators - Section B'!K$29:K$120,MATCH('Print View'!$A75&amp;'Print View'!$V$45,'Impact Indicators - Section B'!$A$29:$A$120&amp;'Impact Indicators - Section B'!$C$29:$C$120,0))&lt;&gt;"",INDEX('Impact Indicators - Section B'!K$29:K$120,MATCH('Print View'!$A75&amp;'Print View'!$V$45,'Impact Indicators - Section B'!$A$29:$A$120&amp;'Impact Indicators - Section B'!$C$29:$C$120,0)),""),"")</f>
        <v/>
      </c>
      <c r="Y75" s="541" t="str">
        <f t="array" ref="Y75">IFERROR(IF(INDEX('Impact Indicators - Section B'!L$29:L$120,MATCH('Print View'!$A75&amp;'Print View'!$V73,'Impact Indicators - Section B'!$A$29:$A$120&amp;'Impact Indicators - Section B'!$C$29:$C$120,0))&lt;&gt;"",INDEX('Impact Indicators - Section B'!L$29:L$120,MATCH('Print View'!$A75&amp;'Print View'!$V$45,'Impact Indicators - Section B'!$A$29:$A$120&amp;'Impact Indicators - Section B'!$C$29:$C$120,0)),""),"")</f>
        <v/>
      </c>
      <c r="Z75" s="321" t="str">
        <f t="array" ref="Z75">IFERROR(IF(INDEX('Impact Indicators - Section B'!D$29:D$120,MATCH('Print View'!$A75&amp;'Print View'!$Z$45,'Impact Indicators - Section B'!$A$29:$A$120&amp;'Impact Indicators - Section B'!$C$29:$C$120,0))&lt;&gt;"",INDEX('Impact Indicators - Section B'!D$29:D$120,MATCH('Print View'!$A75&amp;'Print View'!$Z$45,'Impact Indicators - Section B'!$A$29:$A$120&amp;'Impact Indicators - Section B'!$C$29:$C$120,0)),""),"")</f>
        <v/>
      </c>
      <c r="AA75" s="537" t="str">
        <f t="array" ref="AA75">IFERROR(IF(INDEX('Impact Indicators - Section B'!J$29:J$120,MATCH('Print View'!$A75&amp;'Print View'!$Z$45,'Impact Indicators - Section B'!$A$29:$A$120&amp;'Impact Indicators - Section B'!$C$29:$C$120,0))&lt;&gt;"",INDEX('Impact Indicators - Section B'!J$29:J$120,MATCH('Print View'!$A75&amp;'Print View'!$Z$45,'Impact Indicators - Section B'!$A$29:$A$120&amp;'Impact Indicators - Section B'!$C$29:$C$120,0)),""),"")</f>
        <v/>
      </c>
      <c r="AB75" s="539" t="str">
        <f t="array" ref="AB75">IFERROR(IF(INDEX('Impact Indicators - Section B'!K$29:K$120,MATCH('Print View'!$A75&amp;'Print View'!$Z$45,'Impact Indicators - Section B'!$A$29:$A$120&amp;'Impact Indicators - Section B'!$C$29:$C$120,0))&lt;&gt;"",INDEX('Impact Indicators - Section B'!K$29:K$120,MATCH('Print View'!$A75&amp;'Print View'!$Z$45,'Impact Indicators - Section B'!$A$29:$A$120&amp;'Impact Indicators - Section B'!$C$29:$C$120,0)),""),"")</f>
        <v/>
      </c>
      <c r="AC75" s="541" t="str">
        <f t="array" ref="AC75">IFERROR(IF(INDEX('Impact Indicators - Section B'!L$29:L$120,MATCH('Print View'!$A75&amp;'Print View'!$Z73,'Impact Indicators - Section B'!$A$29:$A$120&amp;'Impact Indicators - Section B'!$C$29:$C$120,0))&lt;&gt;"",INDEX('Impact Indicators - Section B'!L$29:L$120,MATCH('Print View'!$A75&amp;'Print View'!$Z$45,'Impact Indicators - Section B'!$A$29:$A$120&amp;'Impact Indicators - Section B'!$C$29:$C$120,0)),""),"")</f>
        <v/>
      </c>
      <c r="AD75" s="338"/>
      <c r="AE75" s="339"/>
      <c r="AF75" s="339"/>
      <c r="AG75" s="339"/>
      <c r="AH75" s="339"/>
      <c r="AI75" s="339"/>
      <c r="AJ75" s="558"/>
    </row>
    <row r="76" spans="1:36" s="227" customFormat="1" ht="60" customHeight="1" thickBot="1" x14ac:dyDescent="0.45">
      <c r="A76" s="616"/>
      <c r="B76" s="566"/>
      <c r="C76" s="566"/>
      <c r="D76" s="566"/>
      <c r="E76" s="566"/>
      <c r="F76" s="566"/>
      <c r="G76" s="566"/>
      <c r="H76" s="566"/>
      <c r="I76" s="542"/>
      <c r="J76" s="340" t="str">
        <f t="array" ref="J76">IFERROR(IF(INDEX('Impact Indicators - Section B'!E$29:E$120,MATCH('Print View'!$A75&amp;'Print View'!$J$45,'Impact Indicators - Section B'!$A$29:$A$120&amp;'Impact Indicators - Section B'!$C$29:$C$120,0))&lt;&gt;"",INDEX('Impact Indicators - Section B'!E$29:E$120,MATCH('Print View'!$A75&amp;'Print View'!$J$45,'Impact Indicators - Section B'!$A$29:$A$120&amp;'Impact Indicators - Section B'!$C$29:$C$120,0)),""),"")</f>
        <v/>
      </c>
      <c r="K76" s="538"/>
      <c r="L76" s="540"/>
      <c r="M76" s="542"/>
      <c r="N76" s="340" t="str">
        <f t="array" ref="N76">IFERROR(IF(INDEX('Impact Indicators - Section B'!E$29:E$120,MATCH('Print View'!$A75&amp;'Print View'!$N$45,'Impact Indicators - Section B'!$A$29:$A$120&amp;'Impact Indicators - Section B'!$C$29:$C$120,0))&lt;&gt;"",INDEX('Impact Indicators - Section B'!E$29:E$120,MATCH('Print View'!$A75&amp;'Print View'!$N$45,'Impact Indicators - Section B'!$A$29:$A$120&amp;'Impact Indicators - Section B'!$C$29:$C$120,0)),""),"")</f>
        <v/>
      </c>
      <c r="O76" s="538"/>
      <c r="P76" s="540"/>
      <c r="Q76" s="542"/>
      <c r="R76" s="340" t="str">
        <f t="array" ref="R76">IFERROR(IF(INDEX('Impact Indicators - Section B'!E$29:E$120,MATCH('Print View'!$A75&amp;'Print View'!$N$45,'Impact Indicators - Section B'!$A$29:$A$120&amp;'Impact Indicators - Section B'!$C$29:$C$120,0))&lt;&gt;"",INDEX('Impact Indicators - Section B'!E$29:E$120,MATCH('Print View'!$A75&amp;'Print View'!$N$45,'Impact Indicators - Section B'!$A$29:$A$120&amp;'Impact Indicators - Section B'!$C$29:$C$120,0)),""),"")</f>
        <v/>
      </c>
      <c r="S76" s="538"/>
      <c r="T76" s="540"/>
      <c r="U76" s="542"/>
      <c r="V76" s="340" t="str">
        <f t="array" ref="V76">IFERROR(IF(INDEX('Impact Indicators - Section B'!E$29:E$120,MATCH('Print View'!$A75&amp;'Print View'!$V$45,'Impact Indicators - Section B'!$A$29:$A$120&amp;'Impact Indicators - Section B'!$C$29:$C$120,0))&lt;&gt;"",INDEX('Impact Indicators - Section B'!E$29:E$120,MATCH('Print View'!$A75&amp;'Print View'!$V$45,'Impact Indicators - Section B'!$A$29:$A$120&amp;'Impact Indicators - Section B'!$C$29:$C$120,0)),""),"")</f>
        <v/>
      </c>
      <c r="W76" s="538"/>
      <c r="X76" s="540"/>
      <c r="Y76" s="542"/>
      <c r="Z76" s="340" t="str">
        <f t="array" ref="Z76">IFERROR(IF(INDEX('Impact Indicators - Section B'!E$29:E$120,MATCH('Print View'!$A75&amp;'Print View'!$Z$45,'Impact Indicators - Section B'!$A$29:$A$120&amp;'Impact Indicators - Section B'!$C$29:$C$120,0))&lt;&gt;"",INDEX('Impact Indicators - Section B'!E$29:E$120,MATCH('Print View'!$A75&amp;'Print View'!$Z$45,'Impact Indicators - Section B'!$A$29:$A$120&amp;'Impact Indicators - Section B'!$C$29:$C$120,0)),""),"")</f>
        <v/>
      </c>
      <c r="AA76" s="538"/>
      <c r="AB76" s="540"/>
      <c r="AC76" s="542"/>
      <c r="AD76" s="341"/>
      <c r="AE76" s="342"/>
      <c r="AF76" s="342"/>
      <c r="AG76" s="342"/>
      <c r="AH76" s="342"/>
      <c r="AI76" s="343"/>
      <c r="AJ76" s="559"/>
    </row>
    <row r="77" spans="1:36" x14ac:dyDescent="0.3">
      <c r="A77" s="225"/>
      <c r="B77" s="225"/>
      <c r="C77" s="225"/>
      <c r="D77" s="225"/>
      <c r="E77" s="225"/>
      <c r="F77" s="225"/>
      <c r="G77" s="225"/>
      <c r="H77" s="225"/>
      <c r="I77" s="225"/>
      <c r="J77" s="225"/>
      <c r="K77" s="225"/>
      <c r="L77" s="225"/>
      <c r="M77" s="225"/>
      <c r="N77" s="228"/>
      <c r="O77" s="225"/>
      <c r="P77" s="225"/>
      <c r="Q77" s="225"/>
      <c r="R77" s="225"/>
      <c r="S77" s="225"/>
      <c r="T77" s="225"/>
      <c r="U77" s="225"/>
      <c r="V77" s="225"/>
      <c r="W77" s="225"/>
      <c r="X77" s="225"/>
      <c r="Y77" s="225"/>
      <c r="Z77" s="225"/>
      <c r="AA77" s="225"/>
      <c r="AB77" s="225"/>
      <c r="AC77" s="225"/>
      <c r="AD77" s="225"/>
      <c r="AE77" s="225"/>
      <c r="AF77" s="225"/>
      <c r="AG77" s="225"/>
      <c r="AH77" s="225"/>
      <c r="AI77" s="225"/>
      <c r="AJ77" s="225"/>
    </row>
    <row r="78" spans="1:36" ht="16.2" thickBot="1" x14ac:dyDescent="0.35">
      <c r="A78" s="225"/>
      <c r="B78" s="225"/>
      <c r="C78" s="225"/>
      <c r="D78" s="225"/>
      <c r="E78" s="225"/>
      <c r="F78" s="225"/>
      <c r="G78" s="225"/>
      <c r="H78" s="225"/>
      <c r="I78" s="225"/>
      <c r="J78" s="225"/>
      <c r="K78" s="225"/>
      <c r="L78" s="225"/>
      <c r="M78" s="225"/>
      <c r="N78" s="228"/>
      <c r="O78" s="225"/>
      <c r="P78" s="225"/>
      <c r="Q78" s="225"/>
      <c r="R78" s="225"/>
      <c r="S78" s="225"/>
      <c r="T78" s="225"/>
      <c r="U78" s="225"/>
      <c r="V78" s="225"/>
      <c r="W78" s="225"/>
      <c r="X78" s="225"/>
      <c r="Y78" s="225"/>
      <c r="Z78" s="225"/>
      <c r="AA78" s="225"/>
      <c r="AB78" s="225"/>
      <c r="AC78" s="225"/>
      <c r="AD78" s="225"/>
      <c r="AE78" s="225"/>
      <c r="AF78" s="225"/>
      <c r="AG78" s="225"/>
      <c r="AH78" s="225"/>
      <c r="AI78" s="225"/>
      <c r="AJ78" s="225"/>
    </row>
    <row r="79" spans="1:36" ht="47.25" customHeight="1" thickBot="1" x14ac:dyDescent="0.35">
      <c r="A79" s="591" t="str">
        <f>'Outcome Indicators - Section C'!A8:N8</f>
        <v>Outcome Indicators</v>
      </c>
      <c r="B79" s="592"/>
      <c r="C79" s="592"/>
      <c r="D79" s="592"/>
      <c r="E79" s="592"/>
      <c r="F79" s="592"/>
      <c r="G79" s="592"/>
      <c r="H79" s="592"/>
      <c r="I79" s="593"/>
      <c r="J79" s="225"/>
      <c r="K79" s="225"/>
      <c r="L79" s="225"/>
      <c r="M79" s="225"/>
      <c r="N79" s="228"/>
      <c r="O79" s="225"/>
      <c r="P79" s="225"/>
      <c r="Q79" s="225"/>
      <c r="R79" s="225"/>
      <c r="S79" s="225"/>
      <c r="T79" s="225"/>
      <c r="U79" s="225"/>
      <c r="V79" s="225"/>
      <c r="W79" s="225"/>
      <c r="X79" s="225"/>
      <c r="Y79" s="225"/>
      <c r="Z79" s="225"/>
      <c r="AA79" s="225"/>
      <c r="AB79" s="225"/>
      <c r="AC79" s="225"/>
      <c r="AD79" s="225"/>
      <c r="AE79" s="225"/>
      <c r="AF79" s="225"/>
      <c r="AG79" s="225"/>
      <c r="AH79" s="225"/>
      <c r="AI79" s="225"/>
      <c r="AJ79" s="225"/>
    </row>
    <row r="80" spans="1:36" ht="16.2" thickBot="1" x14ac:dyDescent="0.35">
      <c r="A80" s="225"/>
      <c r="B80" s="225"/>
      <c r="C80" s="225"/>
      <c r="D80" s="225"/>
      <c r="E80" s="225"/>
      <c r="F80" s="225"/>
      <c r="G80" s="225"/>
      <c r="H80" s="225"/>
      <c r="I80" s="225"/>
      <c r="J80" s="225"/>
      <c r="K80" s="225"/>
      <c r="L80" s="225"/>
      <c r="M80" s="225"/>
      <c r="N80" s="228"/>
      <c r="O80" s="225"/>
      <c r="P80" s="225"/>
      <c r="Q80" s="225"/>
      <c r="R80" s="225"/>
      <c r="S80" s="225"/>
      <c r="T80" s="225"/>
      <c r="U80" s="225"/>
      <c r="V80" s="225"/>
      <c r="W80" s="225"/>
      <c r="X80" s="225"/>
      <c r="Y80" s="225"/>
      <c r="Z80" s="225"/>
      <c r="AA80" s="225"/>
      <c r="AB80" s="225"/>
      <c r="AC80" s="225"/>
      <c r="AD80" s="225"/>
      <c r="AE80" s="225"/>
      <c r="AF80" s="225"/>
      <c r="AG80" s="225"/>
      <c r="AH80" s="225"/>
      <c r="AI80" s="225"/>
      <c r="AJ80" s="225"/>
    </row>
    <row r="81" spans="1:36" ht="26.25" customHeight="1" thickBot="1" x14ac:dyDescent="0.35">
      <c r="A81" s="265"/>
      <c r="B81" s="266"/>
      <c r="C81" s="266"/>
      <c r="D81" s="266"/>
      <c r="E81" s="266"/>
      <c r="F81" s="266"/>
      <c r="G81" s="266"/>
      <c r="H81" s="266"/>
      <c r="I81" s="266"/>
      <c r="J81" s="573">
        <f>IFERROR(YEAR('Overview - Section A'!$E$7),"")</f>
        <v>2018</v>
      </c>
      <c r="K81" s="574"/>
      <c r="L81" s="574"/>
      <c r="M81" s="575"/>
      <c r="N81" s="576">
        <f>IFERROR(YEAR('Overview - Section A'!$E$7)+1,"")</f>
        <v>2019</v>
      </c>
      <c r="O81" s="574"/>
      <c r="P81" s="574"/>
      <c r="Q81" s="575"/>
      <c r="R81" s="573">
        <f>IFERROR(YEAR('Overview - Section A'!$E$7)+2,"")</f>
        <v>2020</v>
      </c>
      <c r="S81" s="574"/>
      <c r="T81" s="574"/>
      <c r="U81" s="575"/>
      <c r="V81" s="573">
        <f>IFERROR(YEAR('Overview - Section A'!$E$7)+3,"")</f>
        <v>2021</v>
      </c>
      <c r="W81" s="574"/>
      <c r="X81" s="574"/>
      <c r="Y81" s="575"/>
      <c r="Z81" s="573">
        <f>IFERROR(YEAR('Overview - Section A'!$E$7)+4,"")</f>
        <v>2022</v>
      </c>
      <c r="AA81" s="574"/>
      <c r="AB81" s="574"/>
      <c r="AC81" s="575"/>
      <c r="AD81" s="577"/>
      <c r="AE81" s="574"/>
      <c r="AF81" s="574"/>
      <c r="AG81" s="574"/>
      <c r="AH81" s="574"/>
      <c r="AI81" s="298"/>
      <c r="AJ81" s="299"/>
    </row>
    <row r="82" spans="1:36" ht="288.75" customHeight="1" x14ac:dyDescent="0.3">
      <c r="A82" s="270" t="s">
        <v>187</v>
      </c>
      <c r="B82" s="271" t="s">
        <v>77</v>
      </c>
      <c r="C82" s="272" t="s">
        <v>308</v>
      </c>
      <c r="D82" s="283" t="s">
        <v>32</v>
      </c>
      <c r="E82" s="272" t="s">
        <v>33</v>
      </c>
      <c r="F82" s="272" t="s">
        <v>18</v>
      </c>
      <c r="G82" s="272" t="s">
        <v>19</v>
      </c>
      <c r="H82" s="272" t="s">
        <v>261</v>
      </c>
      <c r="I82" s="274" t="s">
        <v>11</v>
      </c>
      <c r="J82" s="270" t="s">
        <v>294</v>
      </c>
      <c r="K82" s="272" t="s">
        <v>8</v>
      </c>
      <c r="L82" s="272" t="s">
        <v>27</v>
      </c>
      <c r="M82" s="273" t="s">
        <v>144</v>
      </c>
      <c r="N82" s="270" t="s">
        <v>286</v>
      </c>
      <c r="O82" s="272" t="s">
        <v>8</v>
      </c>
      <c r="P82" s="272" t="s">
        <v>27</v>
      </c>
      <c r="Q82" s="273" t="s">
        <v>144</v>
      </c>
      <c r="R82" s="270" t="s">
        <v>286</v>
      </c>
      <c r="S82" s="272" t="s">
        <v>8</v>
      </c>
      <c r="T82" s="272" t="s">
        <v>27</v>
      </c>
      <c r="U82" s="273" t="s">
        <v>144</v>
      </c>
      <c r="V82" s="270" t="s">
        <v>286</v>
      </c>
      <c r="W82" s="272" t="s">
        <v>8</v>
      </c>
      <c r="X82" s="272" t="s">
        <v>27</v>
      </c>
      <c r="Y82" s="273" t="s">
        <v>144</v>
      </c>
      <c r="Z82" s="270" t="s">
        <v>286</v>
      </c>
      <c r="AA82" s="272" t="s">
        <v>8</v>
      </c>
      <c r="AB82" s="272" t="s">
        <v>27</v>
      </c>
      <c r="AC82" s="273" t="s">
        <v>144</v>
      </c>
      <c r="AD82" s="275" t="s">
        <v>288</v>
      </c>
      <c r="AE82" s="272" t="s">
        <v>289</v>
      </c>
      <c r="AF82" s="272" t="s">
        <v>290</v>
      </c>
      <c r="AG82" s="272" t="s">
        <v>291</v>
      </c>
      <c r="AH82" s="272" t="s">
        <v>292</v>
      </c>
      <c r="AI82" s="272" t="s">
        <v>293</v>
      </c>
      <c r="AJ82" s="273" t="s">
        <v>9</v>
      </c>
    </row>
    <row r="83" spans="1:36" ht="60" customHeight="1" x14ac:dyDescent="0.55000000000000004">
      <c r="A83" s="651">
        <v>1</v>
      </c>
      <c r="B83" s="652" t="str">
        <f>IFERROR(IF(INDEX('Outcome Indicators - Section C'!B$10:B$26,MATCH('Print View'!$A83,'Outcome Indicators - Section C'!$A$10:$A$26,0))&lt;&gt;"",INDEX('Outcome Indicators - Section C'!B$10:B$26,MATCH('Print View'!$A83,'Outcome Indicators - Section C'!$A$10:$A$26,0)),""),"")</f>
        <v>Malaria O-6: Proportion of households with at least one insecticide-treated net for every two people</v>
      </c>
      <c r="C83" s="652" t="str">
        <f>IFERROR(IF(INDEX('Outcome Indicators - Section C'!C$10:C$26,MATCH('Print View'!$A83,'Outcome Indicators - Section C'!$A$10:$A$26,0))&lt;&gt;"",INDEX('Outcome Indicators - Section C'!C$10:C$26,MATCH('Print View'!$A83,'Outcome Indicators - Section C'!$A$10:$A$26,0)),""),"")</f>
        <v/>
      </c>
      <c r="D83" s="652" t="str">
        <f>IFERROR(IF(INDEX('Outcome Indicators - Section C'!D$10:D$26,MATCH('Print View'!$A83,'Outcome Indicators - Section C'!$A$10:$A$26,0))&lt;&gt;"",INDEX('Outcome Indicators - Section C'!D$10:D$26,MATCH('Print View'!$A83,'Outcome Indicators - Section C'!$A$10:$A$26,0)),""),"")</f>
        <v>50.3</v>
      </c>
      <c r="E83" s="652" t="str">
        <f>IFERROR(IF(INDEX('Outcome Indicators - Section C'!E$10:E$26,MATCH('Print View'!$A83,'Outcome Indicators - Section C'!$A$10:$A$26,0))&lt;&gt;"",INDEX('Outcome Indicators - Section C'!E$10:E$26,MATCH('Print View'!$A83,'Outcome Indicators - Section C'!$A$10:$A$26,0)),""),"")</f>
        <v>2016</v>
      </c>
      <c r="F83" s="652" t="str">
        <f>IFERROR(IF(INDEX('Outcome Indicators - Section C'!F$10:F$26,MATCH('Print View'!$A83,'Outcome Indicators - Section C'!$A$10:$A$26,0))&lt;&gt;"",INDEX('Outcome Indicators - Section C'!F$10:F$26,MATCH('Print View'!$A83,'Outcome Indicators - Section C'!$A$10:$A$26,0)),""),"")</f>
        <v>MIS (Malaria Indicator Survey)</v>
      </c>
      <c r="G83" s="652" t="str">
        <f>IFERROR(IF(INDEX('Outcome Indicators - Section C'!G$10:G$26,MATCH('Print View'!$A83,'Outcome Indicators - Section C'!$A$10:$A$26,0))&lt;&gt;"",INDEX('Outcome Indicators - Section C'!G$10:G$26,MATCH('Print View'!$A83,'Outcome Indicators - Section C'!$A$10:$A$26,0)),""),"")</f>
        <v/>
      </c>
      <c r="H83" s="652" t="str">
        <f>IFERROR(IF(INDEX('Outcome Indicators - Section C'!H$10:H$26,MATCH('Print View'!$A83,'Outcome Indicators - Section C'!$A$10:$A$26,0))&lt;&gt;"",INDEX('Outcome Indicators - Section C'!H$10:H$26,MATCH('Print View'!$A83,'Outcome Indicators - Section C'!$A$10:$A$26,0)),""),"")</f>
        <v/>
      </c>
      <c r="I83" s="652">
        <f>IFERROR(IF(INDEX('Outcome Indicators - Section C'!A$10:A$26,MATCH('Print View'!$A83,'Outcome Indicators - Section C'!$A$10:$A$26,0))&lt;&gt;"",INDEX('Outcome Indicators - Section C'!A$10:A$26,MATCH('Print View'!$A83,'Outcome Indicators - Section C'!$A$10:$A$26,0)),""),"")</f>
        <v>1</v>
      </c>
      <c r="J83" s="284" t="str">
        <f t="array" ref="J83">IFERROR(IF(INDEX('Outcome Indicators - Section C'!D$30:D$121,MATCH('Print View'!$A83&amp;'Print View'!$J$81,'Outcome Indicators - Section C'!$A$30:$A$121&amp;'Outcome Indicators - Section C'!$C$30:$C$121,0))&lt;&gt;"",INDEX('Outcome Indicators - Section C'!D$30:D$121,MATCH('Print View'!$A83&amp;'Print View'!$J$81,'Outcome Indicators - Section C'!$A$30:$A$121&amp;'Outcome Indicators - Section C'!$C$30:$C$121,0)),""),"")</f>
        <v/>
      </c>
      <c r="K83" s="601" t="str">
        <f t="array" ref="K83">IFERROR(IF(INDEX('Outcome Indicators - Section C'!F$30:F$121,MATCH('Print View'!$A83&amp;'Print View'!$J$81,'Outcome Indicators - Section C'!$A$30:$A$121&amp;'Outcome Indicators - Section C'!$C$30:$C$121,0))&lt;&gt;"",INDEX('Outcome Indicators - Section C'!F$30:F$121,MATCH('Print View'!$A83&amp;'Print View'!$J$81,'Outcome Indicators - Section C'!$A$30:$A$121&amp;'Outcome Indicators - Section C'!$C$30:$C$121,0)),""),"")</f>
        <v/>
      </c>
      <c r="L83" s="603" t="str">
        <f t="array" ref="L83">IFERROR(IF(INDEX('Outcome Indicators - Section C'!G$30:G$121,MATCH('Print View'!$A83&amp;'Print View'!$J$81,'Outcome Indicators - Section C'!$A$30:$A$121&amp;'Outcome Indicators - Section C'!$C$30:$C$121,0))&lt;&gt;"",INDEX('Outcome Indicators - Section C'!G$30:G$121,MATCH('Print View'!$A83&amp;'Print View'!$J$81,'Outcome Indicators - Section C'!$A$30:$A$121&amp;'Outcome Indicators - Section C'!$C$30:$C$121,0)),""),"")</f>
        <v/>
      </c>
      <c r="M83" s="605" t="str">
        <f t="array" ref="M83">IFERROR(IF(INDEX('Outcome Indicators - Section C'!H$30:H$121,MATCH('Print View'!$A83&amp;'Print View'!$J$81,'Outcome Indicators - Section C'!$A$30:$A$121&amp;'Outcome Indicators - Section C'!$C$30:$C$121,0))&lt;&gt;"",INDEX('Outcome Indicators - Section C'!H$30:H$121,MATCH('Print View'!$A83&amp;'Print View'!$J$81,'Outcome Indicators - Section C'!$A$30:$A$121&amp;'Outcome Indicators - Section C'!$C$30:$C$121,0)),""),"")</f>
        <v/>
      </c>
      <c r="N83" s="284" t="str">
        <f t="array" ref="N83">IFERROR(IF(INDEX('Outcome Indicators - Section C'!D$30:D$121,MATCH('Print View'!$A83&amp;'Print View'!$N$81,'Outcome Indicators - Section C'!$A$30:$A$121&amp;'Outcome Indicators - Section C'!$C$30:$C$121,0))&lt;&gt;"",INDEX('Outcome Indicators - Section C'!D$30:D$121,MATCH('Print View'!$A83&amp;'Print View'!$N$81,'Outcome Indicators - Section C'!$A$30:$A$121&amp;'Outcome Indicators - Section C'!$C$30:$C$121,0)),""),"")</f>
        <v/>
      </c>
      <c r="O83" s="601">
        <f t="array" ref="O83">IFERROR(IF(INDEX('Outcome Indicators - Section C'!F$30:F$121,MATCH('Print View'!$A83&amp;'Print View'!$N$81,'Outcome Indicators - Section C'!$A$30:$A$121&amp;'Outcome Indicators - Section C'!$C$30:$C$121,0))&lt;&gt;"",INDEX('Outcome Indicators - Section C'!F$30:F$121,MATCH('Print View'!$A83&amp;'Print View'!$N$81,'Outcome Indicators - Section C'!$A$30:$A$121&amp;'Outcome Indicators - Section C'!$C$30:$C$121,0)),""),"")</f>
        <v>70</v>
      </c>
      <c r="P83" s="603">
        <f t="array" ref="P83">IFERROR(IF(INDEX('Outcome Indicators - Section C'!G$30:G$121,MATCH('Print View'!$A83&amp;'Print View'!$N$81,'Outcome Indicators - Section C'!$A$30:$A$121&amp;'Outcome Indicators - Section C'!$C$30:$C$121,0))&lt;&gt;"",INDEX('Outcome Indicators - Section C'!G$30:G$121,MATCH('Print View'!$A83&amp;'Print View'!$N$81,'Outcome Indicators - Section C'!$A$30:$A$121&amp;'Outcome Indicators - Section C'!$C$30:$C$121,0)),""),"")</f>
        <v>43982</v>
      </c>
      <c r="Q83" s="605" t="str">
        <f t="array" ref="Q83">IFERROR(IF(INDEX('Outcome Indicators - Section C'!H$30:H$121,MATCH('Print View'!$A83&amp;'Print View'!$N$81,'Outcome Indicators - Section C'!$A$30:$A$121&amp;'Outcome Indicators - Section C'!$C$30:$C$121,0))&lt;&gt;"",INDEX('Outcome Indicators - Section C'!H$30:H$121,MATCH('Print View'!$A83&amp;'Print View'!$N$81,'Outcome Indicators - Section C'!$A$30:$A$121&amp;'Outcome Indicators - Section C'!$C$30:$C$121,0)),""),"")</f>
        <v/>
      </c>
      <c r="R83" s="284" t="str">
        <f t="array" ref="R83">IFERROR(IF(INDEX('Outcome Indicators - Section C'!D$30:D$121,MATCH('Print View'!$A83&amp;'Print View'!$R$81,'Outcome Indicators - Section C'!$A$30:$A$121&amp;'Outcome Indicators - Section C'!$C$30:$C$121,0))&lt;&gt;"",INDEX('Outcome Indicators - Section C'!D$30:D$121,MATCH('Print View'!$A83&amp;'Print View'!$R$81,'Outcome Indicators - Section C'!$A$30:$A$121&amp;'Outcome Indicators - Section C'!$C$30:$C$121,0)),""),"")</f>
        <v/>
      </c>
      <c r="S83" s="601" t="str">
        <f t="array" ref="S83">IFERROR(IF(INDEX('Outcome Indicators - Section C'!F$30:F$121,MATCH('Print View'!$A83&amp;'Print View'!$R$81,'Outcome Indicators - Section C'!$A$30:$A$121&amp;'Outcome Indicators - Section C'!$C$30:$C$121,0))&lt;&gt;"",INDEX('Outcome Indicators - Section C'!F$30:F$121,MATCH('Print View'!$A83&amp;'Print View'!$R$81,'Outcome Indicators - Section C'!$A$30:$A$121&amp;'Outcome Indicators - Section C'!$C$30:$C$121,0)),""),"")</f>
        <v/>
      </c>
      <c r="T83" s="603" t="str">
        <f t="array" ref="T83">IFERROR(IF(INDEX('Outcome Indicators - Section C'!G$30:G$121,MATCH('Print View'!$A83&amp;'Print View'!$R$81,'Outcome Indicators - Section C'!$A$30:$A$121&amp;'Outcome Indicators - Section C'!$C$30:$C$121,0))&lt;&gt;"",INDEX('Outcome Indicators - Section C'!G$30:G$121,MATCH('Print View'!$A83&amp;'Print View'!$R$81,'Outcome Indicators - Section C'!$A$30:$A$121&amp;'Outcome Indicators - Section C'!$C$30:$C$121,0)),""),"")</f>
        <v/>
      </c>
      <c r="U83" s="605" t="str">
        <f t="array" ref="U83">IFERROR(IF(INDEX('Outcome Indicators - Section C'!H$30:H$121,MATCH('Print View'!$A83&amp;'Print View'!$R$81,'Outcome Indicators - Section C'!$A$30:$A$121&amp;'Outcome Indicators - Section C'!$C$30:$C$121,0))&lt;&gt;"",INDEX('Outcome Indicators - Section C'!H$30:H$121,MATCH('Print View'!$A83&amp;'Print View'!$R$81,'Outcome Indicators - Section C'!$A$30:$A$121&amp;'Outcome Indicators - Section C'!$C$30:$C$121,0)),""),"")</f>
        <v/>
      </c>
      <c r="V83" s="284" t="str">
        <f t="array" ref="V83">IFERROR(IF(INDEX('Outcome Indicators - Section C'!D$30:D$121,MATCH('Print View'!$A83&amp;'Print View'!$V$81,'Outcome Indicators - Section C'!$A$30:$A$121&amp;'Outcome Indicators - Section C'!$C$30:$C$121,0))&lt;&gt;"",INDEX('Outcome Indicators - Section C'!D$30:D$121,MATCH('Print View'!$A83&amp;'Print View'!$V$81,'Outcome Indicators - Section C'!$A$30:$A$121&amp;'Outcome Indicators - Section C'!$C$30:$C$121,0)),""),"")</f>
        <v/>
      </c>
      <c r="W83" s="601" t="str">
        <f t="array" ref="W83">IFERROR(IF(INDEX('Outcome Indicators - Section C'!F$30:F$121,MATCH('Print View'!$A83&amp;'Print View'!$V$81,'Outcome Indicators - Section C'!$A$30:$A$121&amp;'Outcome Indicators - Section C'!$C$30:$C$121,0))&lt;&gt;"",INDEX('Outcome Indicators - Section C'!F$30:F$121,MATCH('Print View'!$A83&amp;'Print View'!$V$81,'Outcome Indicators - Section C'!$A$30:$A$121&amp;'Outcome Indicators - Section C'!$C$30:$C$121,0)),""),"")</f>
        <v/>
      </c>
      <c r="X83" s="603" t="str">
        <f t="array" ref="X83">IFERROR(IF(INDEX('Outcome Indicators - Section C'!G$30:G$121,MATCH('Print View'!$A83&amp;'Print View'!$V$81,'Outcome Indicators - Section C'!$A$30:$A$121&amp;'Outcome Indicators - Section C'!$C$30:$C$121,0))&lt;&gt;"",INDEX('Outcome Indicators - Section C'!G$30:G$121,MATCH('Print View'!$A83&amp;'Print View'!$V$81,'Outcome Indicators - Section C'!$A$30:$A$121&amp;'Outcome Indicators - Section C'!$C$30:$C$121,0)),""),"")</f>
        <v/>
      </c>
      <c r="Y83" s="605" t="str">
        <f t="array" ref="Y83">IFERROR(IF(INDEX('Outcome Indicators - Section C'!H$30:H$121,MATCH('Print View'!$A83&amp;'Print View'!$V$81,'Outcome Indicators - Section C'!$A$30:$A$121&amp;'Outcome Indicators - Section C'!$C$30:$C$121,0))&lt;&gt;"",INDEX('Outcome Indicators - Section C'!H$30:H$121,MATCH('Print View'!$A83&amp;'Print View'!$V$81,'Outcome Indicators - Section C'!$A$30:$A$121&amp;'Outcome Indicators - Section C'!$C$30:$C$121,0)),""),"")</f>
        <v/>
      </c>
      <c r="Z83" s="284" t="str">
        <f t="array" ref="Z83">IFERROR(IF(INDEX('Outcome Indicators - Section C'!D$30:D$121,MATCH('Print View'!$A83&amp;'Print View'!$Z$81,'Outcome Indicators - Section C'!$A$30:$A$121&amp;'Outcome Indicators - Section C'!$C$30:$C$121,0))&lt;&gt;"",INDEX('Outcome Indicators - Section C'!D$30:D$121,MATCH('Print View'!$A83&amp;'Print View'!$Z$81,'Outcome Indicators - Section C'!$A$30:$A$121&amp;'Outcome Indicators - Section C'!$C$30:$C$121,0)),""),"")</f>
        <v/>
      </c>
      <c r="AA83" s="601" t="str">
        <f t="array" ref="AA83">IFERROR(IF(INDEX('Outcome Indicators - Section C'!F$30:F$121,MATCH('Print View'!$A83&amp;'Print View'!$Z$81,'Outcome Indicators - Section C'!$A$30:$A$121&amp;'Outcome Indicators - Section C'!$C$30:$C$121,0))&lt;&gt;"",INDEX('Outcome Indicators - Section C'!F$30:F$121,MATCH('Print View'!$A83&amp;'Print View'!$Z$81,'Outcome Indicators - Section C'!$A$30:$A$121&amp;'Outcome Indicators - Section C'!$C$30:$C$121,0)),""),"")</f>
        <v/>
      </c>
      <c r="AB83" s="603" t="str">
        <f t="array" ref="AB83">IFERROR(IF(INDEX('Outcome Indicators - Section C'!G$30:G$121,MATCH('Print View'!$A83&amp;'Print View'!$Z$81,'Outcome Indicators - Section C'!$A$30:$A$121&amp;'Outcome Indicators - Section C'!$C$30:$C$121,0))&lt;&gt;"",INDEX('Outcome Indicators - Section C'!G$30:G$121,MATCH('Print View'!$A83&amp;'Print View'!$Z$81,'Outcome Indicators - Section C'!$A$30:$A$121&amp;'Outcome Indicators - Section C'!$C$30:$C$121,0)),""),"")</f>
        <v/>
      </c>
      <c r="AC83" s="605" t="str">
        <f t="array" ref="AC83">IFERROR(IF(INDEX('Outcome Indicators - Section C'!H$30:H$121,MATCH('Print View'!$A83&amp;'Print View'!$Z$81,'Outcome Indicators - Section C'!$A$30:$A$121&amp;'Outcome Indicators - Section C'!$C$30:$C$121,0))&lt;&gt;"",INDEX('Outcome Indicators - Section C'!H$30:H$121,MATCH('Print View'!$A83&amp;'Print View'!$Z$81,'Outcome Indicators - Section C'!$A$30:$A$121&amp;'Outcome Indicators - Section C'!$C$30:$C$121,0)),""),"")</f>
        <v/>
      </c>
      <c r="AD83" s="276"/>
      <c r="AE83" s="256"/>
      <c r="AF83" s="256"/>
      <c r="AG83" s="256"/>
      <c r="AH83" s="256"/>
      <c r="AI83" s="256"/>
      <c r="AJ83" s="257" t="s">
        <v>287</v>
      </c>
    </row>
    <row r="84" spans="1:36" ht="60" customHeight="1" x14ac:dyDescent="0.3">
      <c r="A84" s="651"/>
      <c r="B84" s="653"/>
      <c r="C84" s="653"/>
      <c r="D84" s="653"/>
      <c r="E84" s="653"/>
      <c r="F84" s="653"/>
      <c r="G84" s="653"/>
      <c r="H84" s="653"/>
      <c r="I84" s="653"/>
      <c r="J84" s="285" t="str">
        <f t="array" ref="J84">IFERROR(IF(INDEX('Outcome Indicators - Section C'!E$30:E$121,MATCH('Print View'!$A83&amp;'Print View'!$J$81,'Outcome Indicators - Section C'!$A$30:$A$121&amp;'Outcome Indicators - Section C'!$C$30:$C$121,0))&lt;&gt;"",INDEX('Outcome Indicators - Section C'!E$30:E$121,MATCH('Print View'!$A83&amp;'Print View'!$J$81,'Outcome Indicators - Section C'!$A$30:$A$121&amp;'Outcome Indicators - Section C'!$C$30:$C$121,0)),""),"")</f>
        <v/>
      </c>
      <c r="K84" s="602"/>
      <c r="L84" s="604"/>
      <c r="M84" s="606"/>
      <c r="N84" s="285" t="str">
        <f t="array" ref="N84">IFERROR(IF(INDEX('Outcome Indicators - Section C'!E$30:E$121,MATCH('Print View'!$A83&amp;'Print View'!$N$81,'Outcome Indicators - Section C'!$A$30:$A$121&amp;'Outcome Indicators - Section C'!$C$30:$C$121,0))&lt;&gt;"",INDEX('Outcome Indicators - Section C'!E$30:E$121,MATCH('Print View'!$A83&amp;'Print View'!$N$81,'Outcome Indicators - Section C'!$A$30:$A$121&amp;'Outcome Indicators - Section C'!$C$30:$C$121,0)),""),"")</f>
        <v/>
      </c>
      <c r="O84" s="602"/>
      <c r="P84" s="604"/>
      <c r="Q84" s="606"/>
      <c r="R84" s="285" t="str">
        <f t="array" ref="R84">IFERROR(IF(INDEX('Outcome Indicators - Section C'!E$30:E$121,MATCH('Print View'!$A83&amp;'Print View'!$R$81,'Outcome Indicators - Section C'!$A$30:$A$121&amp;'Outcome Indicators - Section C'!$C$30:$C$121,0))&lt;&gt;"",INDEX('Outcome Indicators - Section C'!E$30:E$121,MATCH('Print View'!$A83&amp;'Print View'!$R$81,'Outcome Indicators - Section C'!$A$30:$A$121&amp;'Outcome Indicators - Section C'!$C$30:$C$121,0)),""),"")</f>
        <v/>
      </c>
      <c r="S84" s="602"/>
      <c r="T84" s="604"/>
      <c r="U84" s="606"/>
      <c r="V84" s="285" t="str">
        <f t="array" ref="V84">IFERROR(IF(INDEX('Outcome Indicators - Section C'!E$30:E$121,MATCH('Print View'!$A83&amp;'Print View'!$V$81,'Outcome Indicators - Section C'!$A$30:$A$121&amp;'Outcome Indicators - Section C'!$C$30:$C$121,0))&lt;&gt;"",INDEX('Outcome Indicators - Section C'!E$30:E$121,MATCH('Print View'!$A83&amp;'Print View'!$V$81,'Outcome Indicators - Section C'!$A$30:$A$121&amp;'Outcome Indicators - Section C'!$C$30:$C$121,0)),""),"")</f>
        <v/>
      </c>
      <c r="W84" s="602"/>
      <c r="X84" s="604"/>
      <c r="Y84" s="606"/>
      <c r="Z84" s="285" t="str">
        <f t="array" ref="Z84">IFERROR(IF(INDEX('Outcome Indicators - Section C'!E$30:E$121,MATCH('Print View'!$A83&amp;'Print View'!$Z$81,'Outcome Indicators - Section C'!$A$30:$A$121&amp;'Outcome Indicators - Section C'!$C$30:$C$121,0))&lt;&gt;"",INDEX('Outcome Indicators - Section C'!E$30:E$121,MATCH('Print View'!$A83&amp;'Print View'!$Z$81,'Outcome Indicators - Section C'!$A$30:$A$121&amp;'Outcome Indicators - Section C'!$C$30:$C$121,0)),""),"")</f>
        <v/>
      </c>
      <c r="AA84" s="602"/>
      <c r="AB84" s="604"/>
      <c r="AC84" s="606"/>
      <c r="AD84" s="277"/>
      <c r="AE84" s="258"/>
      <c r="AF84" s="258"/>
      <c r="AG84" s="258"/>
      <c r="AH84" s="258"/>
      <c r="AI84" s="258"/>
      <c r="AJ84" s="259"/>
    </row>
    <row r="85" spans="1:36" ht="60" customHeight="1" x14ac:dyDescent="0.55000000000000004">
      <c r="A85" s="607">
        <v>2</v>
      </c>
      <c r="B85" s="608" t="str">
        <f>IFERROR(IF(INDEX('Outcome Indicators - Section C'!B$10:B$26,MATCH('Print View'!$A85,'Outcome Indicators - Section C'!$A$10:$A$26,0))&lt;&gt;"",INDEX('Outcome Indicators - Section C'!B$10:B$26,MATCH('Print View'!$A85,'Outcome Indicators - Section C'!$A$10:$A$26,0)),""),"")</f>
        <v>Malaria O-1b: Proportion of children under five years old who slept under an insecticide-treated net the previous night</v>
      </c>
      <c r="C85" s="608" t="str">
        <f>IFERROR(IF(INDEX('Outcome Indicators - Section C'!C$10:C$26,MATCH('Print View'!$A85,'Outcome Indicators - Section C'!$A$10:$A$26,0))&lt;&gt;"",INDEX('Outcome Indicators - Section C'!C$10:C$26,MATCH('Print View'!$A85,'Outcome Indicators - Section C'!$A$10:$A$26,0)),""),"")</f>
        <v/>
      </c>
      <c r="D85" s="608" t="str">
        <f>IFERROR(IF(INDEX('Outcome Indicators - Section C'!D$10:D$26,MATCH('Print View'!$A85,'Outcome Indicators - Section C'!$A$10:$A$26,0))&lt;&gt;"",INDEX('Outcome Indicators - Section C'!D$10:D$26,MATCH('Print View'!$A85,'Outcome Indicators - Section C'!$A$10:$A$26,0)),""),"")</f>
        <v>52.3</v>
      </c>
      <c r="E85" s="608" t="str">
        <f>IFERROR(IF(INDEX('Outcome Indicators - Section C'!E$10:E$26,MATCH('Print View'!$A85,'Outcome Indicators - Section C'!$A$10:$A$26,0))&lt;&gt;"",INDEX('Outcome Indicators - Section C'!E$10:E$26,MATCH('Print View'!$A85,'Outcome Indicators - Section C'!$A$10:$A$26,0)),""),"")</f>
        <v>2016</v>
      </c>
      <c r="F85" s="608" t="str">
        <f>IFERROR(IF(INDEX('Outcome Indicators - Section C'!F$10:F$26,MATCH('Print View'!$A85,'Outcome Indicators - Section C'!$A$10:$A$26,0))&lt;&gt;"",INDEX('Outcome Indicators - Section C'!F$10:F$26,MATCH('Print View'!$A85,'Outcome Indicators - Section C'!$A$10:$A$26,0)),""),"")</f>
        <v>MIS (Malaria Indicator Survey)</v>
      </c>
      <c r="G85" s="608" t="str">
        <f>IFERROR(IF(INDEX('Outcome Indicators - Section C'!G$10:G$26,MATCH('Print View'!$A85,'Outcome Indicators - Section C'!$A$10:$A$26,0))&lt;&gt;"",INDEX('Outcome Indicators - Section C'!G$10:G$26,MATCH('Print View'!$A85,'Outcome Indicators - Section C'!$A$10:$A$26,0)),""),"")</f>
        <v/>
      </c>
      <c r="H85" s="608" t="str">
        <f>IFERROR(IF(INDEX('Outcome Indicators - Section C'!H$10:H$26,MATCH('Print View'!$A85,'Outcome Indicators - Section C'!$A$10:$A$26,0))&lt;&gt;"",INDEX('Outcome Indicators - Section C'!H$10:H$26,MATCH('Print View'!$A85,'Outcome Indicators - Section C'!$A$10:$A$26,0)),""),"")</f>
        <v/>
      </c>
      <c r="I85" s="610">
        <f>IFERROR(IF(INDEX('Outcome Indicators - Section C'!A$10:A$26,MATCH('Print View'!$A85,'Outcome Indicators - Section C'!$A$10:$A$26,0))&lt;&gt;"",INDEX('Outcome Indicators - Section C'!A$10:A$26,MATCH('Print View'!$A85,'Outcome Indicators - Section C'!$A$10:$A$26,0)),""),"")</f>
        <v>2</v>
      </c>
      <c r="J85" s="312" t="str">
        <f t="array" ref="J85">IFERROR(IF(INDEX('Outcome Indicators - Section C'!D$30:D$121,MATCH('Print View'!$A85&amp;'Print View'!$J$81,'Outcome Indicators - Section C'!$A$30:$A$121&amp;'Outcome Indicators - Section C'!$C$30:$C$121,0))&lt;&gt;"",INDEX('Outcome Indicators - Section C'!D$30:D$121,MATCH('Print View'!$A85&amp;'Print View'!$J$81,'Outcome Indicators - Section C'!$A$30:$A$121&amp;'Outcome Indicators - Section C'!$C$30:$C$121,0)),""),"")</f>
        <v/>
      </c>
      <c r="K85" s="654" t="str">
        <f t="array" ref="K85">IFERROR(IF(INDEX('Outcome Indicators - Section C'!F$30:F$121,MATCH('Print View'!$A85&amp;'Print View'!$J$81,'Outcome Indicators - Section C'!$A$30:$A$121&amp;'Outcome Indicators - Section C'!$C$30:$C$121,0))&lt;&gt;"",INDEX('Outcome Indicators - Section C'!F$30:F$121,MATCH('Print View'!$A85&amp;'Print View'!$J$81,'Outcome Indicators - Section C'!$A$30:$A$121&amp;'Outcome Indicators - Section C'!$C$30:$C$121,0)),""),"")</f>
        <v/>
      </c>
      <c r="L85" s="656" t="str">
        <f t="array" ref="L85">IFERROR(IF(INDEX('Outcome Indicators - Section C'!G$30:G$121,MATCH('Print View'!$A85&amp;'Print View'!$J$81,'Outcome Indicators - Section C'!$A$30:$A$121&amp;'Outcome Indicators - Section C'!$C$30:$C$121,0))&lt;&gt;"",INDEX('Outcome Indicators - Section C'!G$30:G$121,MATCH('Print View'!$A85&amp;'Print View'!$J$81,'Outcome Indicators - Section C'!$A$30:$A$121&amp;'Outcome Indicators - Section C'!$C$30:$C$121,0)),""),"")</f>
        <v/>
      </c>
      <c r="M85" s="658" t="str">
        <f t="array" ref="M85">IFERROR(IF(INDEX('Outcome Indicators - Section C'!H$30:H$121,MATCH('Print View'!$A85&amp;'Print View'!$J$81,'Outcome Indicators - Section C'!$A$30:$A$121&amp;'Outcome Indicators - Section C'!$C$30:$C$121,0))&lt;&gt;"",INDEX('Outcome Indicators - Section C'!H$30:H$121,MATCH('Print View'!$A85&amp;'Print View'!$J$81,'Outcome Indicators - Section C'!$A$30:$A$121&amp;'Outcome Indicators - Section C'!$C$30:$C$121,0)),""),"")</f>
        <v/>
      </c>
      <c r="N85" s="312" t="str">
        <f t="array" ref="N85">IFERROR(IF(INDEX('Outcome Indicators - Section C'!D$30:D$121,MATCH('Print View'!$A85&amp;'Print View'!$N$81,'Outcome Indicators - Section C'!$A$30:$A$121&amp;'Outcome Indicators - Section C'!$C$30:$C$121,0))&lt;&gt;"",INDEX('Outcome Indicators - Section C'!D$30:D$121,MATCH('Print View'!$A85&amp;'Print View'!$N$81,'Outcome Indicators - Section C'!$A$30:$A$121&amp;'Outcome Indicators - Section C'!$C$30:$C$121,0)),""),"")</f>
        <v/>
      </c>
      <c r="O85" s="654">
        <f t="array" ref="O85">IFERROR(IF(INDEX('Outcome Indicators - Section C'!F$30:F$121,MATCH('Print View'!$A85&amp;'Print View'!$N$81,'Outcome Indicators - Section C'!$A$30:$A$121&amp;'Outcome Indicators - Section C'!$C$30:$C$121,0))&lt;&gt;"",INDEX('Outcome Indicators - Section C'!F$30:F$121,MATCH('Print View'!$A85&amp;'Print View'!$N$81,'Outcome Indicators - Section C'!$A$30:$A$121&amp;'Outcome Indicators - Section C'!$C$30:$C$121,0)),""),"")</f>
        <v>71</v>
      </c>
      <c r="P85" s="656">
        <f t="array" ref="P85">IFERROR(IF(INDEX('Outcome Indicators - Section C'!G$30:G$121,MATCH('Print View'!$A85&amp;'Print View'!$N$81,'Outcome Indicators - Section C'!$A$30:$A$121&amp;'Outcome Indicators - Section C'!$C$30:$C$121,0))&lt;&gt;"",INDEX('Outcome Indicators - Section C'!G$30:G$121,MATCH('Print View'!$A85&amp;'Print View'!$N$81,'Outcome Indicators - Section C'!$A$30:$A$121&amp;'Outcome Indicators - Section C'!$C$30:$C$121,0)),""),"")</f>
        <v>43982</v>
      </c>
      <c r="Q85" s="658" t="str">
        <f t="array" ref="Q85">IFERROR(IF(INDEX('Outcome Indicators - Section C'!H$30:H$121,MATCH('Print View'!$A85&amp;'Print View'!$N$81,'Outcome Indicators - Section C'!$A$30:$A$121&amp;'Outcome Indicators - Section C'!$C$30:$C$121,0))&lt;&gt;"",INDEX('Outcome Indicators - Section C'!H$30:H$121,MATCH('Print View'!$A85&amp;'Print View'!$N$81,'Outcome Indicators - Section C'!$A$30:$A$121&amp;'Outcome Indicators - Section C'!$C$30:$C$121,0)),""),"")</f>
        <v/>
      </c>
      <c r="R85" s="312" t="str">
        <f t="array" ref="R85">IFERROR(IF(INDEX('Outcome Indicators - Section C'!D$30:D$121,MATCH('Print View'!$A85&amp;'Print View'!$R$81,'Outcome Indicators - Section C'!$A$30:$A$121&amp;'Outcome Indicators - Section C'!$C$30:$C$121,0))&lt;&gt;"",INDEX('Outcome Indicators - Section C'!D$30:D$121,MATCH('Print View'!$A85&amp;'Print View'!$R$81,'Outcome Indicators - Section C'!$A$30:$A$121&amp;'Outcome Indicators - Section C'!$C$30:$C$121,0)),""),"")</f>
        <v/>
      </c>
      <c r="S85" s="654" t="str">
        <f t="array" ref="S85">IFERROR(IF(INDEX('Outcome Indicators - Section C'!F$30:F$121,MATCH('Print View'!$A85&amp;'Print View'!$R$81,'Outcome Indicators - Section C'!$A$30:$A$121&amp;'Outcome Indicators - Section C'!$C$30:$C$121,0))&lt;&gt;"",INDEX('Outcome Indicators - Section C'!F$30:F$121,MATCH('Print View'!$A85&amp;'Print View'!$R$81,'Outcome Indicators - Section C'!$A$30:$A$121&amp;'Outcome Indicators - Section C'!$C$30:$C$121,0)),""),"")</f>
        <v/>
      </c>
      <c r="T85" s="656" t="str">
        <f t="array" ref="T85">IFERROR(IF(INDEX('Outcome Indicators - Section C'!G$30:G$121,MATCH('Print View'!$A85&amp;'Print View'!$R$81,'Outcome Indicators - Section C'!$A$30:$A$121&amp;'Outcome Indicators - Section C'!$C$30:$C$121,0))&lt;&gt;"",INDEX('Outcome Indicators - Section C'!G$30:G$121,MATCH('Print View'!$A85&amp;'Print View'!$R$81,'Outcome Indicators - Section C'!$A$30:$A$121&amp;'Outcome Indicators - Section C'!$C$30:$C$121,0)),""),"")</f>
        <v/>
      </c>
      <c r="U85" s="658" t="str">
        <f t="array" ref="U85">IFERROR(IF(INDEX('Outcome Indicators - Section C'!H$30:H$121,MATCH('Print View'!$A85&amp;'Print View'!$R$81,'Outcome Indicators - Section C'!$A$30:$A$121&amp;'Outcome Indicators - Section C'!$C$30:$C$121,0))&lt;&gt;"",INDEX('Outcome Indicators - Section C'!H$30:H$121,MATCH('Print View'!$A85&amp;'Print View'!$R$81,'Outcome Indicators - Section C'!$A$30:$A$121&amp;'Outcome Indicators - Section C'!$C$30:$C$121,0)),""),"")</f>
        <v/>
      </c>
      <c r="V85" s="312" t="str">
        <f t="array" ref="V85">IFERROR(IF(INDEX('Outcome Indicators - Section C'!D$30:D$121,MATCH('Print View'!$A85&amp;'Print View'!$V$81,'Outcome Indicators - Section C'!$A$30:$A$121&amp;'Outcome Indicators - Section C'!$C$30:$C$121,0))&lt;&gt;"",INDEX('Outcome Indicators - Section C'!D$30:D$121,MATCH('Print View'!$A85&amp;'Print View'!$V$81,'Outcome Indicators - Section C'!$A$30:$A$121&amp;'Outcome Indicators - Section C'!$C$30:$C$121,0)),""),"")</f>
        <v/>
      </c>
      <c r="W85" s="654" t="str">
        <f t="array" ref="W85">IFERROR(IF(INDEX('Outcome Indicators - Section C'!F$30:F$121,MATCH('Print View'!$A85&amp;'Print View'!$V$81,'Outcome Indicators - Section C'!$A$30:$A$121&amp;'Outcome Indicators - Section C'!$C$30:$C$121,0))&lt;&gt;"",INDEX('Outcome Indicators - Section C'!F$30:F$121,MATCH('Print View'!$A85&amp;'Print View'!$V$81,'Outcome Indicators - Section C'!$A$30:$A$121&amp;'Outcome Indicators - Section C'!$C$30:$C$121,0)),""),"")</f>
        <v/>
      </c>
      <c r="X85" s="656" t="str">
        <f t="array" ref="X85">IFERROR(IF(INDEX('Outcome Indicators - Section C'!G$30:G$121,MATCH('Print View'!$A85&amp;'Print View'!$V$81,'Outcome Indicators - Section C'!$A$30:$A$121&amp;'Outcome Indicators - Section C'!$C$30:$C$121,0))&lt;&gt;"",INDEX('Outcome Indicators - Section C'!G$30:G$121,MATCH('Print View'!$A85&amp;'Print View'!$V$81,'Outcome Indicators - Section C'!$A$30:$A$121&amp;'Outcome Indicators - Section C'!$C$30:$C$121,0)),""),"")</f>
        <v/>
      </c>
      <c r="Y85" s="658" t="str">
        <f t="array" ref="Y85">IFERROR(IF(INDEX('Outcome Indicators - Section C'!H$30:H$121,MATCH('Print View'!$A85&amp;'Print View'!$V$81,'Outcome Indicators - Section C'!$A$30:$A$121&amp;'Outcome Indicators - Section C'!$C$30:$C$121,0))&lt;&gt;"",INDEX('Outcome Indicators - Section C'!H$30:H$121,MATCH('Print View'!$A85&amp;'Print View'!$V$81,'Outcome Indicators - Section C'!$A$30:$A$121&amp;'Outcome Indicators - Section C'!$C$30:$C$121,0)),""),"")</f>
        <v/>
      </c>
      <c r="Z85" s="312" t="str">
        <f t="array" ref="Z85">IFERROR(IF(INDEX('Outcome Indicators - Section C'!D$30:D$121,MATCH('Print View'!$A85&amp;'Print View'!$Z$81,'Outcome Indicators - Section C'!$A$30:$A$121&amp;'Outcome Indicators - Section C'!$C$30:$C$121,0))&lt;&gt;"",INDEX('Outcome Indicators - Section C'!D$30:D$121,MATCH('Print View'!$A85&amp;'Print View'!$Z$81,'Outcome Indicators - Section C'!$A$30:$A$121&amp;'Outcome Indicators - Section C'!$C$30:$C$121,0)),""),"")</f>
        <v/>
      </c>
      <c r="AA85" s="654" t="str">
        <f t="array" ref="AA85">IFERROR(IF(INDEX('Outcome Indicators - Section C'!F$30:F$121,MATCH('Print View'!$A85&amp;'Print View'!$Z$81,'Outcome Indicators - Section C'!$A$30:$A$121&amp;'Outcome Indicators - Section C'!$C$30:$C$121,0))&lt;&gt;"",INDEX('Outcome Indicators - Section C'!F$30:F$121,MATCH('Print View'!$A85&amp;'Print View'!$Z$81,'Outcome Indicators - Section C'!$A$30:$A$121&amp;'Outcome Indicators - Section C'!$C$30:$C$121,0)),""),"")</f>
        <v/>
      </c>
      <c r="AB85" s="656" t="str">
        <f t="array" ref="AB85">IFERROR(IF(INDEX('Outcome Indicators - Section C'!G$30:G$121,MATCH('Print View'!$A85&amp;'Print View'!$Z$81,'Outcome Indicators - Section C'!$A$30:$A$121&amp;'Outcome Indicators - Section C'!$C$30:$C$121,0))&lt;&gt;"",INDEX('Outcome Indicators - Section C'!G$30:G$121,MATCH('Print View'!$A85&amp;'Print View'!$Z$81,'Outcome Indicators - Section C'!$A$30:$A$121&amp;'Outcome Indicators - Section C'!$C$30:$C$121,0)),""),"")</f>
        <v/>
      </c>
      <c r="AC85" s="658" t="str">
        <f t="array" ref="AC85">IFERROR(IF(INDEX('Outcome Indicators - Section C'!H$30:H$121,MATCH('Print View'!$A85&amp;'Print View'!$Z$81,'Outcome Indicators - Section C'!$A$30:$A$121&amp;'Outcome Indicators - Section C'!$C$30:$C$121,0))&lt;&gt;"",INDEX('Outcome Indicators - Section C'!H$30:H$121,MATCH('Print View'!$A85&amp;'Print View'!$Z$81,'Outcome Indicators - Section C'!$A$30:$A$121&amp;'Outcome Indicators - Section C'!$C$30:$C$121,0)),""),"")</f>
        <v/>
      </c>
      <c r="AD85" s="278"/>
      <c r="AE85" s="260"/>
      <c r="AF85" s="260"/>
      <c r="AG85" s="260"/>
      <c r="AH85" s="260"/>
      <c r="AI85" s="260"/>
      <c r="AJ85" s="261"/>
    </row>
    <row r="86" spans="1:36" ht="60" customHeight="1" x14ac:dyDescent="0.3">
      <c r="A86" s="607"/>
      <c r="B86" s="609"/>
      <c r="C86" s="609"/>
      <c r="D86" s="609"/>
      <c r="E86" s="609"/>
      <c r="F86" s="609"/>
      <c r="G86" s="609"/>
      <c r="H86" s="609"/>
      <c r="I86" s="611"/>
      <c r="J86" s="313" t="str">
        <f t="array" ref="J86">IFERROR(IF(INDEX('Outcome Indicators - Section C'!E$30:E$121,MATCH('Print View'!$A85&amp;'Print View'!$J$81,'Outcome Indicators - Section C'!$A$30:$A$121&amp;'Outcome Indicators - Section C'!$C$30:$C$121,0))&lt;&gt;"",INDEX('Outcome Indicators - Section C'!E$30:E$121,MATCH('Print View'!$A85&amp;'Print View'!$J$81,'Outcome Indicators - Section C'!$A$30:$A$121&amp;'Outcome Indicators - Section C'!$C$30:$C$121,0)),""),"")</f>
        <v/>
      </c>
      <c r="K86" s="655"/>
      <c r="L86" s="657"/>
      <c r="M86" s="659"/>
      <c r="N86" s="313" t="str">
        <f t="array" ref="N86">IFERROR(IF(INDEX('Outcome Indicators - Section C'!E$30:E$121,MATCH('Print View'!$A85&amp;'Print View'!$N$81,'Outcome Indicators - Section C'!$A$30:$A$121&amp;'Outcome Indicators - Section C'!$C$30:$C$121,0))&lt;&gt;"",INDEX('Outcome Indicators - Section C'!E$30:E$121,MATCH('Print View'!$A85&amp;'Print View'!$N$81,'Outcome Indicators - Section C'!$A$30:$A$121&amp;'Outcome Indicators - Section C'!$C$30:$C$121,0)),""),"")</f>
        <v/>
      </c>
      <c r="O86" s="655"/>
      <c r="P86" s="657"/>
      <c r="Q86" s="659"/>
      <c r="R86" s="313" t="str">
        <f t="array" ref="R86">IFERROR(IF(INDEX('Outcome Indicators - Section C'!E$30:E$121,MATCH('Print View'!$A85&amp;'Print View'!$R$81,'Outcome Indicators - Section C'!$A$30:$A$121&amp;'Outcome Indicators - Section C'!$C$30:$C$121,0))&lt;&gt;"",INDEX('Outcome Indicators - Section C'!E$30:E$121,MATCH('Print View'!$A85&amp;'Print View'!$R$81,'Outcome Indicators - Section C'!$A$30:$A$121&amp;'Outcome Indicators - Section C'!$C$30:$C$121,0)),""),"")</f>
        <v/>
      </c>
      <c r="S86" s="655"/>
      <c r="T86" s="657"/>
      <c r="U86" s="659"/>
      <c r="V86" s="313" t="str">
        <f t="array" ref="V86">IFERROR(IF(INDEX('Outcome Indicators - Section C'!E$30:E$121,MATCH('Print View'!$A85&amp;'Print View'!$V$81,'Outcome Indicators - Section C'!$A$30:$A$121&amp;'Outcome Indicators - Section C'!$C$30:$C$121,0))&lt;&gt;"",INDEX('Outcome Indicators - Section C'!E$30:E$121,MATCH('Print View'!$A85&amp;'Print View'!$V$81,'Outcome Indicators - Section C'!$A$30:$A$121&amp;'Outcome Indicators - Section C'!$C$30:$C$121,0)),""),"")</f>
        <v/>
      </c>
      <c r="W86" s="655"/>
      <c r="X86" s="657"/>
      <c r="Y86" s="659"/>
      <c r="Z86" s="313" t="str">
        <f t="array" ref="Z86">IFERROR(IF(INDEX('Outcome Indicators - Section C'!E$30:E$121,MATCH('Print View'!$A85&amp;'Print View'!$Z$81,'Outcome Indicators - Section C'!$A$30:$A$121&amp;'Outcome Indicators - Section C'!$C$30:$C$121,0))&lt;&gt;"",INDEX('Outcome Indicators - Section C'!E$30:E$121,MATCH('Print View'!$A85&amp;'Print View'!$Z$81,'Outcome Indicators - Section C'!$A$30:$A$121&amp;'Outcome Indicators - Section C'!$C$30:$C$121,0)),""),"")</f>
        <v/>
      </c>
      <c r="AA86" s="655"/>
      <c r="AB86" s="657"/>
      <c r="AC86" s="659"/>
      <c r="AD86" s="279"/>
      <c r="AE86" s="262"/>
      <c r="AF86" s="262"/>
      <c r="AG86" s="262"/>
      <c r="AH86" s="262"/>
      <c r="AI86" s="262"/>
      <c r="AJ86" s="263" t="s">
        <v>287</v>
      </c>
    </row>
    <row r="87" spans="1:36" ht="60" customHeight="1" x14ac:dyDescent="0.55000000000000004">
      <c r="A87" s="651">
        <v>3</v>
      </c>
      <c r="B87" s="652" t="str">
        <f>IFERROR(IF(INDEX('Outcome Indicators - Section C'!B$10:B$26,MATCH('Print View'!$A87,'Outcome Indicators - Section C'!$A$10:$A$26,0))&lt;&gt;"",INDEX('Outcome Indicators - Section C'!B$10:B$26,MATCH('Print View'!$A87,'Outcome Indicators - Section C'!$A$10:$A$26,0)),""),"")</f>
        <v>Malaria O-1c: Proportion of pregnant women who slept under an insecticide-treated net the previous night</v>
      </c>
      <c r="C87" s="652" t="str">
        <f>IFERROR(IF(INDEX('Outcome Indicators - Section C'!C$10:C$26,MATCH('Print View'!$A87,'Outcome Indicators - Section C'!$A$10:$A$26,0))&lt;&gt;"",INDEX('Outcome Indicators - Section C'!C$10:C$26,MATCH('Print View'!$A87,'Outcome Indicators - Section C'!$A$10:$A$26,0)),""),"")</f>
        <v/>
      </c>
      <c r="D87" s="652" t="str">
        <f>IFERROR(IF(INDEX('Outcome Indicators - Section C'!D$10:D$26,MATCH('Print View'!$A87,'Outcome Indicators - Section C'!$A$10:$A$26,0))&lt;&gt;"",INDEX('Outcome Indicators - Section C'!D$10:D$26,MATCH('Print View'!$A87,'Outcome Indicators - Section C'!$A$10:$A$26,0)),""),"")</f>
        <v>50</v>
      </c>
      <c r="E87" s="652" t="str">
        <f>IFERROR(IF(INDEX('Outcome Indicators - Section C'!E$10:E$26,MATCH('Print View'!$A87,'Outcome Indicators - Section C'!$A$10:$A$26,0))&lt;&gt;"",INDEX('Outcome Indicators - Section C'!E$10:E$26,MATCH('Print View'!$A87,'Outcome Indicators - Section C'!$A$10:$A$26,0)),""),"")</f>
        <v>2016</v>
      </c>
      <c r="F87" s="652" t="str">
        <f>IFERROR(IF(INDEX('Outcome Indicators - Section C'!F$10:F$26,MATCH('Print View'!$A87,'Outcome Indicators - Section C'!$A$10:$A$26,0))&lt;&gt;"",INDEX('Outcome Indicators - Section C'!F$10:F$26,MATCH('Print View'!$A87,'Outcome Indicators - Section C'!$A$10:$A$26,0)),""),"")</f>
        <v>MIS (Malaria Indicator Survey)</v>
      </c>
      <c r="G87" s="652" t="str">
        <f>IFERROR(IF(INDEX('Outcome Indicators - Section C'!G$10:G$26,MATCH('Print View'!$A87,'Outcome Indicators - Section C'!$A$10:$A$26,0))&lt;&gt;"",INDEX('Outcome Indicators - Section C'!G$10:G$26,MATCH('Print View'!$A87,'Outcome Indicators - Section C'!$A$10:$A$26,0)),""),"")</f>
        <v/>
      </c>
      <c r="H87" s="660" t="str">
        <f>IFERROR(IF(INDEX('Outcome Indicators - Section C'!H$10:H$26,MATCH('Print View'!$A87,'Outcome Indicators - Section C'!$A$10:$A$26,0))&lt;&gt;"",INDEX('Outcome Indicators - Section C'!H$10:H$26,MATCH('Print View'!$A87,'Outcome Indicators - Section C'!$A$10:$A$26,0)),""),"")</f>
        <v/>
      </c>
      <c r="I87" s="605">
        <f>IFERROR(IF(INDEX('Outcome Indicators - Section C'!A$10:A$26,MATCH('Print View'!$A87,'Outcome Indicators - Section C'!$A$10:$A$26,0))&lt;&gt;"",INDEX('Outcome Indicators - Section C'!A$10:A$26,MATCH('Print View'!$A87,'Outcome Indicators - Section C'!$A$10:$A$26,0)),""),"")</f>
        <v>3</v>
      </c>
      <c r="J87" s="284" t="str">
        <f t="array" ref="J87">IFERROR(IF(INDEX('Outcome Indicators - Section C'!D$30:D$121,MATCH('Print View'!$A87&amp;'Print View'!$J$81,'Outcome Indicators - Section C'!$A$30:$A$121&amp;'Outcome Indicators - Section C'!$C$30:$C$121,0))&lt;&gt;"",INDEX('Outcome Indicators - Section C'!D$30:D$121,MATCH('Print View'!$A87&amp;'Print View'!$J$81,'Outcome Indicators - Section C'!$A$30:$A$121&amp;'Outcome Indicators - Section C'!$C$30:$C$121,0)),""),"")</f>
        <v/>
      </c>
      <c r="K87" s="601" t="str">
        <f t="array" ref="K87">IFERROR(IF(INDEX('Outcome Indicators - Section C'!F$30:F$121,MATCH('Print View'!$A87&amp;'Print View'!$J$81,'Outcome Indicators - Section C'!$A$30:$A$121&amp;'Outcome Indicators - Section C'!$C$30:$C$121,0))&lt;&gt;"",INDEX('Outcome Indicators - Section C'!F$30:F$121,MATCH('Print View'!$A87&amp;'Print View'!$J$81,'Outcome Indicators - Section C'!$A$30:$A$121&amp;'Outcome Indicators - Section C'!$C$30:$C$121,0)),""),"")</f>
        <v/>
      </c>
      <c r="L87" s="603" t="str">
        <f t="array" ref="L87">IFERROR(IF(INDEX('Outcome Indicators - Section C'!G$30:G$121,MATCH('Print View'!$A87&amp;'Print View'!$J$81,'Outcome Indicators - Section C'!$A$30:$A$121&amp;'Outcome Indicators - Section C'!$C$30:$C$121,0))&lt;&gt;"",INDEX('Outcome Indicators - Section C'!G$30:G$121,MATCH('Print View'!$A87&amp;'Print View'!$J$81,'Outcome Indicators - Section C'!$A$30:$A$121&amp;'Outcome Indicators - Section C'!$C$30:$C$121,0)),""),"")</f>
        <v/>
      </c>
      <c r="M87" s="605" t="str">
        <f t="array" ref="M87">IFERROR(IF(INDEX('Outcome Indicators - Section C'!H$30:H$121,MATCH('Print View'!$A87&amp;'Print View'!$J$81,'Outcome Indicators - Section C'!$A$30:$A$121&amp;'Outcome Indicators - Section C'!$C$30:$C$121,0))&lt;&gt;"",INDEX('Outcome Indicators - Section C'!H$30:H$121,MATCH('Print View'!$A87&amp;'Print View'!$J$81,'Outcome Indicators - Section C'!$A$30:$A$121&amp;'Outcome Indicators - Section C'!$C$30:$C$121,0)),""),"")</f>
        <v/>
      </c>
      <c r="N87" s="284" t="str">
        <f t="array" ref="N87">IFERROR(IF(INDEX('Outcome Indicators - Section C'!D$30:D$121,MATCH('Print View'!$A87&amp;'Print View'!$N$81,'Outcome Indicators - Section C'!$A$30:$A$121&amp;'Outcome Indicators - Section C'!$C$30:$C$121,0))&lt;&gt;"",INDEX('Outcome Indicators - Section C'!D$30:D$121,MATCH('Print View'!$A87&amp;'Print View'!$N$81,'Outcome Indicators - Section C'!$A$30:$A$121&amp;'Outcome Indicators - Section C'!$C$30:$C$121,0)),""),"")</f>
        <v/>
      </c>
      <c r="O87" s="601">
        <f t="array" ref="O87">IFERROR(IF(INDEX('Outcome Indicators - Section C'!F$30:F$121,MATCH('Print View'!$A87&amp;'Print View'!$N$81,'Outcome Indicators - Section C'!$A$30:$A$121&amp;'Outcome Indicators - Section C'!$C$30:$C$121,0))&lt;&gt;"",INDEX('Outcome Indicators - Section C'!F$30:F$121,MATCH('Print View'!$A87&amp;'Print View'!$N$81,'Outcome Indicators - Section C'!$A$30:$A$121&amp;'Outcome Indicators - Section C'!$C$30:$C$121,0)),""),"")</f>
        <v>69</v>
      </c>
      <c r="P87" s="603">
        <f t="array" ref="P87">IFERROR(IF(INDEX('Outcome Indicators - Section C'!G$30:G$121,MATCH('Print View'!$A87&amp;'Print View'!$N$81,'Outcome Indicators - Section C'!$A$30:$A$121&amp;'Outcome Indicators - Section C'!$C$30:$C$121,0))&lt;&gt;"",INDEX('Outcome Indicators - Section C'!G$30:G$121,MATCH('Print View'!$A87&amp;'Print View'!$N$81,'Outcome Indicators - Section C'!$A$30:$A$121&amp;'Outcome Indicators - Section C'!$C$30:$C$121,0)),""),"")</f>
        <v>43982</v>
      </c>
      <c r="Q87" s="605" t="str">
        <f t="array" ref="Q87">IFERROR(IF(INDEX('Outcome Indicators - Section C'!H$30:H$121,MATCH('Print View'!$A87&amp;'Print View'!$N$81,'Outcome Indicators - Section C'!$A$30:$A$121&amp;'Outcome Indicators - Section C'!$C$30:$C$121,0))&lt;&gt;"",INDEX('Outcome Indicators - Section C'!H$30:H$121,MATCH('Print View'!$A87&amp;'Print View'!$N$81,'Outcome Indicators - Section C'!$A$30:$A$121&amp;'Outcome Indicators - Section C'!$C$30:$C$121,0)),""),"")</f>
        <v/>
      </c>
      <c r="R87" s="284" t="str">
        <f t="array" ref="R87">IFERROR(IF(INDEX('Outcome Indicators - Section C'!D$30:D$121,MATCH('Print View'!$A87&amp;'Print View'!$R$81,'Outcome Indicators - Section C'!$A$30:$A$121&amp;'Outcome Indicators - Section C'!$C$30:$C$121,0))&lt;&gt;"",INDEX('Outcome Indicators - Section C'!D$30:D$121,MATCH('Print View'!$A87&amp;'Print View'!$R$81,'Outcome Indicators - Section C'!$A$30:$A$121&amp;'Outcome Indicators - Section C'!$C$30:$C$121,0)),""),"")</f>
        <v/>
      </c>
      <c r="S87" s="601" t="str">
        <f t="array" ref="S87">IFERROR(IF(INDEX('Outcome Indicators - Section C'!F$30:F$121,MATCH('Print View'!$A87&amp;'Print View'!$R$81,'Outcome Indicators - Section C'!$A$30:$A$121&amp;'Outcome Indicators - Section C'!$C$30:$C$121,0))&lt;&gt;"",INDEX('Outcome Indicators - Section C'!F$30:F$121,MATCH('Print View'!$A87&amp;'Print View'!$R$81,'Outcome Indicators - Section C'!$A$30:$A$121&amp;'Outcome Indicators - Section C'!$C$30:$C$121,0)),""),"")</f>
        <v/>
      </c>
      <c r="T87" s="603" t="str">
        <f t="array" ref="T87">IFERROR(IF(INDEX('Outcome Indicators - Section C'!G$30:G$121,MATCH('Print View'!$A87&amp;'Print View'!$R$81,'Outcome Indicators - Section C'!$A$30:$A$121&amp;'Outcome Indicators - Section C'!$C$30:$C$121,0))&lt;&gt;"",INDEX('Outcome Indicators - Section C'!G$30:G$121,MATCH('Print View'!$A87&amp;'Print View'!$R$81,'Outcome Indicators - Section C'!$A$30:$A$121&amp;'Outcome Indicators - Section C'!$C$30:$C$121,0)),""),"")</f>
        <v/>
      </c>
      <c r="U87" s="605" t="str">
        <f t="array" ref="U87">IFERROR(IF(INDEX('Outcome Indicators - Section C'!H$30:H$121,MATCH('Print View'!$A87&amp;'Print View'!$R$81,'Outcome Indicators - Section C'!$A$30:$A$121&amp;'Outcome Indicators - Section C'!$C$30:$C$121,0))&lt;&gt;"",INDEX('Outcome Indicators - Section C'!H$30:H$121,MATCH('Print View'!$A87&amp;'Print View'!$R$81,'Outcome Indicators - Section C'!$A$30:$A$121&amp;'Outcome Indicators - Section C'!$C$30:$C$121,0)),""),"")</f>
        <v/>
      </c>
      <c r="V87" s="284" t="str">
        <f t="array" ref="V87">IFERROR(IF(INDEX('Outcome Indicators - Section C'!D$30:D$121,MATCH('Print View'!$A87&amp;'Print View'!$V$81,'Outcome Indicators - Section C'!$A$30:$A$121&amp;'Outcome Indicators - Section C'!$C$30:$C$121,0))&lt;&gt;"",INDEX('Outcome Indicators - Section C'!D$30:D$121,MATCH('Print View'!$A87&amp;'Print View'!$V$81,'Outcome Indicators - Section C'!$A$30:$A$121&amp;'Outcome Indicators - Section C'!$C$30:$C$121,0)),""),"")</f>
        <v/>
      </c>
      <c r="W87" s="601" t="str">
        <f t="array" ref="W87">IFERROR(IF(INDEX('Outcome Indicators - Section C'!F$30:F$121,MATCH('Print View'!$A87&amp;'Print View'!$V$81,'Outcome Indicators - Section C'!$A$30:$A$121&amp;'Outcome Indicators - Section C'!$C$30:$C$121,0))&lt;&gt;"",INDEX('Outcome Indicators - Section C'!F$30:F$121,MATCH('Print View'!$A87&amp;'Print View'!$V$81,'Outcome Indicators - Section C'!$A$30:$A$121&amp;'Outcome Indicators - Section C'!$C$30:$C$121,0)),""),"")</f>
        <v/>
      </c>
      <c r="X87" s="603" t="str">
        <f t="array" ref="X87">IFERROR(IF(INDEX('Outcome Indicators - Section C'!G$30:G$121,MATCH('Print View'!$A87&amp;'Print View'!$V$81,'Outcome Indicators - Section C'!$A$30:$A$121&amp;'Outcome Indicators - Section C'!$C$30:$C$121,0))&lt;&gt;"",INDEX('Outcome Indicators - Section C'!G$30:G$121,MATCH('Print View'!$A87&amp;'Print View'!$V$81,'Outcome Indicators - Section C'!$A$30:$A$121&amp;'Outcome Indicators - Section C'!$C$30:$C$121,0)),""),"")</f>
        <v/>
      </c>
      <c r="Y87" s="605" t="str">
        <f t="array" ref="Y87">IFERROR(IF(INDEX('Outcome Indicators - Section C'!H$30:H$121,MATCH('Print View'!$A87&amp;'Print View'!$V$81,'Outcome Indicators - Section C'!$A$30:$A$121&amp;'Outcome Indicators - Section C'!$C$30:$C$121,0))&lt;&gt;"",INDEX('Outcome Indicators - Section C'!H$30:H$121,MATCH('Print View'!$A87&amp;'Print View'!$V$81,'Outcome Indicators - Section C'!$A$30:$A$121&amp;'Outcome Indicators - Section C'!$C$30:$C$121,0)),""),"")</f>
        <v/>
      </c>
      <c r="Z87" s="284" t="str">
        <f t="array" ref="Z87">IFERROR(IF(INDEX('Outcome Indicators - Section C'!D$30:D$121,MATCH('Print View'!$A87&amp;'Print View'!$Z$81,'Outcome Indicators - Section C'!$A$30:$A$121&amp;'Outcome Indicators - Section C'!$C$30:$C$121,0))&lt;&gt;"",INDEX('Outcome Indicators - Section C'!D$30:D$121,MATCH('Print View'!$A87&amp;'Print View'!$Z$81,'Outcome Indicators - Section C'!$A$30:$A$121&amp;'Outcome Indicators - Section C'!$C$30:$C$121,0)),""),"")</f>
        <v/>
      </c>
      <c r="AA87" s="601" t="str">
        <f t="array" ref="AA87">IFERROR(IF(INDEX('Outcome Indicators - Section C'!F$30:F$121,MATCH('Print View'!$A87&amp;'Print View'!$Z$81,'Outcome Indicators - Section C'!$A$30:$A$121&amp;'Outcome Indicators - Section C'!$C$30:$C$121,0))&lt;&gt;"",INDEX('Outcome Indicators - Section C'!F$30:F$121,MATCH('Print View'!$A87&amp;'Print View'!$Z$81,'Outcome Indicators - Section C'!$A$30:$A$121&amp;'Outcome Indicators - Section C'!$C$30:$C$121,0)),""),"")</f>
        <v/>
      </c>
      <c r="AB87" s="603" t="str">
        <f t="array" ref="AB87">IFERROR(IF(INDEX('Outcome Indicators - Section C'!G$30:G$121,MATCH('Print View'!$A87&amp;'Print View'!$Z$81,'Outcome Indicators - Section C'!$A$30:$A$121&amp;'Outcome Indicators - Section C'!$C$30:$C$121,0))&lt;&gt;"",INDEX('Outcome Indicators - Section C'!G$30:G$121,MATCH('Print View'!$A87&amp;'Print View'!$Z$81,'Outcome Indicators - Section C'!$A$30:$A$121&amp;'Outcome Indicators - Section C'!$C$30:$C$121,0)),""),"")</f>
        <v/>
      </c>
      <c r="AC87" s="605" t="str">
        <f t="array" ref="AC87">IFERROR(IF(INDEX('Outcome Indicators - Section C'!H$30:H$121,MATCH('Print View'!$A87&amp;'Print View'!$Z$81,'Outcome Indicators - Section C'!$A$30:$A$121&amp;'Outcome Indicators - Section C'!$C$30:$C$121,0))&lt;&gt;"",INDEX('Outcome Indicators - Section C'!H$30:H$121,MATCH('Print View'!$A87&amp;'Print View'!$Z$81,'Outcome Indicators - Section C'!$A$30:$A$121&amp;'Outcome Indicators - Section C'!$C$30:$C$121,0)),""),"")</f>
        <v/>
      </c>
      <c r="AD87" s="276"/>
      <c r="AE87" s="256"/>
      <c r="AF87" s="256"/>
      <c r="AG87" s="256"/>
      <c r="AH87" s="256"/>
      <c r="AI87" s="267"/>
      <c r="AJ87" s="662" t="s">
        <v>287</v>
      </c>
    </row>
    <row r="88" spans="1:36" ht="60" customHeight="1" x14ac:dyDescent="0.3">
      <c r="A88" s="651"/>
      <c r="B88" s="653"/>
      <c r="C88" s="653"/>
      <c r="D88" s="653"/>
      <c r="E88" s="653"/>
      <c r="F88" s="653"/>
      <c r="G88" s="653"/>
      <c r="H88" s="661"/>
      <c r="I88" s="606"/>
      <c r="J88" s="285" t="str">
        <f t="array" ref="J88">IFERROR(IF(INDEX('Outcome Indicators - Section C'!E$30:E$121,MATCH('Print View'!$A87&amp;'Print View'!$J$81,'Outcome Indicators - Section C'!$A$30:$A$121&amp;'Outcome Indicators - Section C'!$C$30:$C$121,0))&lt;&gt;"",INDEX('Outcome Indicators - Section C'!E$30:E$121,MATCH('Print View'!$A87&amp;'Print View'!$J$81,'Outcome Indicators - Section C'!$A$30:$A$121&amp;'Outcome Indicators - Section C'!$C$30:$C$121,0)),""),"")</f>
        <v/>
      </c>
      <c r="K88" s="602"/>
      <c r="L88" s="604"/>
      <c r="M88" s="606"/>
      <c r="N88" s="285" t="str">
        <f t="array" ref="N88">IFERROR(IF(INDEX('Outcome Indicators - Section C'!E$30:E$121,MATCH('Print View'!$A87&amp;'Print View'!$N$81,'Outcome Indicators - Section C'!$A$30:$A$121&amp;'Outcome Indicators - Section C'!$C$30:$C$121,0))&lt;&gt;"",INDEX('Outcome Indicators - Section C'!E$30:E$121,MATCH('Print View'!$A87&amp;'Print View'!$N$81,'Outcome Indicators - Section C'!$A$30:$A$121&amp;'Outcome Indicators - Section C'!$C$30:$C$121,0)),""),"")</f>
        <v/>
      </c>
      <c r="O88" s="602"/>
      <c r="P88" s="604"/>
      <c r="Q88" s="606"/>
      <c r="R88" s="285" t="str">
        <f t="array" ref="R88">IFERROR(IF(INDEX('Outcome Indicators - Section C'!E$30:E$121,MATCH('Print View'!$A87&amp;'Print View'!$R$81,'Outcome Indicators - Section C'!$A$30:$A$121&amp;'Outcome Indicators - Section C'!$C$30:$C$121,0))&lt;&gt;"",INDEX('Outcome Indicators - Section C'!E$30:E$121,MATCH('Print View'!$A87&amp;'Print View'!$R$81,'Outcome Indicators - Section C'!$A$30:$A$121&amp;'Outcome Indicators - Section C'!$C$30:$C$121,0)),""),"")</f>
        <v/>
      </c>
      <c r="S88" s="602"/>
      <c r="T88" s="604"/>
      <c r="U88" s="606"/>
      <c r="V88" s="285" t="str">
        <f t="array" ref="V88">IFERROR(IF(INDEX('Outcome Indicators - Section C'!E$30:E$121,MATCH('Print View'!$A87&amp;'Print View'!$V$81,'Outcome Indicators - Section C'!$A$30:$A$121&amp;'Outcome Indicators - Section C'!$C$30:$C$121,0))&lt;&gt;"",INDEX('Outcome Indicators - Section C'!E$30:E$121,MATCH('Print View'!$A87&amp;'Print View'!$V$81,'Outcome Indicators - Section C'!$A$30:$A$121&amp;'Outcome Indicators - Section C'!$C$30:$C$121,0)),""),"")</f>
        <v/>
      </c>
      <c r="W88" s="602"/>
      <c r="X88" s="604"/>
      <c r="Y88" s="606"/>
      <c r="Z88" s="285" t="str">
        <f t="array" ref="Z88">IFERROR(IF(INDEX('Outcome Indicators - Section C'!E$30:E$121,MATCH('Print View'!$A87&amp;'Print View'!$Z$81,'Outcome Indicators - Section C'!$A$30:$A$121&amp;'Outcome Indicators - Section C'!$C$30:$C$121,0))&lt;&gt;"",INDEX('Outcome Indicators - Section C'!E$30:E$121,MATCH('Print View'!$A87&amp;'Print View'!$Z$81,'Outcome Indicators - Section C'!$A$30:$A$121&amp;'Outcome Indicators - Section C'!$C$30:$C$121,0)),""),"")</f>
        <v/>
      </c>
      <c r="AA88" s="602"/>
      <c r="AB88" s="604"/>
      <c r="AC88" s="606"/>
      <c r="AD88" s="277"/>
      <c r="AE88" s="258"/>
      <c r="AF88" s="258"/>
      <c r="AG88" s="258"/>
      <c r="AH88" s="258"/>
      <c r="AI88" s="267"/>
      <c r="AJ88" s="662" t="s">
        <v>287</v>
      </c>
    </row>
    <row r="89" spans="1:36" ht="60" customHeight="1" x14ac:dyDescent="0.55000000000000004">
      <c r="A89" s="607">
        <v>4</v>
      </c>
      <c r="B89" s="608" t="str">
        <f>IFERROR(IF(INDEX('Outcome Indicators - Section C'!B$10:B$26,MATCH('Print View'!$A89,'Outcome Indicators - Section C'!$A$10:$A$26,0))&lt;&gt;"",INDEX('Outcome Indicators - Section C'!B$10:B$26,MATCH('Print View'!$A89,'Outcome Indicators - Section C'!$A$10:$A$26,0)),""),"")</f>
        <v>Malaria O-3: Proportion of population using an insecticide-treated net among those with access to an insecticide-treated net</v>
      </c>
      <c r="C89" s="608" t="str">
        <f>IFERROR(IF(INDEX('Outcome Indicators - Section C'!C$10:C$26,MATCH('Print View'!$A89,'Outcome Indicators - Section C'!$A$10:$A$26,0))&lt;&gt;"",INDEX('Outcome Indicators - Section C'!C$10:C$26,MATCH('Print View'!$A89,'Outcome Indicators - Section C'!$A$10:$A$26,0)),""),"")</f>
        <v/>
      </c>
      <c r="D89" s="608" t="str">
        <f>IFERROR(IF(INDEX('Outcome Indicators - Section C'!D$10:D$26,MATCH('Print View'!$A89,'Outcome Indicators - Section C'!$A$10:$A$26,0))&lt;&gt;"",INDEX('Outcome Indicators - Section C'!D$10:D$26,MATCH('Print View'!$A89,'Outcome Indicators - Section C'!$A$10:$A$26,0)),""),"")</f>
        <v>52.6</v>
      </c>
      <c r="E89" s="608" t="str">
        <f>IFERROR(IF(INDEX('Outcome Indicators - Section C'!E$10:E$26,MATCH('Print View'!$A89,'Outcome Indicators - Section C'!$A$10:$A$26,0))&lt;&gt;"",INDEX('Outcome Indicators - Section C'!E$10:E$26,MATCH('Print View'!$A89,'Outcome Indicators - Section C'!$A$10:$A$26,0)),""),"")</f>
        <v>2016</v>
      </c>
      <c r="F89" s="608" t="str">
        <f>IFERROR(IF(INDEX('Outcome Indicators - Section C'!F$10:F$26,MATCH('Print View'!$A89,'Outcome Indicators - Section C'!$A$10:$A$26,0))&lt;&gt;"",INDEX('Outcome Indicators - Section C'!F$10:F$26,MATCH('Print View'!$A89,'Outcome Indicators - Section C'!$A$10:$A$26,0)),""),"")</f>
        <v>MIS (Malaria Indicator Survey)</v>
      </c>
      <c r="G89" s="608" t="str">
        <f>IFERROR(IF(INDEX('Outcome Indicators - Section C'!G$10:G$26,MATCH('Print View'!$A89,'Outcome Indicators - Section C'!$A$10:$A$26,0))&lt;&gt;"",INDEX('Outcome Indicators - Section C'!G$10:G$26,MATCH('Print View'!$A89,'Outcome Indicators - Section C'!$A$10:$A$26,0)),""),"")</f>
        <v>Gender</v>
      </c>
      <c r="H89" s="608" t="str">
        <f>IFERROR(IF(INDEX('Outcome Indicators - Section C'!H$10:H$26,MATCH('Print View'!$A89,'Outcome Indicators - Section C'!$A$10:$A$26,0))&lt;&gt;"",INDEX('Outcome Indicators - Section C'!H$10:H$26,MATCH('Print View'!$A89,'Outcome Indicators - Section C'!$A$10:$A$26,0)),""),"")</f>
        <v/>
      </c>
      <c r="I89" s="610">
        <f>IFERROR(IF(INDEX('Outcome Indicators - Section C'!A$10:A$26,MATCH('Print View'!$A89,'Outcome Indicators - Section C'!$A$10:$A$26,0))&lt;&gt;"",INDEX('Outcome Indicators - Section C'!A$10:A$26,MATCH('Print View'!$A89,'Outcome Indicators - Section C'!$A$10:$A$26,0)),""),"")</f>
        <v>4</v>
      </c>
      <c r="J89" s="312" t="str">
        <f t="array" ref="J89">IFERROR(IF(INDEX('Outcome Indicators - Section C'!D$30:D$121,MATCH('Print View'!$A89&amp;'Print View'!$J$81,'Outcome Indicators - Section C'!$A$30:$A$121&amp;'Outcome Indicators - Section C'!$C$30:$C$121,0))&lt;&gt;"",INDEX('Outcome Indicators - Section C'!D$30:D$121,MATCH('Print View'!$A89&amp;'Print View'!$J$81,'Outcome Indicators - Section C'!$A$30:$A$121&amp;'Outcome Indicators - Section C'!$C$30:$C$121,0)),""),"")</f>
        <v/>
      </c>
      <c r="K89" s="654" t="str">
        <f t="array" ref="K89">IFERROR(IF(INDEX('Outcome Indicators - Section C'!F$30:F$121,MATCH('Print View'!$A89&amp;'Print View'!$J$81,'Outcome Indicators - Section C'!$A$30:$A$121&amp;'Outcome Indicators - Section C'!$C$30:$C$121,0))&lt;&gt;"",INDEX('Outcome Indicators - Section C'!F$30:F$121,MATCH('Print View'!$A89&amp;'Print View'!$J$81,'Outcome Indicators - Section C'!$A$30:$A$121&amp;'Outcome Indicators - Section C'!$C$30:$C$121,0)),""),"")</f>
        <v/>
      </c>
      <c r="L89" s="656" t="str">
        <f t="array" ref="L89">IFERROR(IF(INDEX('Outcome Indicators - Section C'!G$30:G$121,MATCH('Print View'!$A89&amp;'Print View'!$J$81,'Outcome Indicators - Section C'!$A$30:$A$121&amp;'Outcome Indicators - Section C'!$C$30:$C$121,0))&lt;&gt;"",INDEX('Outcome Indicators - Section C'!G$30:G$121,MATCH('Print View'!$A89&amp;'Print View'!$J$81,'Outcome Indicators - Section C'!$A$30:$A$121&amp;'Outcome Indicators - Section C'!$C$30:$C$121,0)),""),"")</f>
        <v/>
      </c>
      <c r="M89" s="658" t="str">
        <f t="array" ref="M89">IFERROR(IF(INDEX('Outcome Indicators - Section C'!H$30:H$121,MATCH('Print View'!$A89&amp;'Print View'!$J$81,'Outcome Indicators - Section C'!$A$30:$A$121&amp;'Outcome Indicators - Section C'!$C$30:$C$121,0))&lt;&gt;"",INDEX('Outcome Indicators - Section C'!H$30:H$121,MATCH('Print View'!$A89&amp;'Print View'!$J$81,'Outcome Indicators - Section C'!$A$30:$A$121&amp;'Outcome Indicators - Section C'!$C$30:$C$121,0)),""),"")</f>
        <v/>
      </c>
      <c r="N89" s="312" t="str">
        <f t="array" ref="N89">IFERROR(IF(INDEX('Outcome Indicators - Section C'!D$30:D$121,MATCH('Print View'!$A89&amp;'Print View'!$N$81,'Outcome Indicators - Section C'!$A$30:$A$121&amp;'Outcome Indicators - Section C'!$C$30:$C$121,0))&lt;&gt;"",INDEX('Outcome Indicators - Section C'!D$30:D$121,MATCH('Print View'!$A89&amp;'Print View'!$N$81,'Outcome Indicators - Section C'!$A$30:$A$121&amp;'Outcome Indicators - Section C'!$C$30:$C$121,0)),""),"")</f>
        <v/>
      </c>
      <c r="O89" s="654">
        <f t="array" ref="O89">IFERROR(IF(INDEX('Outcome Indicators - Section C'!F$30:F$121,MATCH('Print View'!$A89&amp;'Print View'!$N$81,'Outcome Indicators - Section C'!$A$30:$A$121&amp;'Outcome Indicators - Section C'!$C$30:$C$121,0))&lt;&gt;"",INDEX('Outcome Indicators - Section C'!F$30:F$121,MATCH('Print View'!$A89&amp;'Print View'!$N$81,'Outcome Indicators - Section C'!$A$30:$A$121&amp;'Outcome Indicators - Section C'!$C$30:$C$121,0)),""),"")</f>
        <v>65</v>
      </c>
      <c r="P89" s="656">
        <f t="array" ref="P89">IFERROR(IF(INDEX('Outcome Indicators - Section C'!G$30:G$121,MATCH('Print View'!$A89&amp;'Print View'!$N$81,'Outcome Indicators - Section C'!$A$30:$A$121&amp;'Outcome Indicators - Section C'!$C$30:$C$121,0))&lt;&gt;"",INDEX('Outcome Indicators - Section C'!G$30:G$121,MATCH('Print View'!$A89&amp;'Print View'!$N$81,'Outcome Indicators - Section C'!$A$30:$A$121&amp;'Outcome Indicators - Section C'!$C$30:$C$121,0)),""),"")</f>
        <v>43982</v>
      </c>
      <c r="Q89" s="658" t="str">
        <f t="array" ref="Q89">IFERROR(IF(INDEX('Outcome Indicators - Section C'!H$30:H$121,MATCH('Print View'!$A89&amp;'Print View'!$N$81,'Outcome Indicators - Section C'!$A$30:$A$121&amp;'Outcome Indicators - Section C'!$C$30:$C$121,0))&lt;&gt;"",INDEX('Outcome Indicators - Section C'!H$30:H$121,MATCH('Print View'!$A89&amp;'Print View'!$N$81,'Outcome Indicators - Section C'!$A$30:$A$121&amp;'Outcome Indicators - Section C'!$C$30:$C$121,0)),""),"")</f>
        <v/>
      </c>
      <c r="R89" s="312" t="str">
        <f t="array" ref="R89">IFERROR(IF(INDEX('Outcome Indicators - Section C'!D$30:D$121,MATCH('Print View'!$A89&amp;'Print View'!$R$81,'Outcome Indicators - Section C'!$A$30:$A$121&amp;'Outcome Indicators - Section C'!$C$30:$C$121,0))&lt;&gt;"",INDEX('Outcome Indicators - Section C'!D$30:D$121,MATCH('Print View'!$A89&amp;'Print View'!$R$81,'Outcome Indicators - Section C'!$A$30:$A$121&amp;'Outcome Indicators - Section C'!$C$30:$C$121,0)),""),"")</f>
        <v/>
      </c>
      <c r="S89" s="654" t="str">
        <f t="array" ref="S89">IFERROR(IF(INDEX('Outcome Indicators - Section C'!F$30:F$121,MATCH('Print View'!$A89&amp;'Print View'!$R$81,'Outcome Indicators - Section C'!$A$30:$A$121&amp;'Outcome Indicators - Section C'!$C$30:$C$121,0))&lt;&gt;"",INDEX('Outcome Indicators - Section C'!F$30:F$121,MATCH('Print View'!$A89&amp;'Print View'!$R$81,'Outcome Indicators - Section C'!$A$30:$A$121&amp;'Outcome Indicators - Section C'!$C$30:$C$121,0)),""),"")</f>
        <v/>
      </c>
      <c r="T89" s="656" t="str">
        <f t="array" ref="T89">IFERROR(IF(INDEX('Outcome Indicators - Section C'!G$30:G$121,MATCH('Print View'!$A89&amp;'Print View'!$R$81,'Outcome Indicators - Section C'!$A$30:$A$121&amp;'Outcome Indicators - Section C'!$C$30:$C$121,0))&lt;&gt;"",INDEX('Outcome Indicators - Section C'!G$30:G$121,MATCH('Print View'!$A89&amp;'Print View'!$R$81,'Outcome Indicators - Section C'!$A$30:$A$121&amp;'Outcome Indicators - Section C'!$C$30:$C$121,0)),""),"")</f>
        <v/>
      </c>
      <c r="U89" s="658" t="str">
        <f t="array" ref="U89">IFERROR(IF(INDEX('Outcome Indicators - Section C'!H$30:H$121,MATCH('Print View'!$A89&amp;'Print View'!$R$81,'Outcome Indicators - Section C'!$A$30:$A$121&amp;'Outcome Indicators - Section C'!$C$30:$C$121,0))&lt;&gt;"",INDEX('Outcome Indicators - Section C'!H$30:H$121,MATCH('Print View'!$A89&amp;'Print View'!$R$81,'Outcome Indicators - Section C'!$A$30:$A$121&amp;'Outcome Indicators - Section C'!$C$30:$C$121,0)),""),"")</f>
        <v/>
      </c>
      <c r="V89" s="312" t="str">
        <f t="array" ref="V89">IFERROR(IF(INDEX('Outcome Indicators - Section C'!D$30:D$121,MATCH('Print View'!$A89&amp;'Print View'!$V$81,'Outcome Indicators - Section C'!$A$30:$A$121&amp;'Outcome Indicators - Section C'!$C$30:$C$121,0))&lt;&gt;"",INDEX('Outcome Indicators - Section C'!D$30:D$121,MATCH('Print View'!$A89&amp;'Print View'!$V$81,'Outcome Indicators - Section C'!$A$30:$A$121&amp;'Outcome Indicators - Section C'!$C$30:$C$121,0)),""),"")</f>
        <v/>
      </c>
      <c r="W89" s="654" t="str">
        <f t="array" ref="W89">IFERROR(IF(INDEX('Outcome Indicators - Section C'!F$30:F$121,MATCH('Print View'!$A89&amp;'Print View'!$V$81,'Outcome Indicators - Section C'!$A$30:$A$121&amp;'Outcome Indicators - Section C'!$C$30:$C$121,0))&lt;&gt;"",INDEX('Outcome Indicators - Section C'!F$30:F$121,MATCH('Print View'!$A89&amp;'Print View'!$V$81,'Outcome Indicators - Section C'!$A$30:$A$121&amp;'Outcome Indicators - Section C'!$C$30:$C$121,0)),""),"")</f>
        <v/>
      </c>
      <c r="X89" s="656" t="str">
        <f t="array" ref="X89">IFERROR(IF(INDEX('Outcome Indicators - Section C'!G$30:G$121,MATCH('Print View'!$A89&amp;'Print View'!$V$81,'Outcome Indicators - Section C'!$A$30:$A$121&amp;'Outcome Indicators - Section C'!$C$30:$C$121,0))&lt;&gt;"",INDEX('Outcome Indicators - Section C'!G$30:G$121,MATCH('Print View'!$A89&amp;'Print View'!$V$81,'Outcome Indicators - Section C'!$A$30:$A$121&amp;'Outcome Indicators - Section C'!$C$30:$C$121,0)),""),"")</f>
        <v/>
      </c>
      <c r="Y89" s="658" t="str">
        <f t="array" ref="Y89">IFERROR(IF(INDEX('Outcome Indicators - Section C'!H$30:H$121,MATCH('Print View'!$A89&amp;'Print View'!$V$81,'Outcome Indicators - Section C'!$A$30:$A$121&amp;'Outcome Indicators - Section C'!$C$30:$C$121,0))&lt;&gt;"",INDEX('Outcome Indicators - Section C'!H$30:H$121,MATCH('Print View'!$A89&amp;'Print View'!$V$81,'Outcome Indicators - Section C'!$A$30:$A$121&amp;'Outcome Indicators - Section C'!$C$30:$C$121,0)),""),"")</f>
        <v/>
      </c>
      <c r="Z89" s="312" t="str">
        <f t="array" ref="Z89">IFERROR(IF(INDEX('Outcome Indicators - Section C'!D$30:D$121,MATCH('Print View'!$A89&amp;'Print View'!$Z$81,'Outcome Indicators - Section C'!$A$30:$A$121&amp;'Outcome Indicators - Section C'!$C$30:$C$121,0))&lt;&gt;"",INDEX('Outcome Indicators - Section C'!D$30:D$121,MATCH('Print View'!$A89&amp;'Print View'!$Z$81,'Outcome Indicators - Section C'!$A$30:$A$121&amp;'Outcome Indicators - Section C'!$C$30:$C$121,0)),""),"")</f>
        <v/>
      </c>
      <c r="AA89" s="654" t="str">
        <f t="array" ref="AA89">IFERROR(IF(INDEX('Outcome Indicators - Section C'!F$30:F$121,MATCH('Print View'!$A89&amp;'Print View'!$Z$81,'Outcome Indicators - Section C'!$A$30:$A$121&amp;'Outcome Indicators - Section C'!$C$30:$C$121,0))&lt;&gt;"",INDEX('Outcome Indicators - Section C'!F$30:F$121,MATCH('Print View'!$A89&amp;'Print View'!$Z$81,'Outcome Indicators - Section C'!$A$30:$A$121&amp;'Outcome Indicators - Section C'!$C$30:$C$121,0)),""),"")</f>
        <v/>
      </c>
      <c r="AB89" s="656" t="str">
        <f t="array" ref="AB89">IFERROR(IF(INDEX('Outcome Indicators - Section C'!G$30:G$121,MATCH('Print View'!$A89&amp;'Print View'!$Z$81,'Outcome Indicators - Section C'!$A$30:$A$121&amp;'Outcome Indicators - Section C'!$C$30:$C$121,0))&lt;&gt;"",INDEX('Outcome Indicators - Section C'!G$30:G$121,MATCH('Print View'!$A89&amp;'Print View'!$Z$81,'Outcome Indicators - Section C'!$A$30:$A$121&amp;'Outcome Indicators - Section C'!$C$30:$C$121,0)),""),"")</f>
        <v/>
      </c>
      <c r="AC89" s="658" t="str">
        <f t="array" ref="AC89">IFERROR(IF(INDEX('Outcome Indicators - Section C'!H$30:H$121,MATCH('Print View'!$A89&amp;'Print View'!$Z$81,'Outcome Indicators - Section C'!$A$30:$A$121&amp;'Outcome Indicators - Section C'!$C$30:$C$121,0))&lt;&gt;"",INDEX('Outcome Indicators - Section C'!H$30:H$121,MATCH('Print View'!$A89&amp;'Print View'!$Z$81,'Outcome Indicators - Section C'!$A$30:$A$121&amp;'Outcome Indicators - Section C'!$C$30:$C$121,0)),""),"")</f>
        <v/>
      </c>
      <c r="AD89" s="278"/>
      <c r="AE89" s="260"/>
      <c r="AF89" s="260"/>
      <c r="AG89" s="260"/>
      <c r="AH89" s="260"/>
      <c r="AI89" s="260"/>
      <c r="AJ89" s="261" t="s">
        <v>287</v>
      </c>
    </row>
    <row r="90" spans="1:36" ht="60" customHeight="1" x14ac:dyDescent="0.3">
      <c r="A90" s="607"/>
      <c r="B90" s="609"/>
      <c r="C90" s="609"/>
      <c r="D90" s="609"/>
      <c r="E90" s="609"/>
      <c r="F90" s="609"/>
      <c r="G90" s="609"/>
      <c r="H90" s="609"/>
      <c r="I90" s="611"/>
      <c r="J90" s="313" t="str">
        <f t="array" ref="J90">IFERROR(IF(INDEX('Outcome Indicators - Section C'!E$30:E$121,MATCH('Print View'!$A89&amp;'Print View'!$J$81,'Outcome Indicators - Section C'!$A$30:$A$121&amp;'Outcome Indicators - Section C'!$C$30:$C$121,0))&lt;&gt;"",INDEX('Outcome Indicators - Section C'!E$30:E$121,MATCH('Print View'!$A89&amp;'Print View'!$J$81,'Outcome Indicators - Section C'!$A$30:$A$121&amp;'Outcome Indicators - Section C'!$C$30:$C$121,0)),""),"")</f>
        <v/>
      </c>
      <c r="K90" s="655"/>
      <c r="L90" s="657"/>
      <c r="M90" s="659"/>
      <c r="N90" s="313" t="str">
        <f t="array" ref="N90">IFERROR(IF(INDEX('Outcome Indicators - Section C'!E$30:E$121,MATCH('Print View'!$A89&amp;'Print View'!$N$81,'Outcome Indicators - Section C'!$A$30:$A$121&amp;'Outcome Indicators - Section C'!$C$30:$C$121,0))&lt;&gt;"",INDEX('Outcome Indicators - Section C'!E$30:E$121,MATCH('Print View'!$A89&amp;'Print View'!$N$81,'Outcome Indicators - Section C'!$A$30:$A$121&amp;'Outcome Indicators - Section C'!$C$30:$C$121,0)),""),"")</f>
        <v/>
      </c>
      <c r="O90" s="655"/>
      <c r="P90" s="657"/>
      <c r="Q90" s="659"/>
      <c r="R90" s="313" t="str">
        <f t="array" ref="R90">IFERROR(IF(INDEX('Outcome Indicators - Section C'!E$30:E$121,MATCH('Print View'!$A89&amp;'Print View'!$R$81,'Outcome Indicators - Section C'!$A$30:$A$121&amp;'Outcome Indicators - Section C'!$C$30:$C$121,0))&lt;&gt;"",INDEX('Outcome Indicators - Section C'!E$30:E$121,MATCH('Print View'!$A89&amp;'Print View'!$R$81,'Outcome Indicators - Section C'!$A$30:$A$121&amp;'Outcome Indicators - Section C'!$C$30:$C$121,0)),""),"")</f>
        <v/>
      </c>
      <c r="S90" s="655"/>
      <c r="T90" s="657"/>
      <c r="U90" s="659"/>
      <c r="V90" s="313" t="str">
        <f t="array" ref="V90">IFERROR(IF(INDEX('Outcome Indicators - Section C'!E$30:E$121,MATCH('Print View'!$A89&amp;'Print View'!$V$81,'Outcome Indicators - Section C'!$A$30:$A$121&amp;'Outcome Indicators - Section C'!$C$30:$C$121,0))&lt;&gt;"",INDEX('Outcome Indicators - Section C'!E$30:E$121,MATCH('Print View'!$A89&amp;'Print View'!$V$81,'Outcome Indicators - Section C'!$A$30:$A$121&amp;'Outcome Indicators - Section C'!$C$30:$C$121,0)),""),"")</f>
        <v/>
      </c>
      <c r="W90" s="655"/>
      <c r="X90" s="657"/>
      <c r="Y90" s="659"/>
      <c r="Z90" s="313" t="str">
        <f t="array" ref="Z90">IFERROR(IF(INDEX('Outcome Indicators - Section C'!E$30:E$121,MATCH('Print View'!$A89&amp;'Print View'!$Z$81,'Outcome Indicators - Section C'!$A$30:$A$121&amp;'Outcome Indicators - Section C'!$C$30:$C$121,0))&lt;&gt;"",INDEX('Outcome Indicators - Section C'!E$30:E$121,MATCH('Print View'!$A89&amp;'Print View'!$Z$81,'Outcome Indicators - Section C'!$A$30:$A$121&amp;'Outcome Indicators - Section C'!$C$30:$C$121,0)),""),"")</f>
        <v/>
      </c>
      <c r="AA90" s="655"/>
      <c r="AB90" s="657"/>
      <c r="AC90" s="659"/>
      <c r="AD90" s="279"/>
      <c r="AE90" s="262"/>
      <c r="AF90" s="262"/>
      <c r="AG90" s="262"/>
      <c r="AH90" s="262"/>
      <c r="AI90" s="262"/>
      <c r="AJ90" s="263" t="s">
        <v>287</v>
      </c>
    </row>
    <row r="91" spans="1:36" ht="60" customHeight="1" x14ac:dyDescent="0.55000000000000004">
      <c r="A91" s="651">
        <v>5</v>
      </c>
      <c r="B91" s="652" t="str">
        <f>IFERROR(IF(INDEX('Outcome Indicators - Section C'!B$10:B$26,MATCH('Print View'!$A91,'Outcome Indicators - Section C'!$A$10:$A$26,0))&lt;&gt;"",INDEX('Outcome Indicators - Section C'!B$10:B$26,MATCH('Print View'!$A91,'Outcome Indicators - Section C'!$A$10:$A$26,0)),""),"")</f>
        <v>HSS O-1: Percentage of women attending antenatal care</v>
      </c>
      <c r="C91" s="652" t="str">
        <f>IFERROR(IF(INDEX('Outcome Indicators - Section C'!C$10:C$26,MATCH('Print View'!$A91,'Outcome Indicators - Section C'!$A$10:$A$26,0))&lt;&gt;"",INDEX('Outcome Indicators - Section C'!C$10:C$26,MATCH('Print View'!$A91,'Outcome Indicators - Section C'!$A$10:$A$26,0)),""),"")</f>
        <v/>
      </c>
      <c r="D91" s="652" t="str">
        <f>IFERROR(IF(INDEX('Outcome Indicators - Section C'!D$10:D$26,MATCH('Print View'!$A91,'Outcome Indicators - Section C'!$A$10:$A$26,0))&lt;&gt;"",INDEX('Outcome Indicators - Section C'!D$10:D$26,MATCH('Print View'!$A91,'Outcome Indicators - Section C'!$A$10:$A$26,0)),""),"")</f>
        <v>97</v>
      </c>
      <c r="E91" s="652" t="str">
        <f>IFERROR(IF(INDEX('Outcome Indicators - Section C'!E$10:E$26,MATCH('Print View'!$A91,'Outcome Indicators - Section C'!$A$10:$A$26,0))&lt;&gt;"",INDEX('Outcome Indicators - Section C'!E$10:E$26,MATCH('Print View'!$A91,'Outcome Indicators - Section C'!$A$10:$A$26,0)),""),"")</f>
        <v>2014</v>
      </c>
      <c r="F91" s="652" t="str">
        <f>IFERROR(IF(INDEX('Outcome Indicators - Section C'!F$10:F$26,MATCH('Print View'!$A91,'Outcome Indicators - Section C'!$A$10:$A$26,0))&lt;&gt;"",INDEX('Outcome Indicators - Section C'!F$10:F$26,MATCH('Print View'!$A91,'Outcome Indicators - Section C'!$A$10:$A$26,0)),""),"")</f>
        <v>GDHS 2014</v>
      </c>
      <c r="G91" s="652" t="str">
        <f>IFERROR(IF(INDEX('Outcome Indicators - Section C'!G$10:G$26,MATCH('Print View'!$A91,'Outcome Indicators - Section C'!$A$10:$A$26,0))&lt;&gt;"",INDEX('Outcome Indicators - Section C'!G$10:G$26,MATCH('Print View'!$A91,'Outcome Indicators - Section C'!$A$10:$A$26,0)),""),"")</f>
        <v/>
      </c>
      <c r="H91" s="660" t="str">
        <f>IFERROR(IF(INDEX('Outcome Indicators - Section C'!H$10:H$26,MATCH('Print View'!$A91,'Outcome Indicators - Section C'!$A$10:$A$26,0))&lt;&gt;"",INDEX('Outcome Indicators - Section C'!H$10:H$26,MATCH('Print View'!$A91,'Outcome Indicators - Section C'!$A$10:$A$26,0)),""),"")</f>
        <v/>
      </c>
      <c r="I91" s="605">
        <f>IFERROR(IF(INDEX('Outcome Indicators - Section C'!A$10:A$26,MATCH('Print View'!$A91,'Outcome Indicators - Section C'!$A$10:$A$26,0))&lt;&gt;"",INDEX('Outcome Indicators - Section C'!A$10:A$26,MATCH('Print View'!$A91,'Outcome Indicators - Section C'!$A$10:$A$26,0)),""),"")</f>
        <v>5</v>
      </c>
      <c r="J91" s="284" t="str">
        <f t="array" ref="J91">IFERROR(IF(INDEX('Outcome Indicators - Section C'!D$30:D$121,MATCH('Print View'!$A91&amp;'Print View'!$J$81,'Outcome Indicators - Section C'!$A$30:$A$121&amp;'Outcome Indicators - Section C'!$C$30:$C$121,0))&lt;&gt;"",INDEX('Outcome Indicators - Section C'!D$30:D$121,MATCH('Print View'!$A91&amp;'Print View'!$J$81,'Outcome Indicators - Section C'!$A$30:$A$121&amp;'Outcome Indicators - Section C'!$C$30:$C$121,0)),""),"")</f>
        <v/>
      </c>
      <c r="K91" s="601" t="str">
        <f t="array" ref="K91">IFERROR(IF(INDEX('Outcome Indicators - Section C'!F$30:F$121,MATCH('Print View'!$A91&amp;'Print View'!$J$81,'Outcome Indicators - Section C'!$A$30:$A$121&amp;'Outcome Indicators - Section C'!$C$30:$C$121,0))&lt;&gt;"",INDEX('Outcome Indicators - Section C'!F$30:F$121,MATCH('Print View'!$A91&amp;'Print View'!$J$81,'Outcome Indicators - Section C'!$A$30:$A$121&amp;'Outcome Indicators - Section C'!$C$30:$C$121,0)),""),"")</f>
        <v/>
      </c>
      <c r="L91" s="603" t="str">
        <f t="array" ref="L91">IFERROR(IF(INDEX('Outcome Indicators - Section C'!G$30:G$121,MATCH('Print View'!$A91&amp;'Print View'!$J$81,'Outcome Indicators - Section C'!$A$30:$A$121&amp;'Outcome Indicators - Section C'!$C$30:$C$121,0))&lt;&gt;"",INDEX('Outcome Indicators - Section C'!G$30:G$121,MATCH('Print View'!$A91&amp;'Print View'!$J$81,'Outcome Indicators - Section C'!$A$30:$A$121&amp;'Outcome Indicators - Section C'!$C$30:$C$121,0)),""),"")</f>
        <v/>
      </c>
      <c r="M91" s="605" t="str">
        <f t="array" ref="M91">IFERROR(IF(INDEX('Outcome Indicators - Section C'!H$30:H$121,MATCH('Print View'!$A91&amp;'Print View'!$J$81,'Outcome Indicators - Section C'!$A$30:$A$121&amp;'Outcome Indicators - Section C'!$C$30:$C$121,0))&lt;&gt;"",INDEX('Outcome Indicators - Section C'!H$30:H$121,MATCH('Print View'!$A91&amp;'Print View'!$J$81,'Outcome Indicators - Section C'!$A$30:$A$121&amp;'Outcome Indicators - Section C'!$C$30:$C$121,0)),""),"")</f>
        <v/>
      </c>
      <c r="N91" s="284" t="str">
        <f t="array" ref="N91">IFERROR(IF(INDEX('Outcome Indicators - Section C'!D$30:D$121,MATCH('Print View'!$A91&amp;'Print View'!$N$81,'Outcome Indicators - Section C'!$A$30:$A$121&amp;'Outcome Indicators - Section C'!$C$30:$C$121,0))&lt;&gt;"",INDEX('Outcome Indicators - Section C'!D$30:D$121,MATCH('Print View'!$A91&amp;'Print View'!$N$81,'Outcome Indicators - Section C'!$A$30:$A$121&amp;'Outcome Indicators - Section C'!$C$30:$C$121,0)),""),"")</f>
        <v/>
      </c>
      <c r="O91" s="601">
        <f t="array" ref="O91">IFERROR(IF(INDEX('Outcome Indicators - Section C'!F$30:F$121,MATCH('Print View'!$A91&amp;'Print View'!$N$81,'Outcome Indicators - Section C'!$A$30:$A$121&amp;'Outcome Indicators - Section C'!$C$30:$C$121,0))&lt;&gt;"",INDEX('Outcome Indicators - Section C'!F$30:F$121,MATCH('Print View'!$A91&amp;'Print View'!$N$81,'Outcome Indicators - Section C'!$A$30:$A$121&amp;'Outcome Indicators - Section C'!$C$30:$C$121,0)),""),"")</f>
        <v>97</v>
      </c>
      <c r="P91" s="603">
        <f t="array" ref="P91">IFERROR(IF(INDEX('Outcome Indicators - Section C'!G$30:G$121,MATCH('Print View'!$A91&amp;'Print View'!$N$81,'Outcome Indicators - Section C'!$A$30:$A$121&amp;'Outcome Indicators - Section C'!$C$30:$C$121,0))&lt;&gt;"",INDEX('Outcome Indicators - Section C'!G$30:G$121,MATCH('Print View'!$A91&amp;'Print View'!$N$81,'Outcome Indicators - Section C'!$A$30:$A$121&amp;'Outcome Indicators - Section C'!$C$30:$C$121,0)),""),"")</f>
        <v>43951</v>
      </c>
      <c r="Q91" s="605" t="str">
        <f t="array" ref="Q91">IFERROR(IF(INDEX('Outcome Indicators - Section C'!H$30:H$121,MATCH('Print View'!$A91&amp;'Print View'!$N$81,'Outcome Indicators - Section C'!$A$30:$A$121&amp;'Outcome Indicators - Section C'!$C$30:$C$121,0))&lt;&gt;"",INDEX('Outcome Indicators - Section C'!H$30:H$121,MATCH('Print View'!$A91&amp;'Print View'!$N$81,'Outcome Indicators - Section C'!$A$30:$A$121&amp;'Outcome Indicators - Section C'!$C$30:$C$121,0)),""),"")</f>
        <v/>
      </c>
      <c r="R91" s="284" t="str">
        <f t="array" ref="R91">IFERROR(IF(INDEX('Outcome Indicators - Section C'!D$30:D$121,MATCH('Print View'!$A91&amp;'Print View'!$R$81,'Outcome Indicators - Section C'!$A$30:$A$121&amp;'Outcome Indicators - Section C'!$C$30:$C$121,0))&lt;&gt;"",INDEX('Outcome Indicators - Section C'!D$30:D$121,MATCH('Print View'!$A91&amp;'Print View'!$R$81,'Outcome Indicators - Section C'!$A$30:$A$121&amp;'Outcome Indicators - Section C'!$C$30:$C$121,0)),""),"")</f>
        <v/>
      </c>
      <c r="S91" s="601" t="str">
        <f t="array" ref="S91">IFERROR(IF(INDEX('Outcome Indicators - Section C'!F$30:F$121,MATCH('Print View'!$A91&amp;'Print View'!$R$81,'Outcome Indicators - Section C'!$A$30:$A$121&amp;'Outcome Indicators - Section C'!$C$30:$C$121,0))&lt;&gt;"",INDEX('Outcome Indicators - Section C'!F$30:F$121,MATCH('Print View'!$A91&amp;'Print View'!$R$81,'Outcome Indicators - Section C'!$A$30:$A$121&amp;'Outcome Indicators - Section C'!$C$30:$C$121,0)),""),"")</f>
        <v/>
      </c>
      <c r="T91" s="603" t="str">
        <f t="array" ref="T91">IFERROR(IF(INDEX('Outcome Indicators - Section C'!G$30:G$121,MATCH('Print View'!$A91&amp;'Print View'!$R$81,'Outcome Indicators - Section C'!$A$30:$A$121&amp;'Outcome Indicators - Section C'!$C$30:$C$121,0))&lt;&gt;"",INDEX('Outcome Indicators - Section C'!G$30:G$121,MATCH('Print View'!$A91&amp;'Print View'!$R$81,'Outcome Indicators - Section C'!$A$30:$A$121&amp;'Outcome Indicators - Section C'!$C$30:$C$121,0)),""),"")</f>
        <v/>
      </c>
      <c r="U91" s="605" t="str">
        <f t="array" ref="U91">IFERROR(IF(INDEX('Outcome Indicators - Section C'!H$30:H$121,MATCH('Print View'!$A91&amp;'Print View'!$R$81,'Outcome Indicators - Section C'!$A$30:$A$121&amp;'Outcome Indicators - Section C'!$C$30:$C$121,0))&lt;&gt;"",INDEX('Outcome Indicators - Section C'!H$30:H$121,MATCH('Print View'!$A91&amp;'Print View'!$R$81,'Outcome Indicators - Section C'!$A$30:$A$121&amp;'Outcome Indicators - Section C'!$C$30:$C$121,0)),""),"")</f>
        <v/>
      </c>
      <c r="V91" s="284" t="str">
        <f t="array" ref="V91">IFERROR(IF(INDEX('Outcome Indicators - Section C'!D$30:D$121,MATCH('Print View'!$A91&amp;'Print View'!$V$81,'Outcome Indicators - Section C'!$A$30:$A$121&amp;'Outcome Indicators - Section C'!$C$30:$C$121,0))&lt;&gt;"",INDEX('Outcome Indicators - Section C'!D$30:D$121,MATCH('Print View'!$A91&amp;'Print View'!$V$81,'Outcome Indicators - Section C'!$A$30:$A$121&amp;'Outcome Indicators - Section C'!$C$30:$C$121,0)),""),"")</f>
        <v/>
      </c>
      <c r="W91" s="601" t="str">
        <f t="array" ref="W91">IFERROR(IF(INDEX('Outcome Indicators - Section C'!F$30:F$121,MATCH('Print View'!$A91&amp;'Print View'!$V$81,'Outcome Indicators - Section C'!$A$30:$A$121&amp;'Outcome Indicators - Section C'!$C$30:$C$121,0))&lt;&gt;"",INDEX('Outcome Indicators - Section C'!F$30:F$121,MATCH('Print View'!$A91&amp;'Print View'!$V$81,'Outcome Indicators - Section C'!$A$30:$A$121&amp;'Outcome Indicators - Section C'!$C$30:$C$121,0)),""),"")</f>
        <v/>
      </c>
      <c r="X91" s="603" t="str">
        <f t="array" ref="X91">IFERROR(IF(INDEX('Outcome Indicators - Section C'!G$30:G$121,MATCH('Print View'!$A91&amp;'Print View'!$V$81,'Outcome Indicators - Section C'!$A$30:$A$121&amp;'Outcome Indicators - Section C'!$C$30:$C$121,0))&lt;&gt;"",INDEX('Outcome Indicators - Section C'!G$30:G$121,MATCH('Print View'!$A91&amp;'Print View'!$V$81,'Outcome Indicators - Section C'!$A$30:$A$121&amp;'Outcome Indicators - Section C'!$C$30:$C$121,0)),""),"")</f>
        <v/>
      </c>
      <c r="Y91" s="605" t="str">
        <f t="array" ref="Y91">IFERROR(IF(INDEX('Outcome Indicators - Section C'!H$30:H$121,MATCH('Print View'!$A91&amp;'Print View'!$V$81,'Outcome Indicators - Section C'!$A$30:$A$121&amp;'Outcome Indicators - Section C'!$C$30:$C$121,0))&lt;&gt;"",INDEX('Outcome Indicators - Section C'!H$30:H$121,MATCH('Print View'!$A91&amp;'Print View'!$V$81,'Outcome Indicators - Section C'!$A$30:$A$121&amp;'Outcome Indicators - Section C'!$C$30:$C$121,0)),""),"")</f>
        <v/>
      </c>
      <c r="Z91" s="284" t="str">
        <f t="array" ref="Z91">IFERROR(IF(INDEX('Outcome Indicators - Section C'!D$30:D$121,MATCH('Print View'!$A91&amp;'Print View'!$Z$81,'Outcome Indicators - Section C'!$A$30:$A$121&amp;'Outcome Indicators - Section C'!$C$30:$C$121,0))&lt;&gt;"",INDEX('Outcome Indicators - Section C'!D$30:D$121,MATCH('Print View'!$A91&amp;'Print View'!$Z$81,'Outcome Indicators - Section C'!$A$30:$A$121&amp;'Outcome Indicators - Section C'!$C$30:$C$121,0)),""),"")</f>
        <v/>
      </c>
      <c r="AA91" s="601" t="str">
        <f t="array" ref="AA91">IFERROR(IF(INDEX('Outcome Indicators - Section C'!F$30:F$121,MATCH('Print View'!$A91&amp;'Print View'!$Z$81,'Outcome Indicators - Section C'!$A$30:$A$121&amp;'Outcome Indicators - Section C'!$C$30:$C$121,0))&lt;&gt;"",INDEX('Outcome Indicators - Section C'!F$30:F$121,MATCH('Print View'!$A91&amp;'Print View'!$Z$81,'Outcome Indicators - Section C'!$A$30:$A$121&amp;'Outcome Indicators - Section C'!$C$30:$C$121,0)),""),"")</f>
        <v/>
      </c>
      <c r="AB91" s="603" t="str">
        <f t="array" ref="AB91">IFERROR(IF(INDEX('Outcome Indicators - Section C'!G$30:G$121,MATCH('Print View'!$A91&amp;'Print View'!$Z$81,'Outcome Indicators - Section C'!$A$30:$A$121&amp;'Outcome Indicators - Section C'!$C$30:$C$121,0))&lt;&gt;"",INDEX('Outcome Indicators - Section C'!G$30:G$121,MATCH('Print View'!$A91&amp;'Print View'!$Z$81,'Outcome Indicators - Section C'!$A$30:$A$121&amp;'Outcome Indicators - Section C'!$C$30:$C$121,0)),""),"")</f>
        <v/>
      </c>
      <c r="AC91" s="605" t="str">
        <f t="array" ref="AC91">IFERROR(IF(INDEX('Outcome Indicators - Section C'!H$30:H$121,MATCH('Print View'!$A91&amp;'Print View'!$Z$81,'Outcome Indicators - Section C'!$A$30:$A$121&amp;'Outcome Indicators - Section C'!$C$30:$C$121,0))&lt;&gt;"",INDEX('Outcome Indicators - Section C'!H$30:H$121,MATCH('Print View'!$A91&amp;'Print View'!$Z$81,'Outcome Indicators - Section C'!$A$30:$A$121&amp;'Outcome Indicators - Section C'!$C$30:$C$121,0)),""),"")</f>
        <v/>
      </c>
      <c r="AD91" s="276"/>
      <c r="AE91" s="256"/>
      <c r="AF91" s="256"/>
      <c r="AG91" s="256"/>
      <c r="AH91" s="256"/>
      <c r="AI91" s="267"/>
      <c r="AJ91" s="662" t="s">
        <v>287</v>
      </c>
    </row>
    <row r="92" spans="1:36" ht="60" customHeight="1" x14ac:dyDescent="0.3">
      <c r="A92" s="651"/>
      <c r="B92" s="653"/>
      <c r="C92" s="653"/>
      <c r="D92" s="653"/>
      <c r="E92" s="653"/>
      <c r="F92" s="653"/>
      <c r="G92" s="653"/>
      <c r="H92" s="661"/>
      <c r="I92" s="606"/>
      <c r="J92" s="285" t="str">
        <f t="array" ref="J92">IFERROR(IF(INDEX('Outcome Indicators - Section C'!E$30:E$121,MATCH('Print View'!$A91&amp;'Print View'!$J$81,'Outcome Indicators - Section C'!$A$30:$A$121&amp;'Outcome Indicators - Section C'!$C$30:$C$121,0))&lt;&gt;"",INDEX('Outcome Indicators - Section C'!E$30:E$121,MATCH('Print View'!$A91&amp;'Print View'!$J$81,'Outcome Indicators - Section C'!$A$30:$A$121&amp;'Outcome Indicators - Section C'!$C$30:$C$121,0)),""),"")</f>
        <v/>
      </c>
      <c r="K92" s="602"/>
      <c r="L92" s="604"/>
      <c r="M92" s="606"/>
      <c r="N92" s="285" t="str">
        <f t="array" ref="N92">IFERROR(IF(INDEX('Outcome Indicators - Section C'!E$30:E$121,MATCH('Print View'!$A91&amp;'Print View'!$N$81,'Outcome Indicators - Section C'!$A$30:$A$121&amp;'Outcome Indicators - Section C'!$C$30:$C$121,0))&lt;&gt;"",INDEX('Outcome Indicators - Section C'!E$30:E$121,MATCH('Print View'!$A91&amp;'Print View'!$N$81,'Outcome Indicators - Section C'!$A$30:$A$121&amp;'Outcome Indicators - Section C'!$C$30:$C$121,0)),""),"")</f>
        <v/>
      </c>
      <c r="O92" s="602"/>
      <c r="P92" s="604"/>
      <c r="Q92" s="606"/>
      <c r="R92" s="285" t="str">
        <f t="array" ref="R92">IFERROR(IF(INDEX('Outcome Indicators - Section C'!E$30:E$121,MATCH('Print View'!$A91&amp;'Print View'!$R$81,'Outcome Indicators - Section C'!$A$30:$A$121&amp;'Outcome Indicators - Section C'!$C$30:$C$121,0))&lt;&gt;"",INDEX('Outcome Indicators - Section C'!E$30:E$121,MATCH('Print View'!$A91&amp;'Print View'!$R$81,'Outcome Indicators - Section C'!$A$30:$A$121&amp;'Outcome Indicators - Section C'!$C$30:$C$121,0)),""),"")</f>
        <v/>
      </c>
      <c r="S92" s="602"/>
      <c r="T92" s="604"/>
      <c r="U92" s="606"/>
      <c r="V92" s="285" t="str">
        <f t="array" ref="V92">IFERROR(IF(INDEX('Outcome Indicators - Section C'!E$30:E$121,MATCH('Print View'!$A91&amp;'Print View'!$V$81,'Outcome Indicators - Section C'!$A$30:$A$121&amp;'Outcome Indicators - Section C'!$C$30:$C$121,0))&lt;&gt;"",INDEX('Outcome Indicators - Section C'!E$30:E$121,MATCH('Print View'!$A91&amp;'Print View'!$V$81,'Outcome Indicators - Section C'!$A$30:$A$121&amp;'Outcome Indicators - Section C'!$C$30:$C$121,0)),""),"")</f>
        <v/>
      </c>
      <c r="W92" s="602"/>
      <c r="X92" s="604"/>
      <c r="Y92" s="606"/>
      <c r="Z92" s="285" t="str">
        <f t="array" ref="Z92">IFERROR(IF(INDEX('Outcome Indicators - Section C'!E$30:E$121,MATCH('Print View'!$A91&amp;'Print View'!$Z$81,'Outcome Indicators - Section C'!$A$30:$A$121&amp;'Outcome Indicators - Section C'!$C$30:$C$121,0))&lt;&gt;"",INDEX('Outcome Indicators - Section C'!E$30:E$121,MATCH('Print View'!$A91&amp;'Print View'!$Z$81,'Outcome Indicators - Section C'!$A$30:$A$121&amp;'Outcome Indicators - Section C'!$C$30:$C$121,0)),""),"")</f>
        <v/>
      </c>
      <c r="AA92" s="602"/>
      <c r="AB92" s="604"/>
      <c r="AC92" s="606"/>
      <c r="AD92" s="277"/>
      <c r="AE92" s="258"/>
      <c r="AF92" s="258"/>
      <c r="AG92" s="258"/>
      <c r="AH92" s="258"/>
      <c r="AI92" s="267"/>
      <c r="AJ92" s="662" t="s">
        <v>287</v>
      </c>
    </row>
    <row r="93" spans="1:36" ht="60" customHeight="1" x14ac:dyDescent="0.55000000000000004">
      <c r="A93" s="607">
        <v>6</v>
      </c>
      <c r="B93" s="608" t="str">
        <f>IFERROR(IF(INDEX('Outcome Indicators - Section C'!B$10:B$26,MATCH('Print View'!$A93,'Outcome Indicators - Section C'!$A$10:$A$26,0))&lt;&gt;"",INDEX('Outcome Indicators - Section C'!B$10:B$26,MATCH('Print View'!$A93,'Outcome Indicators - Section C'!$A$10:$A$26,0)),""),"")</f>
        <v>HSS O-2: Percentage of births attended by skilled health professional</v>
      </c>
      <c r="C93" s="608" t="str">
        <f>IFERROR(IF(INDEX('Outcome Indicators - Section C'!C$10:C$26,MATCH('Print View'!$A93,'Outcome Indicators - Section C'!$A$10:$A$26,0))&lt;&gt;"",INDEX('Outcome Indicators - Section C'!C$10:C$26,MATCH('Print View'!$A93,'Outcome Indicators - Section C'!$A$10:$A$26,0)),""),"")</f>
        <v/>
      </c>
      <c r="D93" s="608" t="str">
        <f>IFERROR(IF(INDEX('Outcome Indicators - Section C'!D$10:D$26,MATCH('Print View'!$A93,'Outcome Indicators - Section C'!$A$10:$A$26,0))&lt;&gt;"",INDEX('Outcome Indicators - Section C'!D$10:D$26,MATCH('Print View'!$A93,'Outcome Indicators - Section C'!$A$10:$A$26,0)),""),"")</f>
        <v>74</v>
      </c>
      <c r="E93" s="608" t="str">
        <f>IFERROR(IF(INDEX('Outcome Indicators - Section C'!E$10:E$26,MATCH('Print View'!$A93,'Outcome Indicators - Section C'!$A$10:$A$26,0))&lt;&gt;"",INDEX('Outcome Indicators - Section C'!E$10:E$26,MATCH('Print View'!$A93,'Outcome Indicators - Section C'!$A$10:$A$26,0)),""),"")</f>
        <v>2014</v>
      </c>
      <c r="F93" s="608" t="str">
        <f>IFERROR(IF(INDEX('Outcome Indicators - Section C'!F$10:F$26,MATCH('Print View'!$A93,'Outcome Indicators - Section C'!$A$10:$A$26,0))&lt;&gt;"",INDEX('Outcome Indicators - Section C'!F$10:F$26,MATCH('Print View'!$A93,'Outcome Indicators - Section C'!$A$10:$A$26,0)),""),"")</f>
        <v>GDHS 2014</v>
      </c>
      <c r="G93" s="608" t="str">
        <f>IFERROR(IF(INDEX('Outcome Indicators - Section C'!G$10:G$26,MATCH('Print View'!$A93,'Outcome Indicators - Section C'!$A$10:$A$26,0))&lt;&gt;"",INDEX('Outcome Indicators - Section C'!G$10:G$26,MATCH('Print View'!$A93,'Outcome Indicators - Section C'!$A$10:$A$26,0)),""),"")</f>
        <v/>
      </c>
      <c r="H93" s="608" t="str">
        <f>IFERROR(IF(INDEX('Outcome Indicators - Section C'!H$10:H$26,MATCH('Print View'!$A93,'Outcome Indicators - Section C'!$A$10:$A$26,0))&lt;&gt;"",INDEX('Outcome Indicators - Section C'!H$10:H$26,MATCH('Print View'!$A93,'Outcome Indicators - Section C'!$A$10:$A$26,0)),""),"")</f>
        <v/>
      </c>
      <c r="I93" s="610">
        <f>IFERROR(IF(INDEX('Outcome Indicators - Section C'!A$10:A$26,MATCH('Print View'!$A93,'Outcome Indicators - Section C'!$A$10:$A$26,0))&lt;&gt;"",INDEX('Outcome Indicators - Section C'!A$10:A$26,MATCH('Print View'!$A93,'Outcome Indicators - Section C'!$A$10:$A$26,0)),""),"")</f>
        <v>6</v>
      </c>
      <c r="J93" s="312" t="str">
        <f t="array" ref="J93">IFERROR(IF(INDEX('Outcome Indicators - Section C'!D$30:D$121,MATCH('Print View'!$A93&amp;'Print View'!$J$81,'Outcome Indicators - Section C'!$A$30:$A$121&amp;'Outcome Indicators - Section C'!$C$30:$C$121,0))&lt;&gt;"",INDEX('Outcome Indicators - Section C'!D$30:D$121,MATCH('Print View'!$A93&amp;'Print View'!$J$81,'Outcome Indicators - Section C'!$A$30:$A$121&amp;'Outcome Indicators - Section C'!$C$30:$C$121,0)),""),"")</f>
        <v/>
      </c>
      <c r="K93" s="654" t="str">
        <f t="array" ref="K93">IFERROR(IF(INDEX('Outcome Indicators - Section C'!F$30:F$121,MATCH('Print View'!$A93&amp;'Print View'!$J$81,'Outcome Indicators - Section C'!$A$30:$A$121&amp;'Outcome Indicators - Section C'!$C$30:$C$121,0))&lt;&gt;"",INDEX('Outcome Indicators - Section C'!F$30:F$121,MATCH('Print View'!$A93&amp;'Print View'!$J$81,'Outcome Indicators - Section C'!$A$30:$A$121&amp;'Outcome Indicators - Section C'!$C$30:$C$121,0)),""),"")</f>
        <v/>
      </c>
      <c r="L93" s="656" t="str">
        <f t="array" ref="L93">IFERROR(IF(INDEX('Outcome Indicators - Section C'!G$30:G$121,MATCH('Print View'!$A93&amp;'Print View'!$J$81,'Outcome Indicators - Section C'!$A$30:$A$121&amp;'Outcome Indicators - Section C'!$C$30:$C$121,0))&lt;&gt;"",INDEX('Outcome Indicators - Section C'!G$30:G$121,MATCH('Print View'!$A93&amp;'Print View'!$J$81,'Outcome Indicators - Section C'!$A$30:$A$121&amp;'Outcome Indicators - Section C'!$C$30:$C$121,0)),""),"")</f>
        <v/>
      </c>
      <c r="M93" s="658" t="str">
        <f t="array" ref="M93">IFERROR(IF(INDEX('Outcome Indicators - Section C'!H$30:H$121,MATCH('Print View'!$A93&amp;'Print View'!$J$81,'Outcome Indicators - Section C'!$A$30:$A$121&amp;'Outcome Indicators - Section C'!$C$30:$C$121,0))&lt;&gt;"",INDEX('Outcome Indicators - Section C'!H$30:H$121,MATCH('Print View'!$A93&amp;'Print View'!$J$81,'Outcome Indicators - Section C'!$A$30:$A$121&amp;'Outcome Indicators - Section C'!$C$30:$C$121,0)),""),"")</f>
        <v/>
      </c>
      <c r="N93" s="312" t="str">
        <f t="array" ref="N93">IFERROR(IF(INDEX('Outcome Indicators - Section C'!D$30:D$121,MATCH('Print View'!$A93&amp;'Print View'!$N$81,'Outcome Indicators - Section C'!$A$30:$A$121&amp;'Outcome Indicators - Section C'!$C$30:$C$121,0))&lt;&gt;"",INDEX('Outcome Indicators - Section C'!D$30:D$121,MATCH('Print View'!$A93&amp;'Print View'!$N$81,'Outcome Indicators - Section C'!$A$30:$A$121&amp;'Outcome Indicators - Section C'!$C$30:$C$121,0)),""),"")</f>
        <v/>
      </c>
      <c r="O93" s="654">
        <f t="array" ref="O93">IFERROR(IF(INDEX('Outcome Indicators - Section C'!F$30:F$121,MATCH('Print View'!$A93&amp;'Print View'!$N$81,'Outcome Indicators - Section C'!$A$30:$A$121&amp;'Outcome Indicators - Section C'!$C$30:$C$121,0))&lt;&gt;"",INDEX('Outcome Indicators - Section C'!F$30:F$121,MATCH('Print View'!$A93&amp;'Print View'!$N$81,'Outcome Indicators - Section C'!$A$30:$A$121&amp;'Outcome Indicators - Section C'!$C$30:$C$121,0)),""),"")</f>
        <v>87.5</v>
      </c>
      <c r="P93" s="656">
        <f t="array" ref="P93">IFERROR(IF(INDEX('Outcome Indicators - Section C'!G$30:G$121,MATCH('Print View'!$A93&amp;'Print View'!$N$81,'Outcome Indicators - Section C'!$A$30:$A$121&amp;'Outcome Indicators - Section C'!$C$30:$C$121,0))&lt;&gt;"",INDEX('Outcome Indicators - Section C'!G$30:G$121,MATCH('Print View'!$A93&amp;'Print View'!$N$81,'Outcome Indicators - Section C'!$A$30:$A$121&amp;'Outcome Indicators - Section C'!$C$30:$C$121,0)),""),"")</f>
        <v>43951</v>
      </c>
      <c r="Q93" s="658" t="str">
        <f t="array" ref="Q93">IFERROR(IF(INDEX('Outcome Indicators - Section C'!H$30:H$121,MATCH('Print View'!$A93&amp;'Print View'!$N$81,'Outcome Indicators - Section C'!$A$30:$A$121&amp;'Outcome Indicators - Section C'!$C$30:$C$121,0))&lt;&gt;"",INDEX('Outcome Indicators - Section C'!H$30:H$121,MATCH('Print View'!$A93&amp;'Print View'!$N$81,'Outcome Indicators - Section C'!$A$30:$A$121&amp;'Outcome Indicators - Section C'!$C$30:$C$121,0)),""),"")</f>
        <v/>
      </c>
      <c r="R93" s="312" t="str">
        <f t="array" ref="R93">IFERROR(IF(INDEX('Outcome Indicators - Section C'!D$30:D$121,MATCH('Print View'!$A93&amp;'Print View'!$R$81,'Outcome Indicators - Section C'!$A$30:$A$121&amp;'Outcome Indicators - Section C'!$C$30:$C$121,0))&lt;&gt;"",INDEX('Outcome Indicators - Section C'!D$30:D$121,MATCH('Print View'!$A93&amp;'Print View'!$R$81,'Outcome Indicators - Section C'!$A$30:$A$121&amp;'Outcome Indicators - Section C'!$C$30:$C$121,0)),""),"")</f>
        <v/>
      </c>
      <c r="S93" s="654" t="str">
        <f t="array" ref="S93">IFERROR(IF(INDEX('Outcome Indicators - Section C'!F$30:F$121,MATCH('Print View'!$A93&amp;'Print View'!$R$81,'Outcome Indicators - Section C'!$A$30:$A$121&amp;'Outcome Indicators - Section C'!$C$30:$C$121,0))&lt;&gt;"",INDEX('Outcome Indicators - Section C'!F$30:F$121,MATCH('Print View'!$A93&amp;'Print View'!$R$81,'Outcome Indicators - Section C'!$A$30:$A$121&amp;'Outcome Indicators - Section C'!$C$30:$C$121,0)),""),"")</f>
        <v/>
      </c>
      <c r="T93" s="656" t="str">
        <f t="array" ref="T93">IFERROR(IF(INDEX('Outcome Indicators - Section C'!G$30:G$121,MATCH('Print View'!$A93&amp;'Print View'!$R$81,'Outcome Indicators - Section C'!$A$30:$A$121&amp;'Outcome Indicators - Section C'!$C$30:$C$121,0))&lt;&gt;"",INDEX('Outcome Indicators - Section C'!G$30:G$121,MATCH('Print View'!$A93&amp;'Print View'!$R$81,'Outcome Indicators - Section C'!$A$30:$A$121&amp;'Outcome Indicators - Section C'!$C$30:$C$121,0)),""),"")</f>
        <v/>
      </c>
      <c r="U93" s="658" t="str">
        <f t="array" ref="U93">IFERROR(IF(INDEX('Outcome Indicators - Section C'!H$30:H$121,MATCH('Print View'!$A93&amp;'Print View'!$R$81,'Outcome Indicators - Section C'!$A$30:$A$121&amp;'Outcome Indicators - Section C'!$C$30:$C$121,0))&lt;&gt;"",INDEX('Outcome Indicators - Section C'!H$30:H$121,MATCH('Print View'!$A93&amp;'Print View'!$R$81,'Outcome Indicators - Section C'!$A$30:$A$121&amp;'Outcome Indicators - Section C'!$C$30:$C$121,0)),""),"")</f>
        <v/>
      </c>
      <c r="V93" s="312" t="str">
        <f t="array" ref="V93">IFERROR(IF(INDEX('Outcome Indicators - Section C'!D$30:D$121,MATCH('Print View'!$A93&amp;'Print View'!$V$81,'Outcome Indicators - Section C'!$A$30:$A$121&amp;'Outcome Indicators - Section C'!$C$30:$C$121,0))&lt;&gt;"",INDEX('Outcome Indicators - Section C'!D$30:D$121,MATCH('Print View'!$A93&amp;'Print View'!$V$81,'Outcome Indicators - Section C'!$A$30:$A$121&amp;'Outcome Indicators - Section C'!$C$30:$C$121,0)),""),"")</f>
        <v/>
      </c>
      <c r="W93" s="654" t="str">
        <f t="array" ref="W93">IFERROR(IF(INDEX('Outcome Indicators - Section C'!F$30:F$121,MATCH('Print View'!$A93&amp;'Print View'!$V$81,'Outcome Indicators - Section C'!$A$30:$A$121&amp;'Outcome Indicators - Section C'!$C$30:$C$121,0))&lt;&gt;"",INDEX('Outcome Indicators - Section C'!F$30:F$121,MATCH('Print View'!$A93&amp;'Print View'!$V$81,'Outcome Indicators - Section C'!$A$30:$A$121&amp;'Outcome Indicators - Section C'!$C$30:$C$121,0)),""),"")</f>
        <v/>
      </c>
      <c r="X93" s="656" t="str">
        <f t="array" ref="X93">IFERROR(IF(INDEX('Outcome Indicators - Section C'!G$30:G$121,MATCH('Print View'!$A93&amp;'Print View'!$V$81,'Outcome Indicators - Section C'!$A$30:$A$121&amp;'Outcome Indicators - Section C'!$C$30:$C$121,0))&lt;&gt;"",INDEX('Outcome Indicators - Section C'!G$30:G$121,MATCH('Print View'!$A93&amp;'Print View'!$V$81,'Outcome Indicators - Section C'!$A$30:$A$121&amp;'Outcome Indicators - Section C'!$C$30:$C$121,0)),""),"")</f>
        <v/>
      </c>
      <c r="Y93" s="658" t="str">
        <f t="array" ref="Y93">IFERROR(IF(INDEX('Outcome Indicators - Section C'!H$30:H$121,MATCH('Print View'!$A93&amp;'Print View'!$V$81,'Outcome Indicators - Section C'!$A$30:$A$121&amp;'Outcome Indicators - Section C'!$C$30:$C$121,0))&lt;&gt;"",INDEX('Outcome Indicators - Section C'!H$30:H$121,MATCH('Print View'!$A93&amp;'Print View'!$V$81,'Outcome Indicators - Section C'!$A$30:$A$121&amp;'Outcome Indicators - Section C'!$C$30:$C$121,0)),""),"")</f>
        <v/>
      </c>
      <c r="Z93" s="312" t="str">
        <f t="array" ref="Z93">IFERROR(IF(INDEX('Outcome Indicators - Section C'!D$30:D$121,MATCH('Print View'!$A93&amp;'Print View'!$Z$81,'Outcome Indicators - Section C'!$A$30:$A$121&amp;'Outcome Indicators - Section C'!$C$30:$C$121,0))&lt;&gt;"",INDEX('Outcome Indicators - Section C'!D$30:D$121,MATCH('Print View'!$A93&amp;'Print View'!$Z$81,'Outcome Indicators - Section C'!$A$30:$A$121&amp;'Outcome Indicators - Section C'!$C$30:$C$121,0)),""),"")</f>
        <v/>
      </c>
      <c r="AA93" s="654" t="str">
        <f t="array" ref="AA93">IFERROR(IF(INDEX('Outcome Indicators - Section C'!F$30:F$121,MATCH('Print View'!$A93&amp;'Print View'!$Z$81,'Outcome Indicators - Section C'!$A$30:$A$121&amp;'Outcome Indicators - Section C'!$C$30:$C$121,0))&lt;&gt;"",INDEX('Outcome Indicators - Section C'!F$30:F$121,MATCH('Print View'!$A93&amp;'Print View'!$Z$81,'Outcome Indicators - Section C'!$A$30:$A$121&amp;'Outcome Indicators - Section C'!$C$30:$C$121,0)),""),"")</f>
        <v/>
      </c>
      <c r="AB93" s="656" t="str">
        <f t="array" ref="AB93">IFERROR(IF(INDEX('Outcome Indicators - Section C'!G$30:G$121,MATCH('Print View'!$A93&amp;'Print View'!$Z$81,'Outcome Indicators - Section C'!$A$30:$A$121&amp;'Outcome Indicators - Section C'!$C$30:$C$121,0))&lt;&gt;"",INDEX('Outcome Indicators - Section C'!G$30:G$121,MATCH('Print View'!$A93&amp;'Print View'!$Z$81,'Outcome Indicators - Section C'!$A$30:$A$121&amp;'Outcome Indicators - Section C'!$C$30:$C$121,0)),""),"")</f>
        <v/>
      </c>
      <c r="AC93" s="658" t="str">
        <f t="array" ref="AC93">IFERROR(IF(INDEX('Outcome Indicators - Section C'!H$30:H$121,MATCH('Print View'!$A93&amp;'Print View'!$Z$81,'Outcome Indicators - Section C'!$A$30:$A$121&amp;'Outcome Indicators - Section C'!$C$30:$C$121,0))&lt;&gt;"",INDEX('Outcome Indicators - Section C'!H$30:H$121,MATCH('Print View'!$A93&amp;'Print View'!$Z$81,'Outcome Indicators - Section C'!$A$30:$A$121&amp;'Outcome Indicators - Section C'!$C$30:$C$121,0)),""),"")</f>
        <v/>
      </c>
      <c r="AD93" s="278"/>
      <c r="AE93" s="260"/>
      <c r="AF93" s="260"/>
      <c r="AG93" s="260"/>
      <c r="AH93" s="260"/>
      <c r="AI93" s="260"/>
      <c r="AJ93" s="261" t="s">
        <v>287</v>
      </c>
    </row>
    <row r="94" spans="1:36" ht="60" customHeight="1" x14ac:dyDescent="0.3">
      <c r="A94" s="607"/>
      <c r="B94" s="609"/>
      <c r="C94" s="609"/>
      <c r="D94" s="609"/>
      <c r="E94" s="609"/>
      <c r="F94" s="609"/>
      <c r="G94" s="609"/>
      <c r="H94" s="609"/>
      <c r="I94" s="611"/>
      <c r="J94" s="313" t="str">
        <f t="array" ref="J94">IFERROR(IF(INDEX('Outcome Indicators - Section C'!E$30:E$121,MATCH('Print View'!$A93&amp;'Print View'!$J$81,'Outcome Indicators - Section C'!$A$30:$A$121&amp;'Outcome Indicators - Section C'!$C$30:$C$121,0))&lt;&gt;"",INDEX('Outcome Indicators - Section C'!E$30:E$121,MATCH('Print View'!$A93&amp;'Print View'!$J$81,'Outcome Indicators - Section C'!$A$30:$A$121&amp;'Outcome Indicators - Section C'!$C$30:$C$121,0)),""),"")</f>
        <v/>
      </c>
      <c r="K94" s="655"/>
      <c r="L94" s="657"/>
      <c r="M94" s="659"/>
      <c r="N94" s="313" t="str">
        <f t="array" ref="N94">IFERROR(IF(INDEX('Outcome Indicators - Section C'!E$30:E$121,MATCH('Print View'!$A93&amp;'Print View'!$N$81,'Outcome Indicators - Section C'!$A$30:$A$121&amp;'Outcome Indicators - Section C'!$C$30:$C$121,0))&lt;&gt;"",INDEX('Outcome Indicators - Section C'!E$30:E$121,MATCH('Print View'!$A93&amp;'Print View'!$N$81,'Outcome Indicators - Section C'!$A$30:$A$121&amp;'Outcome Indicators - Section C'!$C$30:$C$121,0)),""),"")</f>
        <v/>
      </c>
      <c r="O94" s="655"/>
      <c r="P94" s="657"/>
      <c r="Q94" s="659"/>
      <c r="R94" s="313" t="str">
        <f t="array" ref="R94">IFERROR(IF(INDEX('Outcome Indicators - Section C'!E$30:E$121,MATCH('Print View'!$A93&amp;'Print View'!$R$81,'Outcome Indicators - Section C'!$A$30:$A$121&amp;'Outcome Indicators - Section C'!$C$30:$C$121,0))&lt;&gt;"",INDEX('Outcome Indicators - Section C'!E$30:E$121,MATCH('Print View'!$A93&amp;'Print View'!$R$81,'Outcome Indicators - Section C'!$A$30:$A$121&amp;'Outcome Indicators - Section C'!$C$30:$C$121,0)),""),"")</f>
        <v/>
      </c>
      <c r="S94" s="655"/>
      <c r="T94" s="657"/>
      <c r="U94" s="659"/>
      <c r="V94" s="313" t="str">
        <f t="array" ref="V94">IFERROR(IF(INDEX('Outcome Indicators - Section C'!E$30:E$121,MATCH('Print View'!$A93&amp;'Print View'!$V$81,'Outcome Indicators - Section C'!$A$30:$A$121&amp;'Outcome Indicators - Section C'!$C$30:$C$121,0))&lt;&gt;"",INDEX('Outcome Indicators - Section C'!E$30:E$121,MATCH('Print View'!$A93&amp;'Print View'!$V$81,'Outcome Indicators - Section C'!$A$30:$A$121&amp;'Outcome Indicators - Section C'!$C$30:$C$121,0)),""),"")</f>
        <v/>
      </c>
      <c r="W94" s="655"/>
      <c r="X94" s="657"/>
      <c r="Y94" s="659"/>
      <c r="Z94" s="313" t="str">
        <f t="array" ref="Z94">IFERROR(IF(INDEX('Outcome Indicators - Section C'!E$30:E$121,MATCH('Print View'!$A93&amp;'Print View'!$Z$81,'Outcome Indicators - Section C'!$A$30:$A$121&amp;'Outcome Indicators - Section C'!$C$30:$C$121,0))&lt;&gt;"",INDEX('Outcome Indicators - Section C'!E$30:E$121,MATCH('Print View'!$A93&amp;'Print View'!$Z$81,'Outcome Indicators - Section C'!$A$30:$A$121&amp;'Outcome Indicators - Section C'!$C$30:$C$121,0)),""),"")</f>
        <v/>
      </c>
      <c r="AA94" s="655"/>
      <c r="AB94" s="657"/>
      <c r="AC94" s="659"/>
      <c r="AD94" s="279"/>
      <c r="AE94" s="262"/>
      <c r="AF94" s="262"/>
      <c r="AG94" s="262"/>
      <c r="AH94" s="262"/>
      <c r="AI94" s="262"/>
      <c r="AJ94" s="263" t="s">
        <v>287</v>
      </c>
    </row>
    <row r="95" spans="1:36" ht="60" customHeight="1" x14ac:dyDescent="0.55000000000000004">
      <c r="A95" s="651">
        <v>7</v>
      </c>
      <c r="B95" s="652" t="str">
        <f>IFERROR(IF(INDEX('Outcome Indicators - Section C'!B$10:B$26,MATCH('Print View'!$A95,'Outcome Indicators - Section C'!$A$10:$A$26,0))&lt;&gt;"",INDEX('Outcome Indicators - Section C'!B$10:B$26,MATCH('Print View'!$A95,'Outcome Indicators - Section C'!$A$10:$A$26,0)),""),"")</f>
        <v/>
      </c>
      <c r="C95" s="652" t="str">
        <f>IFERROR(IF(INDEX('Outcome Indicators - Section C'!C$10:C$26,MATCH('Print View'!$A95,'Outcome Indicators - Section C'!$A$10:$A$26,0))&lt;&gt;"",INDEX('Outcome Indicators - Section C'!C$10:C$26,MATCH('Print View'!$A95,'Outcome Indicators - Section C'!$A$10:$A$26,0)),""),"")</f>
        <v>Malaria O-other 1: Government expenditure on health as percentage of total government expenditure</v>
      </c>
      <c r="D95" s="652" t="str">
        <f>IFERROR(IF(INDEX('Outcome Indicators - Section C'!D$10:D$26,MATCH('Print View'!$A95,'Outcome Indicators - Section C'!$A$10:$A$26,0))&lt;&gt;"",INDEX('Outcome Indicators - Section C'!D$10:D$26,MATCH('Print View'!$A95,'Outcome Indicators - Section C'!$A$10:$A$26,0)),""),"")</f>
        <v>5.7</v>
      </c>
      <c r="E95" s="652" t="str">
        <f>IFERROR(IF(INDEX('Outcome Indicators - Section C'!E$10:E$26,MATCH('Print View'!$A95,'Outcome Indicators - Section C'!$A$10:$A$26,0))&lt;&gt;"",INDEX('Outcome Indicators - Section C'!E$10:E$26,MATCH('Print View'!$A95,'Outcome Indicators - Section C'!$A$10:$A$26,0)),""),"")</f>
        <v>2016</v>
      </c>
      <c r="F95" s="652" t="str">
        <f>IFERROR(IF(INDEX('Outcome Indicators - Section C'!F$10:F$26,MATCH('Print View'!$A95,'Outcome Indicators - Section C'!$A$10:$A$26,0))&lt;&gt;"",INDEX('Outcome Indicators - Section C'!F$10:F$26,MATCH('Print View'!$A95,'Outcome Indicators - Section C'!$A$10:$A$26,0)),""),"")</f>
        <v>Draft 2016 NHA</v>
      </c>
      <c r="G95" s="652" t="str">
        <f>IFERROR(IF(INDEX('Outcome Indicators - Section C'!G$10:G$26,MATCH('Print View'!$A95,'Outcome Indicators - Section C'!$A$10:$A$26,0))&lt;&gt;"",INDEX('Outcome Indicators - Section C'!G$10:G$26,MATCH('Print View'!$A95,'Outcome Indicators - Section C'!$A$10:$A$26,0)),""),"")</f>
        <v/>
      </c>
      <c r="H95" s="660" t="str">
        <f>IFERROR(IF(INDEX('Outcome Indicators - Section C'!H$10:H$26,MATCH('Print View'!$A95,'Outcome Indicators - Section C'!$A$10:$A$26,0))&lt;&gt;"",INDEX('Outcome Indicators - Section C'!H$10:H$26,MATCH('Print View'!$A95,'Outcome Indicators - Section C'!$A$10:$A$26,0)),""),"")</f>
        <v/>
      </c>
      <c r="I95" s="605">
        <f>IFERROR(IF(INDEX('Outcome Indicators - Section C'!A$10:A$26,MATCH('Print View'!$A95,'Outcome Indicators - Section C'!$A$10:$A$26,0))&lt;&gt;"",INDEX('Outcome Indicators - Section C'!A$10:A$26,MATCH('Print View'!$A95,'Outcome Indicators - Section C'!$A$10:$A$26,0)),""),"")</f>
        <v>7</v>
      </c>
      <c r="J95" s="284">
        <f t="array" ref="J95">IFERROR(IF(INDEX('Outcome Indicators - Section C'!D$30:D$121,MATCH('Print View'!$A95&amp;'Print View'!$J$81,'Outcome Indicators - Section C'!$A$30:$A$121&amp;'Outcome Indicators - Section C'!$C$30:$C$121,0))&lt;&gt;"",INDEX('Outcome Indicators - Section C'!D$30:D$121,MATCH('Print View'!$A95&amp;'Print View'!$J$81,'Outcome Indicators - Section C'!$A$30:$A$121&amp;'Outcome Indicators - Section C'!$C$30:$C$121,0)),""),"")</f>
        <v>3.9</v>
      </c>
      <c r="K95" s="601">
        <f t="array" ref="K95">IFERROR(IF(INDEX('Outcome Indicators - Section C'!F$30:F$121,MATCH('Print View'!$A95&amp;'Print View'!$J$81,'Outcome Indicators - Section C'!$A$30:$A$121&amp;'Outcome Indicators - Section C'!$C$30:$C$121,0))&lt;&gt;"",INDEX('Outcome Indicators - Section C'!F$30:F$121,MATCH('Print View'!$A95&amp;'Print View'!$J$81,'Outcome Indicators - Section C'!$A$30:$A$121&amp;'Outcome Indicators - Section C'!$C$30:$C$121,0)),""),"")</f>
        <v>6.1128526645768027</v>
      </c>
      <c r="L95" s="603">
        <f t="array" ref="L95">IFERROR(IF(INDEX('Outcome Indicators - Section C'!G$30:G$121,MATCH('Print View'!$A95&amp;'Print View'!$J$81,'Outcome Indicators - Section C'!$A$30:$A$121&amp;'Outcome Indicators - Section C'!$C$30:$C$121,0))&lt;&gt;"",INDEX('Outcome Indicators - Section C'!G$30:G$121,MATCH('Print View'!$A95&amp;'Print View'!$J$81,'Outcome Indicators - Section C'!$A$30:$A$121&amp;'Outcome Indicators - Section C'!$C$30:$C$121,0)),""),"")</f>
        <v>43496</v>
      </c>
      <c r="M95" s="605" t="str">
        <f t="array" ref="M95">IFERROR(IF(INDEX('Outcome Indicators - Section C'!H$30:H$121,MATCH('Print View'!$A95&amp;'Print View'!$J$81,'Outcome Indicators - Section C'!$A$30:$A$121&amp;'Outcome Indicators - Section C'!$C$30:$C$121,0))&lt;&gt;"",INDEX('Outcome Indicators - Section C'!H$30:H$121,MATCH('Print View'!$A95&amp;'Print View'!$J$81,'Outcome Indicators - Section C'!$A$30:$A$121&amp;'Outcome Indicators - Section C'!$C$30:$C$121,0)),""),"")</f>
        <v/>
      </c>
      <c r="N95" s="284">
        <f t="array" ref="N95">IFERROR(IF(INDEX('Outcome Indicators - Section C'!D$30:D$121,MATCH('Print View'!$A95&amp;'Print View'!$N$81,'Outcome Indicators - Section C'!$A$30:$A$121&amp;'Outcome Indicators - Section C'!$C$30:$C$121,0))&lt;&gt;"",INDEX('Outcome Indicators - Section C'!D$30:D$121,MATCH('Print View'!$A95&amp;'Print View'!$N$81,'Outcome Indicators - Section C'!$A$30:$A$121&amp;'Outcome Indicators - Section C'!$C$30:$C$121,0)),""),"")</f>
        <v>4.5</v>
      </c>
      <c r="O95" s="601">
        <f t="array" ref="O95">IFERROR(IF(INDEX('Outcome Indicators - Section C'!F$30:F$121,MATCH('Print View'!$A95&amp;'Print View'!$N$81,'Outcome Indicators - Section C'!$A$30:$A$121&amp;'Outcome Indicators - Section C'!$C$30:$C$121,0))&lt;&gt;"",INDEX('Outcome Indicators - Section C'!F$30:F$121,MATCH('Print View'!$A95&amp;'Print View'!$N$81,'Outcome Indicators - Section C'!$A$30:$A$121&amp;'Outcome Indicators - Section C'!$C$30:$C$121,0)),""),"")</f>
        <v>6.0483870967741931</v>
      </c>
      <c r="P95" s="603">
        <f t="array" ref="P95">IFERROR(IF(INDEX('Outcome Indicators - Section C'!G$30:G$121,MATCH('Print View'!$A95&amp;'Print View'!$N$81,'Outcome Indicators - Section C'!$A$30:$A$121&amp;'Outcome Indicators - Section C'!$C$30:$C$121,0))&lt;&gt;"",INDEX('Outcome Indicators - Section C'!G$30:G$121,MATCH('Print View'!$A95&amp;'Print View'!$N$81,'Outcome Indicators - Section C'!$A$30:$A$121&amp;'Outcome Indicators - Section C'!$C$30:$C$121,0)),""),"")</f>
        <v>43861</v>
      </c>
      <c r="Q95" s="605" t="str">
        <f t="array" ref="Q95">IFERROR(IF(INDEX('Outcome Indicators - Section C'!H$30:H$121,MATCH('Print View'!$A95&amp;'Print View'!$N$81,'Outcome Indicators - Section C'!$A$30:$A$121&amp;'Outcome Indicators - Section C'!$C$30:$C$121,0))&lt;&gt;"",INDEX('Outcome Indicators - Section C'!H$30:H$121,MATCH('Print View'!$A95&amp;'Print View'!$N$81,'Outcome Indicators - Section C'!$A$30:$A$121&amp;'Outcome Indicators - Section C'!$C$30:$C$121,0)),""),"")</f>
        <v/>
      </c>
      <c r="R95" s="284">
        <f t="array" ref="R95">IFERROR(IF(INDEX('Outcome Indicators - Section C'!D$30:D$121,MATCH('Print View'!$A95&amp;'Print View'!$R$81,'Outcome Indicators - Section C'!$A$30:$A$121&amp;'Outcome Indicators - Section C'!$C$30:$C$121,0))&lt;&gt;"",INDEX('Outcome Indicators - Section C'!D$30:D$121,MATCH('Print View'!$A95&amp;'Print View'!$R$81,'Outcome Indicators - Section C'!$A$30:$A$121&amp;'Outcome Indicators - Section C'!$C$30:$C$121,0)),""),"")</f>
        <v>5</v>
      </c>
      <c r="S95" s="601">
        <f t="array" ref="S95">IFERROR(IF(INDEX('Outcome Indicators - Section C'!F$30:F$121,MATCH('Print View'!$A95&amp;'Print View'!$R$81,'Outcome Indicators - Section C'!$A$30:$A$121&amp;'Outcome Indicators - Section C'!$C$30:$C$121,0))&lt;&gt;"",INDEX('Outcome Indicators - Section C'!F$30:F$121,MATCH('Print View'!$A95&amp;'Print View'!$R$81,'Outcome Indicators - Section C'!$A$30:$A$121&amp;'Outcome Indicators - Section C'!$C$30:$C$121,0)),""),"")</f>
        <v>6.2</v>
      </c>
      <c r="T95" s="603">
        <f t="array" ref="T95">IFERROR(IF(INDEX('Outcome Indicators - Section C'!G$30:G$121,MATCH('Print View'!$A95&amp;'Print View'!$R$81,'Outcome Indicators - Section C'!$A$30:$A$121&amp;'Outcome Indicators - Section C'!$C$30:$C$121,0))&lt;&gt;"",INDEX('Outcome Indicators - Section C'!G$30:G$121,MATCH('Print View'!$A95&amp;'Print View'!$R$81,'Outcome Indicators - Section C'!$A$30:$A$121&amp;'Outcome Indicators - Section C'!$C$30:$C$121,0)),""),"")</f>
        <v>44227</v>
      </c>
      <c r="U95" s="605" t="str">
        <f t="array" ref="U95">IFERROR(IF(INDEX('Outcome Indicators - Section C'!H$30:H$121,MATCH('Print View'!$A95&amp;'Print View'!$R$81,'Outcome Indicators - Section C'!$A$30:$A$121&amp;'Outcome Indicators - Section C'!$C$30:$C$121,0))&lt;&gt;"",INDEX('Outcome Indicators - Section C'!H$30:H$121,MATCH('Print View'!$A95&amp;'Print View'!$R$81,'Outcome Indicators - Section C'!$A$30:$A$121&amp;'Outcome Indicators - Section C'!$C$30:$C$121,0)),""),"")</f>
        <v/>
      </c>
      <c r="V95" s="284" t="str">
        <f t="array" ref="V95">IFERROR(IF(INDEX('Outcome Indicators - Section C'!D$30:D$121,MATCH('Print View'!$A95&amp;'Print View'!$V$81,'Outcome Indicators - Section C'!$A$30:$A$121&amp;'Outcome Indicators - Section C'!$C$30:$C$121,0))&lt;&gt;"",INDEX('Outcome Indicators - Section C'!D$30:D$121,MATCH('Print View'!$A95&amp;'Print View'!$V$81,'Outcome Indicators - Section C'!$A$30:$A$121&amp;'Outcome Indicators - Section C'!$C$30:$C$121,0)),""),"")</f>
        <v/>
      </c>
      <c r="W95" s="601" t="str">
        <f t="array" ref="W95">IFERROR(IF(INDEX('Outcome Indicators - Section C'!F$30:F$121,MATCH('Print View'!$A95&amp;'Print View'!$V$81,'Outcome Indicators - Section C'!$A$30:$A$121&amp;'Outcome Indicators - Section C'!$C$30:$C$121,0))&lt;&gt;"",INDEX('Outcome Indicators - Section C'!F$30:F$121,MATCH('Print View'!$A95&amp;'Print View'!$V$81,'Outcome Indicators - Section C'!$A$30:$A$121&amp;'Outcome Indicators - Section C'!$C$30:$C$121,0)),""),"")</f>
        <v/>
      </c>
      <c r="X95" s="603" t="str">
        <f t="array" ref="X95">IFERROR(IF(INDEX('Outcome Indicators - Section C'!G$30:G$121,MATCH('Print View'!$A95&amp;'Print View'!$V$81,'Outcome Indicators - Section C'!$A$30:$A$121&amp;'Outcome Indicators - Section C'!$C$30:$C$121,0))&lt;&gt;"",INDEX('Outcome Indicators - Section C'!G$30:G$121,MATCH('Print View'!$A95&amp;'Print View'!$V$81,'Outcome Indicators - Section C'!$A$30:$A$121&amp;'Outcome Indicators - Section C'!$C$30:$C$121,0)),""),"")</f>
        <v/>
      </c>
      <c r="Y95" s="605" t="str">
        <f t="array" ref="Y95">IFERROR(IF(INDEX('Outcome Indicators - Section C'!H$30:H$121,MATCH('Print View'!$A95&amp;'Print View'!$V$81,'Outcome Indicators - Section C'!$A$30:$A$121&amp;'Outcome Indicators - Section C'!$C$30:$C$121,0))&lt;&gt;"",INDEX('Outcome Indicators - Section C'!H$30:H$121,MATCH('Print View'!$A95&amp;'Print View'!$V$81,'Outcome Indicators - Section C'!$A$30:$A$121&amp;'Outcome Indicators - Section C'!$C$30:$C$121,0)),""),"")</f>
        <v/>
      </c>
      <c r="Z95" s="284" t="str">
        <f t="array" ref="Z95">IFERROR(IF(INDEX('Outcome Indicators - Section C'!D$30:D$121,MATCH('Print View'!$A95&amp;'Print View'!$Z$81,'Outcome Indicators - Section C'!$A$30:$A$121&amp;'Outcome Indicators - Section C'!$C$30:$C$121,0))&lt;&gt;"",INDEX('Outcome Indicators - Section C'!D$30:D$121,MATCH('Print View'!$A95&amp;'Print View'!$Z$81,'Outcome Indicators - Section C'!$A$30:$A$121&amp;'Outcome Indicators - Section C'!$C$30:$C$121,0)),""),"")</f>
        <v/>
      </c>
      <c r="AA95" s="601" t="str">
        <f t="array" ref="AA95">IFERROR(IF(INDEX('Outcome Indicators - Section C'!F$30:F$121,MATCH('Print View'!$A95&amp;'Print View'!$Z$81,'Outcome Indicators - Section C'!$A$30:$A$121&amp;'Outcome Indicators - Section C'!$C$30:$C$121,0))&lt;&gt;"",INDEX('Outcome Indicators - Section C'!F$30:F$121,MATCH('Print View'!$A95&amp;'Print View'!$Z$81,'Outcome Indicators - Section C'!$A$30:$A$121&amp;'Outcome Indicators - Section C'!$C$30:$C$121,0)),""),"")</f>
        <v/>
      </c>
      <c r="AB95" s="603" t="str">
        <f t="array" ref="AB95">IFERROR(IF(INDEX('Outcome Indicators - Section C'!G$30:G$121,MATCH('Print View'!$A95&amp;'Print View'!$Z$81,'Outcome Indicators - Section C'!$A$30:$A$121&amp;'Outcome Indicators - Section C'!$C$30:$C$121,0))&lt;&gt;"",INDEX('Outcome Indicators - Section C'!G$30:G$121,MATCH('Print View'!$A95&amp;'Print View'!$Z$81,'Outcome Indicators - Section C'!$A$30:$A$121&amp;'Outcome Indicators - Section C'!$C$30:$C$121,0)),""),"")</f>
        <v/>
      </c>
      <c r="AC95" s="605" t="str">
        <f t="array" ref="AC95">IFERROR(IF(INDEX('Outcome Indicators - Section C'!H$30:H$121,MATCH('Print View'!$A95&amp;'Print View'!$Z$81,'Outcome Indicators - Section C'!$A$30:$A$121&amp;'Outcome Indicators - Section C'!$C$30:$C$121,0))&lt;&gt;"",INDEX('Outcome Indicators - Section C'!H$30:H$121,MATCH('Print View'!$A95&amp;'Print View'!$Z$81,'Outcome Indicators - Section C'!$A$30:$A$121&amp;'Outcome Indicators - Section C'!$C$30:$C$121,0)),""),"")</f>
        <v/>
      </c>
      <c r="AD95" s="276"/>
      <c r="AE95" s="256"/>
      <c r="AF95" s="256"/>
      <c r="AG95" s="256"/>
      <c r="AH95" s="256"/>
      <c r="AI95" s="267"/>
      <c r="AJ95" s="662" t="s">
        <v>287</v>
      </c>
    </row>
    <row r="96" spans="1:36" ht="60" customHeight="1" x14ac:dyDescent="0.3">
      <c r="A96" s="651"/>
      <c r="B96" s="653"/>
      <c r="C96" s="653"/>
      <c r="D96" s="653"/>
      <c r="E96" s="653"/>
      <c r="F96" s="653"/>
      <c r="G96" s="653"/>
      <c r="H96" s="661"/>
      <c r="I96" s="606"/>
      <c r="J96" s="285">
        <f t="array" ref="J96">IFERROR(IF(INDEX('Outcome Indicators - Section C'!E$30:E$121,MATCH('Print View'!$A95&amp;'Print View'!$J$81,'Outcome Indicators - Section C'!$A$30:$A$121&amp;'Outcome Indicators - Section C'!$C$30:$C$121,0))&lt;&gt;"",INDEX('Outcome Indicators - Section C'!E$30:E$121,MATCH('Print View'!$A95&amp;'Print View'!$J$81,'Outcome Indicators - Section C'!$A$30:$A$121&amp;'Outcome Indicators - Section C'!$C$30:$C$121,0)),""),"")</f>
        <v>63.8</v>
      </c>
      <c r="K96" s="602"/>
      <c r="L96" s="604"/>
      <c r="M96" s="606"/>
      <c r="N96" s="285">
        <f t="array" ref="N96">IFERROR(IF(INDEX('Outcome Indicators - Section C'!E$30:E$121,MATCH('Print View'!$A95&amp;'Print View'!$N$81,'Outcome Indicators - Section C'!$A$30:$A$121&amp;'Outcome Indicators - Section C'!$C$30:$C$121,0))&lt;&gt;"",INDEX('Outcome Indicators - Section C'!E$30:E$121,MATCH('Print View'!$A95&amp;'Print View'!$N$81,'Outcome Indicators - Section C'!$A$30:$A$121&amp;'Outcome Indicators - Section C'!$C$30:$C$121,0)),""),"")</f>
        <v>74.400000000000006</v>
      </c>
      <c r="O96" s="602"/>
      <c r="P96" s="604"/>
      <c r="Q96" s="606"/>
      <c r="R96" s="285">
        <f t="array" ref="R96">IFERROR(IF(INDEX('Outcome Indicators - Section C'!E$30:E$121,MATCH('Print View'!$A95&amp;'Print View'!$R$81,'Outcome Indicators - Section C'!$A$30:$A$121&amp;'Outcome Indicators - Section C'!$C$30:$C$121,0))&lt;&gt;"",INDEX('Outcome Indicators - Section C'!E$30:E$121,MATCH('Print View'!$A95&amp;'Print View'!$R$81,'Outcome Indicators - Section C'!$A$30:$A$121&amp;'Outcome Indicators - Section C'!$C$30:$C$121,0)),""),"")</f>
        <v>81.099999999999994</v>
      </c>
      <c r="S96" s="602"/>
      <c r="T96" s="604"/>
      <c r="U96" s="606"/>
      <c r="V96" s="285" t="str">
        <f t="array" ref="V96">IFERROR(IF(INDEX('Outcome Indicators - Section C'!E$30:E$121,MATCH('Print View'!$A95&amp;'Print View'!$V$81,'Outcome Indicators - Section C'!$A$30:$A$121&amp;'Outcome Indicators - Section C'!$C$30:$C$121,0))&lt;&gt;"",INDEX('Outcome Indicators - Section C'!E$30:E$121,MATCH('Print View'!$A95&amp;'Print View'!$V$81,'Outcome Indicators - Section C'!$A$30:$A$121&amp;'Outcome Indicators - Section C'!$C$30:$C$121,0)),""),"")</f>
        <v/>
      </c>
      <c r="W96" s="602"/>
      <c r="X96" s="604"/>
      <c r="Y96" s="606"/>
      <c r="Z96" s="285" t="str">
        <f t="array" ref="Z96">IFERROR(IF(INDEX('Outcome Indicators - Section C'!E$30:E$121,MATCH('Print View'!$A95&amp;'Print View'!$Z$81,'Outcome Indicators - Section C'!$A$30:$A$121&amp;'Outcome Indicators - Section C'!$C$30:$C$121,0))&lt;&gt;"",INDEX('Outcome Indicators - Section C'!E$30:E$121,MATCH('Print View'!$A95&amp;'Print View'!$Z$81,'Outcome Indicators - Section C'!$A$30:$A$121&amp;'Outcome Indicators - Section C'!$C$30:$C$121,0)),""),"")</f>
        <v/>
      </c>
      <c r="AA96" s="602"/>
      <c r="AB96" s="604"/>
      <c r="AC96" s="606"/>
      <c r="AD96" s="277"/>
      <c r="AE96" s="258"/>
      <c r="AF96" s="258"/>
      <c r="AG96" s="258"/>
      <c r="AH96" s="258"/>
      <c r="AI96" s="267"/>
      <c r="AJ96" s="662" t="s">
        <v>287</v>
      </c>
    </row>
    <row r="97" spans="1:36" ht="60" customHeight="1" x14ac:dyDescent="0.55000000000000004">
      <c r="A97" s="607">
        <v>8</v>
      </c>
      <c r="B97" s="608" t="str">
        <f>IFERROR(IF(INDEX('Outcome Indicators - Section C'!B$10:B$26,MATCH('Print View'!$A97,'Outcome Indicators - Section C'!$A$10:$A$26,0))&lt;&gt;"",INDEX('Outcome Indicators - Section C'!B$10:B$26,MATCH('Print View'!$A97,'Outcome Indicators - Section C'!$A$10:$A$26,0)),""),"")</f>
        <v/>
      </c>
      <c r="C97" s="608" t="str">
        <f>IFERROR(IF(INDEX('Outcome Indicators - Section C'!C$10:C$26,MATCH('Print View'!$A97,'Outcome Indicators - Section C'!$A$10:$A$26,0))&lt;&gt;"",INDEX('Outcome Indicators - Section C'!C$10:C$26,MATCH('Print View'!$A97,'Outcome Indicators - Section C'!$A$10:$A$26,0)),""),"")</f>
        <v>Malaria O-other 2: Government expenditure on TB, HIV and Malaria as percentage of total government health expenditure</v>
      </c>
      <c r="D97" s="608" t="str">
        <f>IFERROR(IF(INDEX('Outcome Indicators - Section C'!D$10:D$26,MATCH('Print View'!$A97,'Outcome Indicators - Section C'!$A$10:$A$26,0))&lt;&gt;"",INDEX('Outcome Indicators - Section C'!D$10:D$26,MATCH('Print View'!$A97,'Outcome Indicators - Section C'!$A$10:$A$26,0)),""),"")</f>
        <v>18.3</v>
      </c>
      <c r="E97" s="608" t="str">
        <f>IFERROR(IF(INDEX('Outcome Indicators - Section C'!E$10:E$26,MATCH('Print View'!$A97,'Outcome Indicators - Section C'!$A$10:$A$26,0))&lt;&gt;"",INDEX('Outcome Indicators - Section C'!E$10:E$26,MATCH('Print View'!$A97,'Outcome Indicators - Section C'!$A$10:$A$26,0)),""),"")</f>
        <v>2016</v>
      </c>
      <c r="F97" s="608" t="str">
        <f>IFERROR(IF(INDEX('Outcome Indicators - Section C'!F$10:F$26,MATCH('Print View'!$A97,'Outcome Indicators - Section C'!$A$10:$A$26,0))&lt;&gt;"",INDEX('Outcome Indicators - Section C'!F$10:F$26,MATCH('Print View'!$A97,'Outcome Indicators - Section C'!$A$10:$A$26,0)),""),"")</f>
        <v>Draft 2016 NHA
Standard Indicator Table/MoF Budget Statement</v>
      </c>
      <c r="G97" s="608" t="str">
        <f>IFERROR(IF(INDEX('Outcome Indicators - Section C'!G$10:G$26,MATCH('Print View'!$A97,'Outcome Indicators - Section C'!$A$10:$A$26,0))&lt;&gt;"",INDEX('Outcome Indicators - Section C'!G$10:G$26,MATCH('Print View'!$A97,'Outcome Indicators - Section C'!$A$10:$A$26,0)),""),"")</f>
        <v/>
      </c>
      <c r="H97" s="608" t="str">
        <f>IFERROR(IF(INDEX('Outcome Indicators - Section C'!H$10:H$26,MATCH('Print View'!$A97,'Outcome Indicators - Section C'!$A$10:$A$26,0))&lt;&gt;"",INDEX('Outcome Indicators - Section C'!H$10:H$26,MATCH('Print View'!$A97,'Outcome Indicators - Section C'!$A$10:$A$26,0)),""),"")</f>
        <v/>
      </c>
      <c r="I97" s="610">
        <f>IFERROR(IF(INDEX('Outcome Indicators - Section C'!A$10:A$26,MATCH('Print View'!$A97,'Outcome Indicators - Section C'!$A$10:$A$26,0))&lt;&gt;"",INDEX('Outcome Indicators - Section C'!A$10:A$26,MATCH('Print View'!$A97,'Outcome Indicators - Section C'!$A$10:$A$26,0)),""),"")</f>
        <v>8</v>
      </c>
      <c r="J97" s="312">
        <f t="array" ref="J97">IFERROR(IF(INDEX('Outcome Indicators - Section C'!D$30:D$121,MATCH('Print View'!$A97&amp;'Print View'!$J$81,'Outcome Indicators - Section C'!$A$30:$A$121&amp;'Outcome Indicators - Section C'!$C$30:$C$121,0))&lt;&gt;"",INDEX('Outcome Indicators - Section C'!D$30:D$121,MATCH('Print View'!$A97&amp;'Print View'!$J$81,'Outcome Indicators - Section C'!$A$30:$A$121&amp;'Outcome Indicators - Section C'!$C$30:$C$121,0)),""),"")</f>
        <v>15.9</v>
      </c>
      <c r="K97" s="654">
        <f t="array" ref="K97">IFERROR(IF(INDEX('Outcome Indicators - Section C'!F$30:F$121,MATCH('Print View'!$A97&amp;'Print View'!$J$81,'Outcome Indicators - Section C'!$A$30:$A$121&amp;'Outcome Indicators - Section C'!$C$30:$C$121,0))&lt;&gt;"",INDEX('Outcome Indicators - Section C'!F$30:F$121,MATCH('Print View'!$A97&amp;'Print View'!$J$81,'Outcome Indicators - Section C'!$A$30:$A$121&amp;'Outcome Indicators - Section C'!$C$30:$C$121,0)),""),"")</f>
        <v>15.9</v>
      </c>
      <c r="L97" s="656">
        <f t="array" ref="L97">IFERROR(IF(INDEX('Outcome Indicators - Section C'!G$30:G$121,MATCH('Print View'!$A97&amp;'Print View'!$J$81,'Outcome Indicators - Section C'!$A$30:$A$121&amp;'Outcome Indicators - Section C'!$C$30:$C$121,0))&lt;&gt;"",INDEX('Outcome Indicators - Section C'!G$30:G$121,MATCH('Print View'!$A97&amp;'Print View'!$J$81,'Outcome Indicators - Section C'!$A$30:$A$121&amp;'Outcome Indicators - Section C'!$C$30:$C$121,0)),""),"")</f>
        <v>43585</v>
      </c>
      <c r="M97" s="658" t="str">
        <f t="array" ref="M97">IFERROR(IF(INDEX('Outcome Indicators - Section C'!H$30:H$121,MATCH('Print View'!$A97&amp;'Print View'!$J$81,'Outcome Indicators - Section C'!$A$30:$A$121&amp;'Outcome Indicators - Section C'!$C$30:$C$121,0))&lt;&gt;"",INDEX('Outcome Indicators - Section C'!H$30:H$121,MATCH('Print View'!$A97&amp;'Print View'!$J$81,'Outcome Indicators - Section C'!$A$30:$A$121&amp;'Outcome Indicators - Section C'!$C$30:$C$121,0)),""),"")</f>
        <v/>
      </c>
      <c r="N97" s="312">
        <f t="array" ref="N97">IFERROR(IF(INDEX('Outcome Indicators - Section C'!D$30:D$121,MATCH('Print View'!$A97&amp;'Print View'!$N$81,'Outcome Indicators - Section C'!$A$30:$A$121&amp;'Outcome Indicators - Section C'!$C$30:$C$121,0))&lt;&gt;"",INDEX('Outcome Indicators - Section C'!D$30:D$121,MATCH('Print View'!$A97&amp;'Print View'!$N$81,'Outcome Indicators - Section C'!$A$30:$A$121&amp;'Outcome Indicators - Section C'!$C$30:$C$121,0)),""),"")</f>
        <v>17.7</v>
      </c>
      <c r="O97" s="654">
        <f t="array" ref="O97">IFERROR(IF(INDEX('Outcome Indicators - Section C'!F$30:F$121,MATCH('Print View'!$A97&amp;'Print View'!$N$81,'Outcome Indicators - Section C'!$A$30:$A$121&amp;'Outcome Indicators - Section C'!$C$30:$C$121,0))&lt;&gt;"",INDEX('Outcome Indicators - Section C'!F$30:F$121,MATCH('Print View'!$A97&amp;'Print View'!$N$81,'Outcome Indicators - Section C'!$A$30:$A$121&amp;'Outcome Indicators - Section C'!$C$30:$C$121,0)),""),"")</f>
        <v>17.7</v>
      </c>
      <c r="P97" s="656">
        <f t="array" ref="P97">IFERROR(IF(INDEX('Outcome Indicators - Section C'!G$30:G$121,MATCH('Print View'!$A97&amp;'Print View'!$N$81,'Outcome Indicators - Section C'!$A$30:$A$121&amp;'Outcome Indicators - Section C'!$C$30:$C$121,0))&lt;&gt;"",INDEX('Outcome Indicators - Section C'!G$30:G$121,MATCH('Print View'!$A97&amp;'Print View'!$N$81,'Outcome Indicators - Section C'!$A$30:$A$121&amp;'Outcome Indicators - Section C'!$C$30:$C$121,0)),""),"")</f>
        <v>43951</v>
      </c>
      <c r="Q97" s="658" t="str">
        <f t="array" ref="Q97">IFERROR(IF(INDEX('Outcome Indicators - Section C'!H$30:H$121,MATCH('Print View'!$A97&amp;'Print View'!$N$81,'Outcome Indicators - Section C'!$A$30:$A$121&amp;'Outcome Indicators - Section C'!$C$30:$C$121,0))&lt;&gt;"",INDEX('Outcome Indicators - Section C'!H$30:H$121,MATCH('Print View'!$A97&amp;'Print View'!$N$81,'Outcome Indicators - Section C'!$A$30:$A$121&amp;'Outcome Indicators - Section C'!$C$30:$C$121,0)),""),"")</f>
        <v/>
      </c>
      <c r="R97" s="312">
        <f t="array" ref="R97">IFERROR(IF(INDEX('Outcome Indicators - Section C'!D$30:D$121,MATCH('Print View'!$A97&amp;'Print View'!$R$81,'Outcome Indicators - Section C'!$A$30:$A$121&amp;'Outcome Indicators - Section C'!$C$30:$C$121,0))&lt;&gt;"",INDEX('Outcome Indicators - Section C'!D$30:D$121,MATCH('Print View'!$A97&amp;'Print View'!$R$81,'Outcome Indicators - Section C'!$A$30:$A$121&amp;'Outcome Indicators - Section C'!$C$30:$C$121,0)),""),"")</f>
        <v>20.3</v>
      </c>
      <c r="S97" s="654">
        <f t="array" ref="S97">IFERROR(IF(INDEX('Outcome Indicators - Section C'!F$30:F$121,MATCH('Print View'!$A97&amp;'Print View'!$R$81,'Outcome Indicators - Section C'!$A$30:$A$121&amp;'Outcome Indicators - Section C'!$C$30:$C$121,0))&lt;&gt;"",INDEX('Outcome Indicators - Section C'!F$30:F$121,MATCH('Print View'!$A97&amp;'Print View'!$R$81,'Outcome Indicators - Section C'!$A$30:$A$121&amp;'Outcome Indicators - Section C'!$C$30:$C$121,0)),""),"")</f>
        <v>20.3</v>
      </c>
      <c r="T97" s="656">
        <f t="array" ref="T97">IFERROR(IF(INDEX('Outcome Indicators - Section C'!G$30:G$121,MATCH('Print View'!$A97&amp;'Print View'!$R$81,'Outcome Indicators - Section C'!$A$30:$A$121&amp;'Outcome Indicators - Section C'!$C$30:$C$121,0))&lt;&gt;"",INDEX('Outcome Indicators - Section C'!G$30:G$121,MATCH('Print View'!$A97&amp;'Print View'!$R$81,'Outcome Indicators - Section C'!$A$30:$A$121&amp;'Outcome Indicators - Section C'!$C$30:$C$121,0)),""),"")</f>
        <v>44316</v>
      </c>
      <c r="U97" s="658" t="str">
        <f t="array" ref="U97">IFERROR(IF(INDEX('Outcome Indicators - Section C'!H$30:H$121,MATCH('Print View'!$A97&amp;'Print View'!$R$81,'Outcome Indicators - Section C'!$A$30:$A$121&amp;'Outcome Indicators - Section C'!$C$30:$C$121,0))&lt;&gt;"",INDEX('Outcome Indicators - Section C'!H$30:H$121,MATCH('Print View'!$A97&amp;'Print View'!$R$81,'Outcome Indicators - Section C'!$A$30:$A$121&amp;'Outcome Indicators - Section C'!$C$30:$C$121,0)),""),"")</f>
        <v/>
      </c>
      <c r="V97" s="312" t="str">
        <f t="array" ref="V97">IFERROR(IF(INDEX('Outcome Indicators - Section C'!D$30:D$121,MATCH('Print View'!$A97&amp;'Print View'!$V$81,'Outcome Indicators - Section C'!$A$30:$A$121&amp;'Outcome Indicators - Section C'!$C$30:$C$121,0))&lt;&gt;"",INDEX('Outcome Indicators - Section C'!D$30:D$121,MATCH('Print View'!$A97&amp;'Print View'!$V$81,'Outcome Indicators - Section C'!$A$30:$A$121&amp;'Outcome Indicators - Section C'!$C$30:$C$121,0)),""),"")</f>
        <v/>
      </c>
      <c r="W97" s="654" t="str">
        <f t="array" ref="W97">IFERROR(IF(INDEX('Outcome Indicators - Section C'!F$30:F$121,MATCH('Print View'!$A97&amp;'Print View'!$V$81,'Outcome Indicators - Section C'!$A$30:$A$121&amp;'Outcome Indicators - Section C'!$C$30:$C$121,0))&lt;&gt;"",INDEX('Outcome Indicators - Section C'!F$30:F$121,MATCH('Print View'!$A97&amp;'Print View'!$V$81,'Outcome Indicators - Section C'!$A$30:$A$121&amp;'Outcome Indicators - Section C'!$C$30:$C$121,0)),""),"")</f>
        <v/>
      </c>
      <c r="X97" s="656" t="str">
        <f t="array" ref="X97">IFERROR(IF(INDEX('Outcome Indicators - Section C'!G$30:G$121,MATCH('Print View'!$A97&amp;'Print View'!$V$81,'Outcome Indicators - Section C'!$A$30:$A$121&amp;'Outcome Indicators - Section C'!$C$30:$C$121,0))&lt;&gt;"",INDEX('Outcome Indicators - Section C'!G$30:G$121,MATCH('Print View'!$A97&amp;'Print View'!$V$81,'Outcome Indicators - Section C'!$A$30:$A$121&amp;'Outcome Indicators - Section C'!$C$30:$C$121,0)),""),"")</f>
        <v/>
      </c>
      <c r="Y97" s="658" t="str">
        <f t="array" ref="Y97">IFERROR(IF(INDEX('Outcome Indicators - Section C'!H$30:H$121,MATCH('Print View'!$A97&amp;'Print View'!$V$81,'Outcome Indicators - Section C'!$A$30:$A$121&amp;'Outcome Indicators - Section C'!$C$30:$C$121,0))&lt;&gt;"",INDEX('Outcome Indicators - Section C'!H$30:H$121,MATCH('Print View'!$A97&amp;'Print View'!$V$81,'Outcome Indicators - Section C'!$A$30:$A$121&amp;'Outcome Indicators - Section C'!$C$30:$C$121,0)),""),"")</f>
        <v/>
      </c>
      <c r="Z97" s="312" t="str">
        <f t="array" ref="Z97">IFERROR(IF(INDEX('Outcome Indicators - Section C'!D$30:D$121,MATCH('Print View'!$A97&amp;'Print View'!$Z$81,'Outcome Indicators - Section C'!$A$30:$A$121&amp;'Outcome Indicators - Section C'!$C$30:$C$121,0))&lt;&gt;"",INDEX('Outcome Indicators - Section C'!D$30:D$121,MATCH('Print View'!$A97&amp;'Print View'!$Z$81,'Outcome Indicators - Section C'!$A$30:$A$121&amp;'Outcome Indicators - Section C'!$C$30:$C$121,0)),""),"")</f>
        <v/>
      </c>
      <c r="AA97" s="654" t="str">
        <f t="array" ref="AA97">IFERROR(IF(INDEX('Outcome Indicators - Section C'!F$30:F$121,MATCH('Print View'!$A97&amp;'Print View'!$Z$81,'Outcome Indicators - Section C'!$A$30:$A$121&amp;'Outcome Indicators - Section C'!$C$30:$C$121,0))&lt;&gt;"",INDEX('Outcome Indicators - Section C'!F$30:F$121,MATCH('Print View'!$A97&amp;'Print View'!$Z$81,'Outcome Indicators - Section C'!$A$30:$A$121&amp;'Outcome Indicators - Section C'!$C$30:$C$121,0)),""),"")</f>
        <v/>
      </c>
      <c r="AB97" s="656" t="str">
        <f t="array" ref="AB97">IFERROR(IF(INDEX('Outcome Indicators - Section C'!G$30:G$121,MATCH('Print View'!$A97&amp;'Print View'!$Z$81,'Outcome Indicators - Section C'!$A$30:$A$121&amp;'Outcome Indicators - Section C'!$C$30:$C$121,0))&lt;&gt;"",INDEX('Outcome Indicators - Section C'!G$30:G$121,MATCH('Print View'!$A97&amp;'Print View'!$Z$81,'Outcome Indicators - Section C'!$A$30:$A$121&amp;'Outcome Indicators - Section C'!$C$30:$C$121,0)),""),"")</f>
        <v/>
      </c>
      <c r="AC97" s="658" t="str">
        <f t="array" ref="AC97">IFERROR(IF(INDEX('Outcome Indicators - Section C'!H$30:H$121,MATCH('Print View'!$A97&amp;'Print View'!$Z$81,'Outcome Indicators - Section C'!$A$30:$A$121&amp;'Outcome Indicators - Section C'!$C$30:$C$121,0))&lt;&gt;"",INDEX('Outcome Indicators - Section C'!H$30:H$121,MATCH('Print View'!$A97&amp;'Print View'!$Z$81,'Outcome Indicators - Section C'!$A$30:$A$121&amp;'Outcome Indicators - Section C'!$C$30:$C$121,0)),""),"")</f>
        <v/>
      </c>
      <c r="AD97" s="278"/>
      <c r="AE97" s="260"/>
      <c r="AF97" s="260"/>
      <c r="AG97" s="260"/>
      <c r="AH97" s="260"/>
      <c r="AI97" s="260"/>
      <c r="AJ97" s="261" t="s">
        <v>287</v>
      </c>
    </row>
    <row r="98" spans="1:36" ht="60" customHeight="1" x14ac:dyDescent="0.3">
      <c r="A98" s="607"/>
      <c r="B98" s="609"/>
      <c r="C98" s="609"/>
      <c r="D98" s="609"/>
      <c r="E98" s="609"/>
      <c r="F98" s="609"/>
      <c r="G98" s="609"/>
      <c r="H98" s="609"/>
      <c r="I98" s="611"/>
      <c r="J98" s="313">
        <f t="array" ref="J98">IFERROR(IF(INDEX('Outcome Indicators - Section C'!E$30:E$121,MATCH('Print View'!$A97&amp;'Print View'!$J$81,'Outcome Indicators - Section C'!$A$30:$A$121&amp;'Outcome Indicators - Section C'!$C$30:$C$121,0))&lt;&gt;"",INDEX('Outcome Indicators - Section C'!E$30:E$121,MATCH('Print View'!$A97&amp;'Print View'!$J$81,'Outcome Indicators - Section C'!$A$30:$A$121&amp;'Outcome Indicators - Section C'!$C$30:$C$121,0)),""),"")</f>
        <v>100</v>
      </c>
      <c r="K98" s="655"/>
      <c r="L98" s="657"/>
      <c r="M98" s="659"/>
      <c r="N98" s="313">
        <f t="array" ref="N98">IFERROR(IF(INDEX('Outcome Indicators - Section C'!E$30:E$121,MATCH('Print View'!$A97&amp;'Print View'!$N$81,'Outcome Indicators - Section C'!$A$30:$A$121&amp;'Outcome Indicators - Section C'!$C$30:$C$121,0))&lt;&gt;"",INDEX('Outcome Indicators - Section C'!E$30:E$121,MATCH('Print View'!$A97&amp;'Print View'!$N$81,'Outcome Indicators - Section C'!$A$30:$A$121&amp;'Outcome Indicators - Section C'!$C$30:$C$121,0)),""),"")</f>
        <v>100</v>
      </c>
      <c r="O98" s="655"/>
      <c r="P98" s="657"/>
      <c r="Q98" s="659"/>
      <c r="R98" s="313">
        <f t="array" ref="R98">IFERROR(IF(INDEX('Outcome Indicators - Section C'!E$30:E$121,MATCH('Print View'!$A97&amp;'Print View'!$R$81,'Outcome Indicators - Section C'!$A$30:$A$121&amp;'Outcome Indicators - Section C'!$C$30:$C$121,0))&lt;&gt;"",INDEX('Outcome Indicators - Section C'!E$30:E$121,MATCH('Print View'!$A97&amp;'Print View'!$R$81,'Outcome Indicators - Section C'!$A$30:$A$121&amp;'Outcome Indicators - Section C'!$C$30:$C$121,0)),""),"")</f>
        <v>100</v>
      </c>
      <c r="S98" s="655"/>
      <c r="T98" s="657"/>
      <c r="U98" s="659"/>
      <c r="V98" s="313" t="str">
        <f t="array" ref="V98">IFERROR(IF(INDEX('Outcome Indicators - Section C'!E$30:E$121,MATCH('Print View'!$A97&amp;'Print View'!$V$81,'Outcome Indicators - Section C'!$A$30:$A$121&amp;'Outcome Indicators - Section C'!$C$30:$C$121,0))&lt;&gt;"",INDEX('Outcome Indicators - Section C'!E$30:E$121,MATCH('Print View'!$A97&amp;'Print View'!$V$81,'Outcome Indicators - Section C'!$A$30:$A$121&amp;'Outcome Indicators - Section C'!$C$30:$C$121,0)),""),"")</f>
        <v/>
      </c>
      <c r="W98" s="655"/>
      <c r="X98" s="657"/>
      <c r="Y98" s="659"/>
      <c r="Z98" s="313" t="str">
        <f t="array" ref="Z98">IFERROR(IF(INDEX('Outcome Indicators - Section C'!E$30:E$121,MATCH('Print View'!$A97&amp;'Print View'!$Z$81,'Outcome Indicators - Section C'!$A$30:$A$121&amp;'Outcome Indicators - Section C'!$C$30:$C$121,0))&lt;&gt;"",INDEX('Outcome Indicators - Section C'!E$30:E$121,MATCH('Print View'!$A97&amp;'Print View'!$Z$81,'Outcome Indicators - Section C'!$A$30:$A$121&amp;'Outcome Indicators - Section C'!$C$30:$C$121,0)),""),"")</f>
        <v/>
      </c>
      <c r="AA98" s="655"/>
      <c r="AB98" s="657"/>
      <c r="AC98" s="659"/>
      <c r="AD98" s="279"/>
      <c r="AE98" s="262"/>
      <c r="AF98" s="262"/>
      <c r="AG98" s="262"/>
      <c r="AH98" s="262"/>
      <c r="AI98" s="262"/>
      <c r="AJ98" s="263" t="s">
        <v>287</v>
      </c>
    </row>
    <row r="99" spans="1:36" ht="60" customHeight="1" x14ac:dyDescent="0.55000000000000004">
      <c r="A99" s="651">
        <v>9</v>
      </c>
      <c r="B99" s="652" t="str">
        <f>IFERROR(IF(INDEX('Outcome Indicators - Section C'!B$10:B$26,MATCH('Print View'!$A99,'Outcome Indicators - Section C'!$A$10:$A$26,0))&lt;&gt;"",INDEX('Outcome Indicators - Section C'!B$10:B$26,MATCH('Print View'!$A99,'Outcome Indicators - Section C'!$A$10:$A$26,0)),""),"")</f>
        <v/>
      </c>
      <c r="C99" s="652" t="str">
        <f>IFERROR(IF(INDEX('Outcome Indicators - Section C'!C$10:C$26,MATCH('Print View'!$A99,'Outcome Indicators - Section C'!$A$10:$A$26,0))&lt;&gt;"",INDEX('Outcome Indicators - Section C'!C$10:C$26,MATCH('Print View'!$A99,'Outcome Indicators - Section C'!$A$10:$A$26,0)),""),"")</f>
        <v/>
      </c>
      <c r="D99" s="652" t="str">
        <f>IFERROR(IF(INDEX('Outcome Indicators - Section C'!D$10:D$26,MATCH('Print View'!$A99,'Outcome Indicators - Section C'!$A$10:$A$26,0))&lt;&gt;"",INDEX('Outcome Indicators - Section C'!D$10:D$26,MATCH('Print View'!$A99,'Outcome Indicators - Section C'!$A$10:$A$26,0)),""),"")</f>
        <v/>
      </c>
      <c r="E99" s="652" t="str">
        <f>IFERROR(IF(INDEX('Outcome Indicators - Section C'!E$10:E$26,MATCH('Print View'!$A99,'Outcome Indicators - Section C'!$A$10:$A$26,0))&lt;&gt;"",INDEX('Outcome Indicators - Section C'!E$10:E$26,MATCH('Print View'!$A99,'Outcome Indicators - Section C'!$A$10:$A$26,0)),""),"")</f>
        <v/>
      </c>
      <c r="F99" s="652" t="str">
        <f>IFERROR(IF(INDEX('Outcome Indicators - Section C'!F$10:F$26,MATCH('Print View'!$A99,'Outcome Indicators - Section C'!$A$10:$A$26,0))&lt;&gt;"",INDEX('Outcome Indicators - Section C'!F$10:F$26,MATCH('Print View'!$A99,'Outcome Indicators - Section C'!$A$10:$A$26,0)),""),"")</f>
        <v/>
      </c>
      <c r="G99" s="652" t="str">
        <f>IFERROR(IF(INDEX('Outcome Indicators - Section C'!G$10:G$26,MATCH('Print View'!$A99,'Outcome Indicators - Section C'!$A$10:$A$26,0))&lt;&gt;"",INDEX('Outcome Indicators - Section C'!G$10:G$26,MATCH('Print View'!$A99,'Outcome Indicators - Section C'!$A$10:$A$26,0)),""),"")</f>
        <v/>
      </c>
      <c r="H99" s="660" t="str">
        <f>IFERROR(IF(INDEX('Outcome Indicators - Section C'!H$10:H$26,MATCH('Print View'!$A99,'Outcome Indicators - Section C'!$A$10:$A$26,0))&lt;&gt;"",INDEX('Outcome Indicators - Section C'!H$10:H$26,MATCH('Print View'!$A99,'Outcome Indicators - Section C'!$A$10:$A$26,0)),""),"")</f>
        <v/>
      </c>
      <c r="I99" s="605">
        <f>IFERROR(IF(INDEX('Outcome Indicators - Section C'!A$10:A$26,MATCH('Print View'!$A99,'Outcome Indicators - Section C'!$A$10:$A$26,0))&lt;&gt;"",INDEX('Outcome Indicators - Section C'!A$10:A$26,MATCH('Print View'!$A99,'Outcome Indicators - Section C'!$A$10:$A$26,0)),""),"")</f>
        <v>9</v>
      </c>
      <c r="J99" s="284" t="str">
        <f t="array" ref="J99">IFERROR(IF(INDEX('Outcome Indicators - Section C'!D$30:D$121,MATCH('Print View'!$A99&amp;'Print View'!$J$81,'Outcome Indicators - Section C'!$A$30:$A$121&amp;'Outcome Indicators - Section C'!$C$30:$C$121,0))&lt;&gt;"",INDEX('Outcome Indicators - Section C'!D$30:D$121,MATCH('Print View'!$A99&amp;'Print View'!$J$81,'Outcome Indicators - Section C'!$A$30:$A$121&amp;'Outcome Indicators - Section C'!$C$30:$C$121,0)),""),"")</f>
        <v/>
      </c>
      <c r="K99" s="601" t="str">
        <f t="array" ref="K99">IFERROR(IF(INDEX('Outcome Indicators - Section C'!F$30:F$121,MATCH('Print View'!$A99&amp;'Print View'!$J$81,'Outcome Indicators - Section C'!$A$30:$A$121&amp;'Outcome Indicators - Section C'!$C$30:$C$121,0))&lt;&gt;"",INDEX('Outcome Indicators - Section C'!F$30:F$121,MATCH('Print View'!$A99&amp;'Print View'!$J$81,'Outcome Indicators - Section C'!$A$30:$A$121&amp;'Outcome Indicators - Section C'!$C$30:$C$121,0)),""),"")</f>
        <v/>
      </c>
      <c r="L99" s="603" t="str">
        <f t="array" ref="L99">IFERROR(IF(INDEX('Outcome Indicators - Section C'!G$30:G$121,MATCH('Print View'!$A99&amp;'Print View'!$J$81,'Outcome Indicators - Section C'!$A$30:$A$121&amp;'Outcome Indicators - Section C'!$C$30:$C$121,0))&lt;&gt;"",INDEX('Outcome Indicators - Section C'!G$30:G$121,MATCH('Print View'!$A99&amp;'Print View'!$J$81,'Outcome Indicators - Section C'!$A$30:$A$121&amp;'Outcome Indicators - Section C'!$C$30:$C$121,0)),""),"")</f>
        <v/>
      </c>
      <c r="M99" s="605" t="str">
        <f t="array" ref="M99">IFERROR(IF(INDEX('Outcome Indicators - Section C'!H$30:H$121,MATCH('Print View'!$A99&amp;'Print View'!$J$81,'Outcome Indicators - Section C'!$A$30:$A$121&amp;'Outcome Indicators - Section C'!$C$30:$C$121,0))&lt;&gt;"",INDEX('Outcome Indicators - Section C'!H$30:H$121,MATCH('Print View'!$A99&amp;'Print View'!$J$81,'Outcome Indicators - Section C'!$A$30:$A$121&amp;'Outcome Indicators - Section C'!$C$30:$C$121,0)),""),"")</f>
        <v/>
      </c>
      <c r="N99" s="284" t="str">
        <f t="array" ref="N99">IFERROR(IF(INDEX('Outcome Indicators - Section C'!D$30:D$121,MATCH('Print View'!$A99&amp;'Print View'!$N$81,'Outcome Indicators - Section C'!$A$30:$A$121&amp;'Outcome Indicators - Section C'!$C$30:$C$121,0))&lt;&gt;"",INDEX('Outcome Indicators - Section C'!D$30:D$121,MATCH('Print View'!$A99&amp;'Print View'!$N$81,'Outcome Indicators - Section C'!$A$30:$A$121&amp;'Outcome Indicators - Section C'!$C$30:$C$121,0)),""),"")</f>
        <v/>
      </c>
      <c r="O99" s="601" t="str">
        <f t="array" ref="O99">IFERROR(IF(INDEX('Outcome Indicators - Section C'!F$30:F$121,MATCH('Print View'!$A99&amp;'Print View'!$N$81,'Outcome Indicators - Section C'!$A$30:$A$121&amp;'Outcome Indicators - Section C'!$C$30:$C$121,0))&lt;&gt;"",INDEX('Outcome Indicators - Section C'!F$30:F$121,MATCH('Print View'!$A99&amp;'Print View'!$N$81,'Outcome Indicators - Section C'!$A$30:$A$121&amp;'Outcome Indicators - Section C'!$C$30:$C$121,0)),""),"")</f>
        <v/>
      </c>
      <c r="P99" s="603" t="str">
        <f t="array" ref="P99">IFERROR(IF(INDEX('Outcome Indicators - Section C'!G$30:G$121,MATCH('Print View'!$A99&amp;'Print View'!$N$81,'Outcome Indicators - Section C'!$A$30:$A$121&amp;'Outcome Indicators - Section C'!$C$30:$C$121,0))&lt;&gt;"",INDEX('Outcome Indicators - Section C'!G$30:G$121,MATCH('Print View'!$A99&amp;'Print View'!$N$81,'Outcome Indicators - Section C'!$A$30:$A$121&amp;'Outcome Indicators - Section C'!$C$30:$C$121,0)),""),"")</f>
        <v/>
      </c>
      <c r="Q99" s="605" t="str">
        <f t="array" ref="Q99">IFERROR(IF(INDEX('Outcome Indicators - Section C'!H$30:H$121,MATCH('Print View'!$A99&amp;'Print View'!$N$81,'Outcome Indicators - Section C'!$A$30:$A$121&amp;'Outcome Indicators - Section C'!$C$30:$C$121,0))&lt;&gt;"",INDEX('Outcome Indicators - Section C'!H$30:H$121,MATCH('Print View'!$A99&amp;'Print View'!$N$81,'Outcome Indicators - Section C'!$A$30:$A$121&amp;'Outcome Indicators - Section C'!$C$30:$C$121,0)),""),"")</f>
        <v/>
      </c>
      <c r="R99" s="284" t="str">
        <f t="array" ref="R99">IFERROR(IF(INDEX('Outcome Indicators - Section C'!D$30:D$121,MATCH('Print View'!$A99&amp;'Print View'!$R$81,'Outcome Indicators - Section C'!$A$30:$A$121&amp;'Outcome Indicators - Section C'!$C$30:$C$121,0))&lt;&gt;"",INDEX('Outcome Indicators - Section C'!D$30:D$121,MATCH('Print View'!$A99&amp;'Print View'!$R$81,'Outcome Indicators - Section C'!$A$30:$A$121&amp;'Outcome Indicators - Section C'!$C$30:$C$121,0)),""),"")</f>
        <v/>
      </c>
      <c r="S99" s="601" t="str">
        <f t="array" ref="S99">IFERROR(IF(INDEX('Outcome Indicators - Section C'!F$30:F$121,MATCH('Print View'!$A99&amp;'Print View'!$R$81,'Outcome Indicators - Section C'!$A$30:$A$121&amp;'Outcome Indicators - Section C'!$C$30:$C$121,0))&lt;&gt;"",INDEX('Outcome Indicators - Section C'!F$30:F$121,MATCH('Print View'!$A99&amp;'Print View'!$R$81,'Outcome Indicators - Section C'!$A$30:$A$121&amp;'Outcome Indicators - Section C'!$C$30:$C$121,0)),""),"")</f>
        <v/>
      </c>
      <c r="T99" s="603" t="str">
        <f t="array" ref="T99">IFERROR(IF(INDEX('Outcome Indicators - Section C'!G$30:G$121,MATCH('Print View'!$A99&amp;'Print View'!$R$81,'Outcome Indicators - Section C'!$A$30:$A$121&amp;'Outcome Indicators - Section C'!$C$30:$C$121,0))&lt;&gt;"",INDEX('Outcome Indicators - Section C'!G$30:G$121,MATCH('Print View'!$A99&amp;'Print View'!$R$81,'Outcome Indicators - Section C'!$A$30:$A$121&amp;'Outcome Indicators - Section C'!$C$30:$C$121,0)),""),"")</f>
        <v/>
      </c>
      <c r="U99" s="605" t="str">
        <f t="array" ref="U99">IFERROR(IF(INDEX('Outcome Indicators - Section C'!H$30:H$121,MATCH('Print View'!$A99&amp;'Print View'!$R$81,'Outcome Indicators - Section C'!$A$30:$A$121&amp;'Outcome Indicators - Section C'!$C$30:$C$121,0))&lt;&gt;"",INDEX('Outcome Indicators - Section C'!H$30:H$121,MATCH('Print View'!$A99&amp;'Print View'!$R$81,'Outcome Indicators - Section C'!$A$30:$A$121&amp;'Outcome Indicators - Section C'!$C$30:$C$121,0)),""),"")</f>
        <v/>
      </c>
      <c r="V99" s="284" t="str">
        <f t="array" ref="V99">IFERROR(IF(INDEX('Outcome Indicators - Section C'!D$30:D$121,MATCH('Print View'!$A99&amp;'Print View'!$V$81,'Outcome Indicators - Section C'!$A$30:$A$121&amp;'Outcome Indicators - Section C'!$C$30:$C$121,0))&lt;&gt;"",INDEX('Outcome Indicators - Section C'!D$30:D$121,MATCH('Print View'!$A99&amp;'Print View'!$V$81,'Outcome Indicators - Section C'!$A$30:$A$121&amp;'Outcome Indicators - Section C'!$C$30:$C$121,0)),""),"")</f>
        <v/>
      </c>
      <c r="W99" s="601" t="str">
        <f t="array" ref="W99">IFERROR(IF(INDEX('Outcome Indicators - Section C'!F$30:F$121,MATCH('Print View'!$A99&amp;'Print View'!$V$81,'Outcome Indicators - Section C'!$A$30:$A$121&amp;'Outcome Indicators - Section C'!$C$30:$C$121,0))&lt;&gt;"",INDEX('Outcome Indicators - Section C'!F$30:F$121,MATCH('Print View'!$A99&amp;'Print View'!$V$81,'Outcome Indicators - Section C'!$A$30:$A$121&amp;'Outcome Indicators - Section C'!$C$30:$C$121,0)),""),"")</f>
        <v/>
      </c>
      <c r="X99" s="603" t="str">
        <f t="array" ref="X99">IFERROR(IF(INDEX('Outcome Indicators - Section C'!G$30:G$121,MATCH('Print View'!$A99&amp;'Print View'!$V$81,'Outcome Indicators - Section C'!$A$30:$A$121&amp;'Outcome Indicators - Section C'!$C$30:$C$121,0))&lt;&gt;"",INDEX('Outcome Indicators - Section C'!G$30:G$121,MATCH('Print View'!$A99&amp;'Print View'!$V$81,'Outcome Indicators - Section C'!$A$30:$A$121&amp;'Outcome Indicators - Section C'!$C$30:$C$121,0)),""),"")</f>
        <v/>
      </c>
      <c r="Y99" s="605" t="str">
        <f t="array" ref="Y99">IFERROR(IF(INDEX('Outcome Indicators - Section C'!H$30:H$121,MATCH('Print View'!$A99&amp;'Print View'!$V$81,'Outcome Indicators - Section C'!$A$30:$A$121&amp;'Outcome Indicators - Section C'!$C$30:$C$121,0))&lt;&gt;"",INDEX('Outcome Indicators - Section C'!H$30:H$121,MATCH('Print View'!$A99&amp;'Print View'!$V$81,'Outcome Indicators - Section C'!$A$30:$A$121&amp;'Outcome Indicators - Section C'!$C$30:$C$121,0)),""),"")</f>
        <v/>
      </c>
      <c r="Z99" s="284" t="str">
        <f t="array" ref="Z99">IFERROR(IF(INDEX('Outcome Indicators - Section C'!D$30:D$121,MATCH('Print View'!$A99&amp;'Print View'!$Z$81,'Outcome Indicators - Section C'!$A$30:$A$121&amp;'Outcome Indicators - Section C'!$C$30:$C$121,0))&lt;&gt;"",INDEX('Outcome Indicators - Section C'!D$30:D$121,MATCH('Print View'!$A99&amp;'Print View'!$Z$81,'Outcome Indicators - Section C'!$A$30:$A$121&amp;'Outcome Indicators - Section C'!$C$30:$C$121,0)),""),"")</f>
        <v/>
      </c>
      <c r="AA99" s="601" t="str">
        <f t="array" ref="AA99">IFERROR(IF(INDEX('Outcome Indicators - Section C'!F$30:F$121,MATCH('Print View'!$A99&amp;'Print View'!$Z$81,'Outcome Indicators - Section C'!$A$30:$A$121&amp;'Outcome Indicators - Section C'!$C$30:$C$121,0))&lt;&gt;"",INDEX('Outcome Indicators - Section C'!F$30:F$121,MATCH('Print View'!$A99&amp;'Print View'!$Z$81,'Outcome Indicators - Section C'!$A$30:$A$121&amp;'Outcome Indicators - Section C'!$C$30:$C$121,0)),""),"")</f>
        <v/>
      </c>
      <c r="AB99" s="603" t="str">
        <f t="array" ref="AB99">IFERROR(IF(INDEX('Outcome Indicators - Section C'!G$30:G$121,MATCH('Print View'!$A99&amp;'Print View'!$Z$81,'Outcome Indicators - Section C'!$A$30:$A$121&amp;'Outcome Indicators - Section C'!$C$30:$C$121,0))&lt;&gt;"",INDEX('Outcome Indicators - Section C'!G$30:G$121,MATCH('Print View'!$A99&amp;'Print View'!$Z$81,'Outcome Indicators - Section C'!$A$30:$A$121&amp;'Outcome Indicators - Section C'!$C$30:$C$121,0)),""),"")</f>
        <v/>
      </c>
      <c r="AC99" s="605" t="str">
        <f t="array" ref="AC99">IFERROR(IF(INDEX('Outcome Indicators - Section C'!H$30:H$121,MATCH('Print View'!$A99&amp;'Print View'!$Z$81,'Outcome Indicators - Section C'!$A$30:$A$121&amp;'Outcome Indicators - Section C'!$C$30:$C$121,0))&lt;&gt;"",INDEX('Outcome Indicators - Section C'!H$30:H$121,MATCH('Print View'!$A99&amp;'Print View'!$Z$81,'Outcome Indicators - Section C'!$A$30:$A$121&amp;'Outcome Indicators - Section C'!$C$30:$C$121,0)),""),"")</f>
        <v/>
      </c>
      <c r="AD99" s="276"/>
      <c r="AE99" s="256"/>
      <c r="AF99" s="256"/>
      <c r="AG99" s="256"/>
      <c r="AH99" s="256"/>
      <c r="AI99" s="267"/>
      <c r="AJ99" s="662" t="s">
        <v>287</v>
      </c>
    </row>
    <row r="100" spans="1:36" ht="60" customHeight="1" x14ac:dyDescent="0.3">
      <c r="A100" s="651"/>
      <c r="B100" s="653"/>
      <c r="C100" s="653"/>
      <c r="D100" s="653"/>
      <c r="E100" s="653"/>
      <c r="F100" s="653"/>
      <c r="G100" s="653"/>
      <c r="H100" s="661"/>
      <c r="I100" s="606"/>
      <c r="J100" s="285" t="str">
        <f t="array" ref="J100">IFERROR(IF(INDEX('Outcome Indicators - Section C'!E$30:E$121,MATCH('Print View'!$A99&amp;'Print View'!$J$81,'Outcome Indicators - Section C'!$A$30:$A$121&amp;'Outcome Indicators - Section C'!$C$30:$C$121,0))&lt;&gt;"",INDEX('Outcome Indicators - Section C'!E$30:E$121,MATCH('Print View'!$A99&amp;'Print View'!$J$81,'Outcome Indicators - Section C'!$A$30:$A$121&amp;'Outcome Indicators - Section C'!$C$30:$C$121,0)),""),"")</f>
        <v/>
      </c>
      <c r="K100" s="602"/>
      <c r="L100" s="604"/>
      <c r="M100" s="606"/>
      <c r="N100" s="285" t="str">
        <f t="array" ref="N100">IFERROR(IF(INDEX('Outcome Indicators - Section C'!E$30:E$121,MATCH('Print View'!$A99&amp;'Print View'!$N$81,'Outcome Indicators - Section C'!$A$30:$A$121&amp;'Outcome Indicators - Section C'!$C$30:$C$121,0))&lt;&gt;"",INDEX('Outcome Indicators - Section C'!E$30:E$121,MATCH('Print View'!$A99&amp;'Print View'!$N$81,'Outcome Indicators - Section C'!$A$30:$A$121&amp;'Outcome Indicators - Section C'!$C$30:$C$121,0)),""),"")</f>
        <v/>
      </c>
      <c r="O100" s="602"/>
      <c r="P100" s="604"/>
      <c r="Q100" s="606"/>
      <c r="R100" s="285" t="str">
        <f t="array" ref="R100">IFERROR(IF(INDEX('Outcome Indicators - Section C'!E$30:E$121,MATCH('Print View'!$A99&amp;'Print View'!$R$81,'Outcome Indicators - Section C'!$A$30:$A$121&amp;'Outcome Indicators - Section C'!$C$30:$C$121,0))&lt;&gt;"",INDEX('Outcome Indicators - Section C'!E$30:E$121,MATCH('Print View'!$A99&amp;'Print View'!$R$81,'Outcome Indicators - Section C'!$A$30:$A$121&amp;'Outcome Indicators - Section C'!$C$30:$C$121,0)),""),"")</f>
        <v/>
      </c>
      <c r="S100" s="602"/>
      <c r="T100" s="604"/>
      <c r="U100" s="606"/>
      <c r="V100" s="285" t="str">
        <f t="array" ref="V100">IFERROR(IF(INDEX('Outcome Indicators - Section C'!E$30:E$121,MATCH('Print View'!$A99&amp;'Print View'!$V$81,'Outcome Indicators - Section C'!$A$30:$A$121&amp;'Outcome Indicators - Section C'!$C$30:$C$121,0))&lt;&gt;"",INDEX('Outcome Indicators - Section C'!E$30:E$121,MATCH('Print View'!$A99&amp;'Print View'!$V$81,'Outcome Indicators - Section C'!$A$30:$A$121&amp;'Outcome Indicators - Section C'!$C$30:$C$121,0)),""),"")</f>
        <v/>
      </c>
      <c r="W100" s="602"/>
      <c r="X100" s="604"/>
      <c r="Y100" s="606"/>
      <c r="Z100" s="285" t="str">
        <f t="array" ref="Z100">IFERROR(IF(INDEX('Outcome Indicators - Section C'!E$30:E$121,MATCH('Print View'!$A99&amp;'Print View'!$Z$81,'Outcome Indicators - Section C'!$A$30:$A$121&amp;'Outcome Indicators - Section C'!$C$30:$C$121,0))&lt;&gt;"",INDEX('Outcome Indicators - Section C'!E$30:E$121,MATCH('Print View'!$A99&amp;'Print View'!$Z$81,'Outcome Indicators - Section C'!$A$30:$A$121&amp;'Outcome Indicators - Section C'!$C$30:$C$121,0)),""),"")</f>
        <v/>
      </c>
      <c r="AA100" s="602"/>
      <c r="AB100" s="604"/>
      <c r="AC100" s="606"/>
      <c r="AD100" s="277"/>
      <c r="AE100" s="258"/>
      <c r="AF100" s="258"/>
      <c r="AG100" s="258"/>
      <c r="AH100" s="258"/>
      <c r="AI100" s="267"/>
      <c r="AJ100" s="662"/>
    </row>
    <row r="101" spans="1:36" ht="60" customHeight="1" x14ac:dyDescent="0.55000000000000004">
      <c r="A101" s="607">
        <v>10</v>
      </c>
      <c r="B101" s="608" t="str">
        <f>IFERROR(IF(INDEX('Outcome Indicators - Section C'!B$10:B$26,MATCH('Print View'!$A101,'Outcome Indicators - Section C'!$A$10:$A$26,0))&lt;&gt;"",INDEX('Outcome Indicators - Section C'!B$10:B$26,MATCH('Print View'!$A101,'Outcome Indicators - Section C'!$A$10:$A$26,0)),""),"")</f>
        <v/>
      </c>
      <c r="C101" s="608" t="str">
        <f>IFERROR(IF(INDEX('Outcome Indicators - Section C'!C$10:C$26,MATCH('Print View'!$A101,'Outcome Indicators - Section C'!$A$10:$A$26,0))&lt;&gt;"",INDEX('Outcome Indicators - Section C'!C$10:C$26,MATCH('Print View'!$A101,'Outcome Indicators - Section C'!$A$10:$A$26,0)),""),"")</f>
        <v/>
      </c>
      <c r="D101" s="608" t="str">
        <f>IFERROR(IF(INDEX('Outcome Indicators - Section C'!D$10:D$26,MATCH('Print View'!$A101,'Outcome Indicators - Section C'!$A$10:$A$26,0))&lt;&gt;"",INDEX('Outcome Indicators - Section C'!D$10:D$26,MATCH('Print View'!$A101,'Outcome Indicators - Section C'!$A$10:$A$26,0)),""),"")</f>
        <v/>
      </c>
      <c r="E101" s="608" t="str">
        <f>IFERROR(IF(INDEX('Outcome Indicators - Section C'!E$10:E$26,MATCH('Print View'!$A101,'Outcome Indicators - Section C'!$A$10:$A$26,0))&lt;&gt;"",INDEX('Outcome Indicators - Section C'!E$10:E$26,MATCH('Print View'!$A101,'Outcome Indicators - Section C'!$A$10:$A$26,0)),""),"")</f>
        <v/>
      </c>
      <c r="F101" s="608" t="str">
        <f>IFERROR(IF(INDEX('Outcome Indicators - Section C'!F$10:F$26,MATCH('Print View'!$A101,'Outcome Indicators - Section C'!$A$10:$A$26,0))&lt;&gt;"",INDEX('Outcome Indicators - Section C'!F$10:F$26,MATCH('Print View'!$A101,'Outcome Indicators - Section C'!$A$10:$A$26,0)),""),"")</f>
        <v/>
      </c>
      <c r="G101" s="608" t="str">
        <f>IFERROR(IF(INDEX('Outcome Indicators - Section C'!G$10:G$26,MATCH('Print View'!$A101,'Outcome Indicators - Section C'!$A$10:$A$26,0))&lt;&gt;"",INDEX('Outcome Indicators - Section C'!G$10:G$26,MATCH('Print View'!$A101,'Outcome Indicators - Section C'!$A$10:$A$26,0)),""),"")</f>
        <v/>
      </c>
      <c r="H101" s="608" t="str">
        <f>IFERROR(IF(INDEX('Outcome Indicators - Section C'!H$10:H$26,MATCH('Print View'!$A101,'Outcome Indicators - Section C'!$A$10:$A$26,0))&lt;&gt;"",INDEX('Outcome Indicators - Section C'!H$10:H$26,MATCH('Print View'!$A101,'Outcome Indicators - Section C'!$A$10:$A$26,0)),""),"")</f>
        <v/>
      </c>
      <c r="I101" s="610">
        <f>IFERROR(IF(INDEX('Outcome Indicators - Section C'!A$10:A$26,MATCH('Print View'!$A101,'Outcome Indicators - Section C'!$A$10:$A$26,0))&lt;&gt;"",INDEX('Outcome Indicators - Section C'!A$10:A$26,MATCH('Print View'!$A101,'Outcome Indicators - Section C'!$A$10:$A$26,0)),""),"")</f>
        <v>10</v>
      </c>
      <c r="J101" s="312" t="str">
        <f t="array" ref="J101">IFERROR(IF(INDEX('Outcome Indicators - Section C'!D$30:D$121,MATCH('Print View'!$A101&amp;'Print View'!$J$81,'Outcome Indicators - Section C'!$A$30:$A$121&amp;'Outcome Indicators - Section C'!$C$30:$C$121,0))&lt;&gt;"",INDEX('Outcome Indicators - Section C'!D$30:D$121,MATCH('Print View'!$A101&amp;'Print View'!$J$81,'Outcome Indicators - Section C'!$A$30:$A$121&amp;'Outcome Indicators - Section C'!$C$30:$C$121,0)),""),"")</f>
        <v/>
      </c>
      <c r="K101" s="654" t="str">
        <f t="array" ref="K101">IFERROR(IF(INDEX('Outcome Indicators - Section C'!F$30:F$121,MATCH('Print View'!$A101&amp;'Print View'!$J$81,'Outcome Indicators - Section C'!$A$30:$A$121&amp;'Outcome Indicators - Section C'!$C$30:$C$121,0))&lt;&gt;"",INDEX('Outcome Indicators - Section C'!F$30:F$121,MATCH('Print View'!$A101&amp;'Print View'!$J$81,'Outcome Indicators - Section C'!$A$30:$A$121&amp;'Outcome Indicators - Section C'!$C$30:$C$121,0)),""),"")</f>
        <v/>
      </c>
      <c r="L101" s="656" t="str">
        <f t="array" ref="L101">IFERROR(IF(INDEX('Outcome Indicators - Section C'!G$30:G$121,MATCH('Print View'!$A101&amp;'Print View'!$J$81,'Outcome Indicators - Section C'!$A$30:$A$121&amp;'Outcome Indicators - Section C'!$C$30:$C$121,0))&lt;&gt;"",INDEX('Outcome Indicators - Section C'!G$30:G$121,MATCH('Print View'!$A101&amp;'Print View'!$J$81,'Outcome Indicators - Section C'!$A$30:$A$121&amp;'Outcome Indicators - Section C'!$C$30:$C$121,0)),""),"")</f>
        <v/>
      </c>
      <c r="M101" s="658" t="str">
        <f t="array" ref="M101">IFERROR(IF(INDEX('Outcome Indicators - Section C'!H$30:H$121,MATCH('Print View'!$A101&amp;'Print View'!$J$81,'Outcome Indicators - Section C'!$A$30:$A$121&amp;'Outcome Indicators - Section C'!$C$30:$C$121,0))&lt;&gt;"",INDEX('Outcome Indicators - Section C'!H$30:H$121,MATCH('Print View'!$A101&amp;'Print View'!$J$81,'Outcome Indicators - Section C'!$A$30:$A$121&amp;'Outcome Indicators - Section C'!$C$30:$C$121,0)),""),"")</f>
        <v/>
      </c>
      <c r="N101" s="312" t="str">
        <f t="array" ref="N101">IFERROR(IF(INDEX('Outcome Indicators - Section C'!D$30:D$121,MATCH('Print View'!$A101&amp;'Print View'!$N$81,'Outcome Indicators - Section C'!$A$30:$A$121&amp;'Outcome Indicators - Section C'!$C$30:$C$121,0))&lt;&gt;"",INDEX('Outcome Indicators - Section C'!D$30:D$121,MATCH('Print View'!$A101&amp;'Print View'!$N$81,'Outcome Indicators - Section C'!$A$30:$A$121&amp;'Outcome Indicators - Section C'!$C$30:$C$121,0)),""),"")</f>
        <v/>
      </c>
      <c r="O101" s="654" t="str">
        <f t="array" ref="O101">IFERROR(IF(INDEX('Outcome Indicators - Section C'!F$30:F$121,MATCH('Print View'!$A101&amp;'Print View'!$N$81,'Outcome Indicators - Section C'!$A$30:$A$121&amp;'Outcome Indicators - Section C'!$C$30:$C$121,0))&lt;&gt;"",INDEX('Outcome Indicators - Section C'!F$30:F$121,MATCH('Print View'!$A101&amp;'Print View'!$N$81,'Outcome Indicators - Section C'!$A$30:$A$121&amp;'Outcome Indicators - Section C'!$C$30:$C$121,0)),""),"")</f>
        <v/>
      </c>
      <c r="P101" s="656" t="str">
        <f t="array" ref="P101">IFERROR(IF(INDEX('Outcome Indicators - Section C'!G$30:G$121,MATCH('Print View'!$A101&amp;'Print View'!$N$81,'Outcome Indicators - Section C'!$A$30:$A$121&amp;'Outcome Indicators - Section C'!$C$30:$C$121,0))&lt;&gt;"",INDEX('Outcome Indicators - Section C'!G$30:G$121,MATCH('Print View'!$A101&amp;'Print View'!$N$81,'Outcome Indicators - Section C'!$A$30:$A$121&amp;'Outcome Indicators - Section C'!$C$30:$C$121,0)),""),"")</f>
        <v/>
      </c>
      <c r="Q101" s="658" t="str">
        <f t="array" ref="Q101">IFERROR(IF(INDEX('Outcome Indicators - Section C'!H$30:H$121,MATCH('Print View'!$A101&amp;'Print View'!$N$81,'Outcome Indicators - Section C'!$A$30:$A$121&amp;'Outcome Indicators - Section C'!$C$30:$C$121,0))&lt;&gt;"",INDEX('Outcome Indicators - Section C'!H$30:H$121,MATCH('Print View'!$A101&amp;'Print View'!$N$81,'Outcome Indicators - Section C'!$A$30:$A$121&amp;'Outcome Indicators - Section C'!$C$30:$C$121,0)),""),"")</f>
        <v/>
      </c>
      <c r="R101" s="312" t="str">
        <f t="array" ref="R101">IFERROR(IF(INDEX('Outcome Indicators - Section C'!D$30:D$121,MATCH('Print View'!$A101&amp;'Print View'!$R$81,'Outcome Indicators - Section C'!$A$30:$A$121&amp;'Outcome Indicators - Section C'!$C$30:$C$121,0))&lt;&gt;"",INDEX('Outcome Indicators - Section C'!D$30:D$121,MATCH('Print View'!$A101&amp;'Print View'!$R$81,'Outcome Indicators - Section C'!$A$30:$A$121&amp;'Outcome Indicators - Section C'!$C$30:$C$121,0)),""),"")</f>
        <v/>
      </c>
      <c r="S101" s="654" t="str">
        <f t="array" ref="S101">IFERROR(IF(INDEX('Outcome Indicators - Section C'!F$30:F$121,MATCH('Print View'!$A101&amp;'Print View'!$R$81,'Outcome Indicators - Section C'!$A$30:$A$121&amp;'Outcome Indicators - Section C'!$C$30:$C$121,0))&lt;&gt;"",INDEX('Outcome Indicators - Section C'!F$30:F$121,MATCH('Print View'!$A101&amp;'Print View'!$R$81,'Outcome Indicators - Section C'!$A$30:$A$121&amp;'Outcome Indicators - Section C'!$C$30:$C$121,0)),""),"")</f>
        <v/>
      </c>
      <c r="T101" s="656" t="str">
        <f t="array" ref="T101">IFERROR(IF(INDEX('Outcome Indicators - Section C'!G$30:G$121,MATCH('Print View'!$A101&amp;'Print View'!$R$81,'Outcome Indicators - Section C'!$A$30:$A$121&amp;'Outcome Indicators - Section C'!$C$30:$C$121,0))&lt;&gt;"",INDEX('Outcome Indicators - Section C'!G$30:G$121,MATCH('Print View'!$A101&amp;'Print View'!$R$81,'Outcome Indicators - Section C'!$A$30:$A$121&amp;'Outcome Indicators - Section C'!$C$30:$C$121,0)),""),"")</f>
        <v/>
      </c>
      <c r="U101" s="658" t="str">
        <f t="array" ref="U101">IFERROR(IF(INDEX('Outcome Indicators - Section C'!H$30:H$121,MATCH('Print View'!$A101&amp;'Print View'!$R$81,'Outcome Indicators - Section C'!$A$30:$A$121&amp;'Outcome Indicators - Section C'!$C$30:$C$121,0))&lt;&gt;"",INDEX('Outcome Indicators - Section C'!H$30:H$121,MATCH('Print View'!$A101&amp;'Print View'!$R$81,'Outcome Indicators - Section C'!$A$30:$A$121&amp;'Outcome Indicators - Section C'!$C$30:$C$121,0)),""),"")</f>
        <v/>
      </c>
      <c r="V101" s="312" t="str">
        <f t="array" ref="V101">IFERROR(IF(INDEX('Outcome Indicators - Section C'!D$30:D$121,MATCH('Print View'!$A101&amp;'Print View'!$V$81,'Outcome Indicators - Section C'!$A$30:$A$121&amp;'Outcome Indicators - Section C'!$C$30:$C$121,0))&lt;&gt;"",INDEX('Outcome Indicators - Section C'!D$30:D$121,MATCH('Print View'!$A101&amp;'Print View'!$V$81,'Outcome Indicators - Section C'!$A$30:$A$121&amp;'Outcome Indicators - Section C'!$C$30:$C$121,0)),""),"")</f>
        <v/>
      </c>
      <c r="W101" s="654" t="str">
        <f t="array" ref="W101">IFERROR(IF(INDEX('Outcome Indicators - Section C'!F$30:F$121,MATCH('Print View'!$A101&amp;'Print View'!$V$81,'Outcome Indicators - Section C'!$A$30:$A$121&amp;'Outcome Indicators - Section C'!$C$30:$C$121,0))&lt;&gt;"",INDEX('Outcome Indicators - Section C'!F$30:F$121,MATCH('Print View'!$A101&amp;'Print View'!$V$81,'Outcome Indicators - Section C'!$A$30:$A$121&amp;'Outcome Indicators - Section C'!$C$30:$C$121,0)),""),"")</f>
        <v/>
      </c>
      <c r="X101" s="656" t="str">
        <f t="array" ref="X101">IFERROR(IF(INDEX('Outcome Indicators - Section C'!G$30:G$121,MATCH('Print View'!$A101&amp;'Print View'!$V$81,'Outcome Indicators - Section C'!$A$30:$A$121&amp;'Outcome Indicators - Section C'!$C$30:$C$121,0))&lt;&gt;"",INDEX('Outcome Indicators - Section C'!G$30:G$121,MATCH('Print View'!$A101&amp;'Print View'!$V$81,'Outcome Indicators - Section C'!$A$30:$A$121&amp;'Outcome Indicators - Section C'!$C$30:$C$121,0)),""),"")</f>
        <v/>
      </c>
      <c r="Y101" s="658" t="str">
        <f t="array" ref="Y101">IFERROR(IF(INDEX('Outcome Indicators - Section C'!H$30:H$121,MATCH('Print View'!$A101&amp;'Print View'!$V$81,'Outcome Indicators - Section C'!$A$30:$A$121&amp;'Outcome Indicators - Section C'!$C$30:$C$121,0))&lt;&gt;"",INDEX('Outcome Indicators - Section C'!H$30:H$121,MATCH('Print View'!$A101&amp;'Print View'!$V$81,'Outcome Indicators - Section C'!$A$30:$A$121&amp;'Outcome Indicators - Section C'!$C$30:$C$121,0)),""),"")</f>
        <v/>
      </c>
      <c r="Z101" s="312" t="str">
        <f t="array" ref="Z101">IFERROR(IF(INDEX('Outcome Indicators - Section C'!D$30:D$121,MATCH('Print View'!$A101&amp;'Print View'!$Z$81,'Outcome Indicators - Section C'!$A$30:$A$121&amp;'Outcome Indicators - Section C'!$C$30:$C$121,0))&lt;&gt;"",INDEX('Outcome Indicators - Section C'!D$30:D$121,MATCH('Print View'!$A101&amp;'Print View'!$Z$81,'Outcome Indicators - Section C'!$A$30:$A$121&amp;'Outcome Indicators - Section C'!$C$30:$C$121,0)),""),"")</f>
        <v/>
      </c>
      <c r="AA101" s="654" t="str">
        <f t="array" ref="AA101">IFERROR(IF(INDEX('Outcome Indicators - Section C'!F$30:F$121,MATCH('Print View'!$A101&amp;'Print View'!$Z$81,'Outcome Indicators - Section C'!$A$30:$A$121&amp;'Outcome Indicators - Section C'!$C$30:$C$121,0))&lt;&gt;"",INDEX('Outcome Indicators - Section C'!F$30:F$121,MATCH('Print View'!$A101&amp;'Print View'!$Z$81,'Outcome Indicators - Section C'!$A$30:$A$121&amp;'Outcome Indicators - Section C'!$C$30:$C$121,0)),""),"")</f>
        <v/>
      </c>
      <c r="AB101" s="656" t="str">
        <f t="array" ref="AB101">IFERROR(IF(INDEX('Outcome Indicators - Section C'!G$30:G$121,MATCH('Print View'!$A101&amp;'Print View'!$Z$81,'Outcome Indicators - Section C'!$A$30:$A$121&amp;'Outcome Indicators - Section C'!$C$30:$C$121,0))&lt;&gt;"",INDEX('Outcome Indicators - Section C'!G$30:G$121,MATCH('Print View'!$A101&amp;'Print View'!$Z$81,'Outcome Indicators - Section C'!$A$30:$A$121&amp;'Outcome Indicators - Section C'!$C$30:$C$121,0)),""),"")</f>
        <v/>
      </c>
      <c r="AC101" s="658" t="str">
        <f t="array" ref="AC101">IFERROR(IF(INDEX('Outcome Indicators - Section C'!H$30:H$121,MATCH('Print View'!$A101&amp;'Print View'!$Z$81,'Outcome Indicators - Section C'!$A$30:$A$121&amp;'Outcome Indicators - Section C'!$C$30:$C$121,0))&lt;&gt;"",INDEX('Outcome Indicators - Section C'!H$30:H$121,MATCH('Print View'!$A101&amp;'Print View'!$Z$81,'Outcome Indicators - Section C'!$A$30:$A$121&amp;'Outcome Indicators - Section C'!$C$30:$C$121,0)),""),"")</f>
        <v/>
      </c>
      <c r="AD101" s="278"/>
      <c r="AE101" s="260"/>
      <c r="AF101" s="260"/>
      <c r="AG101" s="260"/>
      <c r="AH101" s="260"/>
      <c r="AI101" s="260"/>
      <c r="AJ101" s="261"/>
    </row>
    <row r="102" spans="1:36" ht="60" customHeight="1" x14ac:dyDescent="0.3">
      <c r="A102" s="607"/>
      <c r="B102" s="609"/>
      <c r="C102" s="609"/>
      <c r="D102" s="609"/>
      <c r="E102" s="609"/>
      <c r="F102" s="609"/>
      <c r="G102" s="609"/>
      <c r="H102" s="609"/>
      <c r="I102" s="611"/>
      <c r="J102" s="313" t="str">
        <f t="array" ref="J102">IFERROR(IF(INDEX('Outcome Indicators - Section C'!E$30:E$121,MATCH('Print View'!$A101&amp;'Print View'!$J$81,'Outcome Indicators - Section C'!$A$30:$A$121&amp;'Outcome Indicators - Section C'!$C$30:$C$121,0))&lt;&gt;"",INDEX('Outcome Indicators - Section C'!E$30:E$121,MATCH('Print View'!$A101&amp;'Print View'!$J$81,'Outcome Indicators - Section C'!$A$30:$A$121&amp;'Outcome Indicators - Section C'!$C$30:$C$121,0)),""),"")</f>
        <v/>
      </c>
      <c r="K102" s="655"/>
      <c r="L102" s="657"/>
      <c r="M102" s="659"/>
      <c r="N102" s="313" t="str">
        <f t="array" ref="N102">IFERROR(IF(INDEX('Outcome Indicators - Section C'!E$30:E$121,MATCH('Print View'!$A101&amp;'Print View'!$N$81,'Outcome Indicators - Section C'!$A$30:$A$121&amp;'Outcome Indicators - Section C'!$C$30:$C$121,0))&lt;&gt;"",INDEX('Outcome Indicators - Section C'!E$30:E$121,MATCH('Print View'!$A101&amp;'Print View'!$N$81,'Outcome Indicators - Section C'!$A$30:$A$121&amp;'Outcome Indicators - Section C'!$C$30:$C$121,0)),""),"")</f>
        <v/>
      </c>
      <c r="O102" s="655"/>
      <c r="P102" s="657"/>
      <c r="Q102" s="659"/>
      <c r="R102" s="313" t="str">
        <f t="array" ref="R102">IFERROR(IF(INDEX('Outcome Indicators - Section C'!E$30:E$121,MATCH('Print View'!$A101&amp;'Print View'!$R$81,'Outcome Indicators - Section C'!$A$30:$A$121&amp;'Outcome Indicators - Section C'!$C$30:$C$121,0))&lt;&gt;"",INDEX('Outcome Indicators - Section C'!E$30:E$121,MATCH('Print View'!$A101&amp;'Print View'!$R$81,'Outcome Indicators - Section C'!$A$30:$A$121&amp;'Outcome Indicators - Section C'!$C$30:$C$121,0)),""),"")</f>
        <v/>
      </c>
      <c r="S102" s="655"/>
      <c r="T102" s="657"/>
      <c r="U102" s="659"/>
      <c r="V102" s="313" t="str">
        <f t="array" ref="V102">IFERROR(IF(INDEX('Outcome Indicators - Section C'!E$30:E$121,MATCH('Print View'!$A101&amp;'Print View'!$V$81,'Outcome Indicators - Section C'!$A$30:$A$121&amp;'Outcome Indicators - Section C'!$C$30:$C$121,0))&lt;&gt;"",INDEX('Outcome Indicators - Section C'!E$30:E$121,MATCH('Print View'!$A101&amp;'Print View'!$V$81,'Outcome Indicators - Section C'!$A$30:$A$121&amp;'Outcome Indicators - Section C'!$C$30:$C$121,0)),""),"")</f>
        <v/>
      </c>
      <c r="W102" s="655"/>
      <c r="X102" s="657"/>
      <c r="Y102" s="659"/>
      <c r="Z102" s="313" t="str">
        <f t="array" ref="Z102">IFERROR(IF(INDEX('Outcome Indicators - Section C'!E$30:E$121,MATCH('Print View'!$A101&amp;'Print View'!$Z$81,'Outcome Indicators - Section C'!$A$30:$A$121&amp;'Outcome Indicators - Section C'!$C$30:$C$121,0))&lt;&gt;"",INDEX('Outcome Indicators - Section C'!E$30:E$121,MATCH('Print View'!$A101&amp;'Print View'!$Z$81,'Outcome Indicators - Section C'!$A$30:$A$121&amp;'Outcome Indicators - Section C'!$C$30:$C$121,0)),""),"")</f>
        <v/>
      </c>
      <c r="AA102" s="655"/>
      <c r="AB102" s="657"/>
      <c r="AC102" s="659"/>
      <c r="AD102" s="279"/>
      <c r="AE102" s="262"/>
      <c r="AF102" s="262"/>
      <c r="AG102" s="262"/>
      <c r="AH102" s="262"/>
      <c r="AI102" s="262"/>
      <c r="AJ102" s="263"/>
    </row>
    <row r="103" spans="1:36" ht="60" customHeight="1" x14ac:dyDescent="0.55000000000000004">
      <c r="A103" s="651">
        <v>11</v>
      </c>
      <c r="B103" s="652" t="str">
        <f>IFERROR(IF(INDEX('Outcome Indicators - Section C'!B$10:B$26,MATCH('Print View'!$A103,'Outcome Indicators - Section C'!$A$10:$A$26,0))&lt;&gt;"",INDEX('Outcome Indicators - Section C'!B$10:B$26,MATCH('Print View'!$A103,'Outcome Indicators - Section C'!$A$10:$A$26,0)),""),"")</f>
        <v/>
      </c>
      <c r="C103" s="652" t="str">
        <f>IFERROR(IF(INDEX('Outcome Indicators - Section C'!C$10:C$26,MATCH('Print View'!$A103,'Outcome Indicators - Section C'!$A$10:$A$26,0))&lt;&gt;"",INDEX('Outcome Indicators - Section C'!C$10:C$26,MATCH('Print View'!$A103,'Outcome Indicators - Section C'!$A$10:$A$26,0)),""),"")</f>
        <v/>
      </c>
      <c r="D103" s="652" t="str">
        <f>IFERROR(IF(INDEX('Outcome Indicators - Section C'!D$10:D$26,MATCH('Print View'!$A103,'Outcome Indicators - Section C'!$A$10:$A$26,0))&lt;&gt;"",INDEX('Outcome Indicators - Section C'!D$10:D$26,MATCH('Print View'!$A103,'Outcome Indicators - Section C'!$A$10:$A$26,0)),""),"")</f>
        <v/>
      </c>
      <c r="E103" s="652" t="str">
        <f>IFERROR(IF(INDEX('Outcome Indicators - Section C'!E$10:E$26,MATCH('Print View'!$A103,'Outcome Indicators - Section C'!$A$10:$A$26,0))&lt;&gt;"",INDEX('Outcome Indicators - Section C'!E$10:E$26,MATCH('Print View'!$A103,'Outcome Indicators - Section C'!$A$10:$A$26,0)),""),"")</f>
        <v/>
      </c>
      <c r="F103" s="652" t="str">
        <f>IFERROR(IF(INDEX('Outcome Indicators - Section C'!F$10:F$26,MATCH('Print View'!$A103,'Outcome Indicators - Section C'!$A$10:$A$26,0))&lt;&gt;"",INDEX('Outcome Indicators - Section C'!F$10:F$26,MATCH('Print View'!$A103,'Outcome Indicators - Section C'!$A$10:$A$26,0)),""),"")</f>
        <v/>
      </c>
      <c r="G103" s="652" t="str">
        <f>IFERROR(IF(INDEX('Outcome Indicators - Section C'!G$10:G$26,MATCH('Print View'!$A103,'Outcome Indicators - Section C'!$A$10:$A$26,0))&lt;&gt;"",INDEX('Outcome Indicators - Section C'!G$10:G$26,MATCH('Print View'!$A103,'Outcome Indicators - Section C'!$A$10:$A$26,0)),""),"")</f>
        <v/>
      </c>
      <c r="H103" s="660" t="str">
        <f>IFERROR(IF(INDEX('Outcome Indicators - Section C'!H$10:H$26,MATCH('Print View'!$A103,'Outcome Indicators - Section C'!$A$10:$A$26,0))&lt;&gt;"",INDEX('Outcome Indicators - Section C'!H$10:H$26,MATCH('Print View'!$A103,'Outcome Indicators - Section C'!$A$10:$A$26,0)),""),"")</f>
        <v/>
      </c>
      <c r="I103" s="605">
        <f>IFERROR(IF(INDEX('Outcome Indicators - Section C'!A$10:A$26,MATCH('Print View'!$A103,'Outcome Indicators - Section C'!$A$10:$A$26,0))&lt;&gt;"",INDEX('Outcome Indicators - Section C'!A$10:A$26,MATCH('Print View'!$A103,'Outcome Indicators - Section C'!$A$10:$A$26,0)),""),"")</f>
        <v>11</v>
      </c>
      <c r="J103" s="284" t="str">
        <f t="array" ref="J103">IFERROR(IF(INDEX('Outcome Indicators - Section C'!D$30:D$121,MATCH('Print View'!$A103&amp;'Print View'!$J$81,'Outcome Indicators - Section C'!$A$30:$A$121&amp;'Outcome Indicators - Section C'!$C$30:$C$121,0))&lt;&gt;"",INDEX('Outcome Indicators - Section C'!D$30:D$121,MATCH('Print View'!$A103&amp;'Print View'!$J$81,'Outcome Indicators - Section C'!$A$30:$A$121&amp;'Outcome Indicators - Section C'!$C$30:$C$121,0)),""),"")</f>
        <v/>
      </c>
      <c r="K103" s="601" t="str">
        <f t="array" ref="K103">IFERROR(IF(INDEX('Outcome Indicators - Section C'!F$30:F$121,MATCH('Print View'!$A103&amp;'Print View'!$J$81,'Outcome Indicators - Section C'!$A$30:$A$121&amp;'Outcome Indicators - Section C'!$C$30:$C$121,0))&lt;&gt;"",INDEX('Outcome Indicators - Section C'!F$30:F$121,MATCH('Print View'!$A103&amp;'Print View'!$J$81,'Outcome Indicators - Section C'!$A$30:$A$121&amp;'Outcome Indicators - Section C'!$C$30:$C$121,0)),""),"")</f>
        <v/>
      </c>
      <c r="L103" s="603" t="str">
        <f t="array" ref="L103">IFERROR(IF(INDEX('Outcome Indicators - Section C'!G$30:G$121,MATCH('Print View'!$A103&amp;'Print View'!$J$81,'Outcome Indicators - Section C'!$A$30:$A$121&amp;'Outcome Indicators - Section C'!$C$30:$C$121,0))&lt;&gt;"",INDEX('Outcome Indicators - Section C'!G$30:G$121,MATCH('Print View'!$A103&amp;'Print View'!$J$81,'Outcome Indicators - Section C'!$A$30:$A$121&amp;'Outcome Indicators - Section C'!$C$30:$C$121,0)),""),"")</f>
        <v/>
      </c>
      <c r="M103" s="605" t="str">
        <f t="array" ref="M103">IFERROR(IF(INDEX('Outcome Indicators - Section C'!H$30:H$121,MATCH('Print View'!$A103&amp;'Print View'!$J$81,'Outcome Indicators - Section C'!$A$30:$A$121&amp;'Outcome Indicators - Section C'!$C$30:$C$121,0))&lt;&gt;"",INDEX('Outcome Indicators - Section C'!H$30:H$121,MATCH('Print View'!$A103&amp;'Print View'!$J$81,'Outcome Indicators - Section C'!$A$30:$A$121&amp;'Outcome Indicators - Section C'!$C$30:$C$121,0)),""),"")</f>
        <v/>
      </c>
      <c r="N103" s="284" t="str">
        <f t="array" ref="N103">IFERROR(IF(INDEX('Outcome Indicators - Section C'!D$30:D$121,MATCH('Print View'!$A103&amp;'Print View'!$N$81,'Outcome Indicators - Section C'!$A$30:$A$121&amp;'Outcome Indicators - Section C'!$C$30:$C$121,0))&lt;&gt;"",INDEX('Outcome Indicators - Section C'!D$30:D$121,MATCH('Print View'!$A103&amp;'Print View'!$N$81,'Outcome Indicators - Section C'!$A$30:$A$121&amp;'Outcome Indicators - Section C'!$C$30:$C$121,0)),""),"")</f>
        <v/>
      </c>
      <c r="O103" s="601" t="str">
        <f t="array" ref="O103">IFERROR(IF(INDEX('Outcome Indicators - Section C'!F$30:F$121,MATCH('Print View'!$A103&amp;'Print View'!$N$81,'Outcome Indicators - Section C'!$A$30:$A$121&amp;'Outcome Indicators - Section C'!$C$30:$C$121,0))&lt;&gt;"",INDEX('Outcome Indicators - Section C'!F$30:F$121,MATCH('Print View'!$A103&amp;'Print View'!$N$81,'Outcome Indicators - Section C'!$A$30:$A$121&amp;'Outcome Indicators - Section C'!$C$30:$C$121,0)),""),"")</f>
        <v/>
      </c>
      <c r="P103" s="603" t="str">
        <f t="array" ref="P103">IFERROR(IF(INDEX('Outcome Indicators - Section C'!G$30:G$121,MATCH('Print View'!$A103&amp;'Print View'!$N$81,'Outcome Indicators - Section C'!$A$30:$A$121&amp;'Outcome Indicators - Section C'!$C$30:$C$121,0))&lt;&gt;"",INDEX('Outcome Indicators - Section C'!G$30:G$121,MATCH('Print View'!$A103&amp;'Print View'!$N$81,'Outcome Indicators - Section C'!$A$30:$A$121&amp;'Outcome Indicators - Section C'!$C$30:$C$121,0)),""),"")</f>
        <v/>
      </c>
      <c r="Q103" s="605" t="str">
        <f t="array" ref="Q103">IFERROR(IF(INDEX('Outcome Indicators - Section C'!H$30:H$121,MATCH('Print View'!$A103&amp;'Print View'!$N$81,'Outcome Indicators - Section C'!$A$30:$A$121&amp;'Outcome Indicators - Section C'!$C$30:$C$121,0))&lt;&gt;"",INDEX('Outcome Indicators - Section C'!H$30:H$121,MATCH('Print View'!$A103&amp;'Print View'!$N$81,'Outcome Indicators - Section C'!$A$30:$A$121&amp;'Outcome Indicators - Section C'!$C$30:$C$121,0)),""),"")</f>
        <v/>
      </c>
      <c r="R103" s="284" t="str">
        <f t="array" ref="R103">IFERROR(IF(INDEX('Outcome Indicators - Section C'!D$30:D$121,MATCH('Print View'!$A103&amp;'Print View'!$R$81,'Outcome Indicators - Section C'!$A$30:$A$121&amp;'Outcome Indicators - Section C'!$C$30:$C$121,0))&lt;&gt;"",INDEX('Outcome Indicators - Section C'!D$30:D$121,MATCH('Print View'!$A103&amp;'Print View'!$R$81,'Outcome Indicators - Section C'!$A$30:$A$121&amp;'Outcome Indicators - Section C'!$C$30:$C$121,0)),""),"")</f>
        <v/>
      </c>
      <c r="S103" s="601" t="str">
        <f t="array" ref="S103">IFERROR(IF(INDEX('Outcome Indicators - Section C'!F$30:F$121,MATCH('Print View'!$A103&amp;'Print View'!$R$81,'Outcome Indicators - Section C'!$A$30:$A$121&amp;'Outcome Indicators - Section C'!$C$30:$C$121,0))&lt;&gt;"",INDEX('Outcome Indicators - Section C'!F$30:F$121,MATCH('Print View'!$A103&amp;'Print View'!$R$81,'Outcome Indicators - Section C'!$A$30:$A$121&amp;'Outcome Indicators - Section C'!$C$30:$C$121,0)),""),"")</f>
        <v/>
      </c>
      <c r="T103" s="603" t="str">
        <f t="array" ref="T103">IFERROR(IF(INDEX('Outcome Indicators - Section C'!G$30:G$121,MATCH('Print View'!$A103&amp;'Print View'!$R$81,'Outcome Indicators - Section C'!$A$30:$A$121&amp;'Outcome Indicators - Section C'!$C$30:$C$121,0))&lt;&gt;"",INDEX('Outcome Indicators - Section C'!G$30:G$121,MATCH('Print View'!$A103&amp;'Print View'!$R$81,'Outcome Indicators - Section C'!$A$30:$A$121&amp;'Outcome Indicators - Section C'!$C$30:$C$121,0)),""),"")</f>
        <v/>
      </c>
      <c r="U103" s="605" t="str">
        <f t="array" ref="U103">IFERROR(IF(INDEX('Outcome Indicators - Section C'!H$30:H$121,MATCH('Print View'!$A103&amp;'Print View'!$R$81,'Outcome Indicators - Section C'!$A$30:$A$121&amp;'Outcome Indicators - Section C'!$C$30:$C$121,0))&lt;&gt;"",INDEX('Outcome Indicators - Section C'!H$30:H$121,MATCH('Print View'!$A103&amp;'Print View'!$R$81,'Outcome Indicators - Section C'!$A$30:$A$121&amp;'Outcome Indicators - Section C'!$C$30:$C$121,0)),""),"")</f>
        <v/>
      </c>
      <c r="V103" s="284" t="str">
        <f t="array" ref="V103">IFERROR(IF(INDEX('Outcome Indicators - Section C'!D$30:D$121,MATCH('Print View'!$A103&amp;'Print View'!$V$81,'Outcome Indicators - Section C'!$A$30:$A$121&amp;'Outcome Indicators - Section C'!$C$30:$C$121,0))&lt;&gt;"",INDEX('Outcome Indicators - Section C'!D$30:D$121,MATCH('Print View'!$A103&amp;'Print View'!$V$81,'Outcome Indicators - Section C'!$A$30:$A$121&amp;'Outcome Indicators - Section C'!$C$30:$C$121,0)),""),"")</f>
        <v/>
      </c>
      <c r="W103" s="601" t="str">
        <f t="array" ref="W103">IFERROR(IF(INDEX('Outcome Indicators - Section C'!F$30:F$121,MATCH('Print View'!$A103&amp;'Print View'!$V$81,'Outcome Indicators - Section C'!$A$30:$A$121&amp;'Outcome Indicators - Section C'!$C$30:$C$121,0))&lt;&gt;"",INDEX('Outcome Indicators - Section C'!F$30:F$121,MATCH('Print View'!$A103&amp;'Print View'!$V$81,'Outcome Indicators - Section C'!$A$30:$A$121&amp;'Outcome Indicators - Section C'!$C$30:$C$121,0)),""),"")</f>
        <v/>
      </c>
      <c r="X103" s="603" t="str">
        <f t="array" ref="X103">IFERROR(IF(INDEX('Outcome Indicators - Section C'!G$30:G$121,MATCH('Print View'!$A103&amp;'Print View'!$V$81,'Outcome Indicators - Section C'!$A$30:$A$121&amp;'Outcome Indicators - Section C'!$C$30:$C$121,0))&lt;&gt;"",INDEX('Outcome Indicators - Section C'!G$30:G$121,MATCH('Print View'!$A103&amp;'Print View'!$V$81,'Outcome Indicators - Section C'!$A$30:$A$121&amp;'Outcome Indicators - Section C'!$C$30:$C$121,0)),""),"")</f>
        <v/>
      </c>
      <c r="Y103" s="605" t="str">
        <f t="array" ref="Y103">IFERROR(IF(INDEX('Outcome Indicators - Section C'!H$30:H$121,MATCH('Print View'!$A103&amp;'Print View'!$V$81,'Outcome Indicators - Section C'!$A$30:$A$121&amp;'Outcome Indicators - Section C'!$C$30:$C$121,0))&lt;&gt;"",INDEX('Outcome Indicators - Section C'!H$30:H$121,MATCH('Print View'!$A103&amp;'Print View'!$V$81,'Outcome Indicators - Section C'!$A$30:$A$121&amp;'Outcome Indicators - Section C'!$C$30:$C$121,0)),""),"")</f>
        <v/>
      </c>
      <c r="Z103" s="284" t="str">
        <f t="array" ref="Z103">IFERROR(IF(INDEX('Outcome Indicators - Section C'!D$30:D$121,MATCH('Print View'!$A103&amp;'Print View'!$Z$81,'Outcome Indicators - Section C'!$A$30:$A$121&amp;'Outcome Indicators - Section C'!$C$30:$C$121,0))&lt;&gt;"",INDEX('Outcome Indicators - Section C'!D$30:D$121,MATCH('Print View'!$A103&amp;'Print View'!$Z$81,'Outcome Indicators - Section C'!$A$30:$A$121&amp;'Outcome Indicators - Section C'!$C$30:$C$121,0)),""),"")</f>
        <v/>
      </c>
      <c r="AA103" s="601" t="str">
        <f t="array" ref="AA103">IFERROR(IF(INDEX('Outcome Indicators - Section C'!F$30:F$121,MATCH('Print View'!$A103&amp;'Print View'!$Z$81,'Outcome Indicators - Section C'!$A$30:$A$121&amp;'Outcome Indicators - Section C'!$C$30:$C$121,0))&lt;&gt;"",INDEX('Outcome Indicators - Section C'!F$30:F$121,MATCH('Print View'!$A103&amp;'Print View'!$Z$81,'Outcome Indicators - Section C'!$A$30:$A$121&amp;'Outcome Indicators - Section C'!$C$30:$C$121,0)),""),"")</f>
        <v/>
      </c>
      <c r="AB103" s="603" t="str">
        <f t="array" ref="AB103">IFERROR(IF(INDEX('Outcome Indicators - Section C'!G$30:G$121,MATCH('Print View'!$A103&amp;'Print View'!$Z$81,'Outcome Indicators - Section C'!$A$30:$A$121&amp;'Outcome Indicators - Section C'!$C$30:$C$121,0))&lt;&gt;"",INDEX('Outcome Indicators - Section C'!G$30:G$121,MATCH('Print View'!$A103&amp;'Print View'!$Z$81,'Outcome Indicators - Section C'!$A$30:$A$121&amp;'Outcome Indicators - Section C'!$C$30:$C$121,0)),""),"")</f>
        <v/>
      </c>
      <c r="AC103" s="605" t="str">
        <f t="array" ref="AC103">IFERROR(IF(INDEX('Outcome Indicators - Section C'!H$30:H$121,MATCH('Print View'!$A103&amp;'Print View'!$Z$81,'Outcome Indicators - Section C'!$A$30:$A$121&amp;'Outcome Indicators - Section C'!$C$30:$C$121,0))&lt;&gt;"",INDEX('Outcome Indicators - Section C'!H$30:H$121,MATCH('Print View'!$A103&amp;'Print View'!$Z$81,'Outcome Indicators - Section C'!$A$30:$A$121&amp;'Outcome Indicators - Section C'!$C$30:$C$121,0)),""),"")</f>
        <v/>
      </c>
      <c r="AD103" s="276"/>
      <c r="AE103" s="256"/>
      <c r="AF103" s="256"/>
      <c r="AG103" s="256"/>
      <c r="AH103" s="256"/>
      <c r="AI103" s="267"/>
      <c r="AJ103" s="662"/>
    </row>
    <row r="104" spans="1:36" ht="60" customHeight="1" x14ac:dyDescent="0.3">
      <c r="A104" s="651"/>
      <c r="B104" s="653"/>
      <c r="C104" s="653"/>
      <c r="D104" s="653"/>
      <c r="E104" s="653"/>
      <c r="F104" s="653"/>
      <c r="G104" s="653"/>
      <c r="H104" s="661"/>
      <c r="I104" s="606"/>
      <c r="J104" s="285" t="str">
        <f t="array" ref="J104">IFERROR(IF(INDEX('Outcome Indicators - Section C'!E$30:E$121,MATCH('Print View'!$A103&amp;'Print View'!$J$81,'Outcome Indicators - Section C'!$A$30:$A$121&amp;'Outcome Indicators - Section C'!$C$30:$C$121,0))&lt;&gt;"",INDEX('Outcome Indicators - Section C'!E$30:E$121,MATCH('Print View'!$A103&amp;'Print View'!$J$81,'Outcome Indicators - Section C'!$A$30:$A$121&amp;'Outcome Indicators - Section C'!$C$30:$C$121,0)),""),"")</f>
        <v/>
      </c>
      <c r="K104" s="602"/>
      <c r="L104" s="604"/>
      <c r="M104" s="606"/>
      <c r="N104" s="285" t="str">
        <f t="array" ref="N104">IFERROR(IF(INDEX('Outcome Indicators - Section C'!E$30:E$121,MATCH('Print View'!$A103&amp;'Print View'!$N$81,'Outcome Indicators - Section C'!$A$30:$A$121&amp;'Outcome Indicators - Section C'!$C$30:$C$121,0))&lt;&gt;"",INDEX('Outcome Indicators - Section C'!E$30:E$121,MATCH('Print View'!$A103&amp;'Print View'!$N$81,'Outcome Indicators - Section C'!$A$30:$A$121&amp;'Outcome Indicators - Section C'!$C$30:$C$121,0)),""),"")</f>
        <v/>
      </c>
      <c r="O104" s="602"/>
      <c r="P104" s="604"/>
      <c r="Q104" s="606"/>
      <c r="R104" s="285" t="str">
        <f t="array" ref="R104">IFERROR(IF(INDEX('Outcome Indicators - Section C'!E$30:E$121,MATCH('Print View'!$A103&amp;'Print View'!$R$81,'Outcome Indicators - Section C'!$A$30:$A$121&amp;'Outcome Indicators - Section C'!$C$30:$C$121,0))&lt;&gt;"",INDEX('Outcome Indicators - Section C'!E$30:E$121,MATCH('Print View'!$A103&amp;'Print View'!$R$81,'Outcome Indicators - Section C'!$A$30:$A$121&amp;'Outcome Indicators - Section C'!$C$30:$C$121,0)),""),"")</f>
        <v/>
      </c>
      <c r="S104" s="602"/>
      <c r="T104" s="604"/>
      <c r="U104" s="606"/>
      <c r="V104" s="285" t="str">
        <f t="array" ref="V104">IFERROR(IF(INDEX('Outcome Indicators - Section C'!E$30:E$121,MATCH('Print View'!$A103&amp;'Print View'!$V$81,'Outcome Indicators - Section C'!$A$30:$A$121&amp;'Outcome Indicators - Section C'!$C$30:$C$121,0))&lt;&gt;"",INDEX('Outcome Indicators - Section C'!E$30:E$121,MATCH('Print View'!$A103&amp;'Print View'!$V$81,'Outcome Indicators - Section C'!$A$30:$A$121&amp;'Outcome Indicators - Section C'!$C$30:$C$121,0)),""),"")</f>
        <v/>
      </c>
      <c r="W104" s="602"/>
      <c r="X104" s="604"/>
      <c r="Y104" s="606"/>
      <c r="Z104" s="285" t="str">
        <f t="array" ref="Z104">IFERROR(IF(INDEX('Outcome Indicators - Section C'!E$30:E$121,MATCH('Print View'!$A103&amp;'Print View'!$Z$81,'Outcome Indicators - Section C'!$A$30:$A$121&amp;'Outcome Indicators - Section C'!$C$30:$C$121,0))&lt;&gt;"",INDEX('Outcome Indicators - Section C'!E$30:E$121,MATCH('Print View'!$A103&amp;'Print View'!$Z$81,'Outcome Indicators - Section C'!$A$30:$A$121&amp;'Outcome Indicators - Section C'!$C$30:$C$121,0)),""),"")</f>
        <v/>
      </c>
      <c r="AA104" s="602"/>
      <c r="AB104" s="604"/>
      <c r="AC104" s="606"/>
      <c r="AD104" s="277"/>
      <c r="AE104" s="258"/>
      <c r="AF104" s="258"/>
      <c r="AG104" s="258"/>
      <c r="AH104" s="258"/>
      <c r="AI104" s="267"/>
      <c r="AJ104" s="662"/>
    </row>
    <row r="105" spans="1:36" ht="60" customHeight="1" x14ac:dyDescent="0.55000000000000004">
      <c r="A105" s="607">
        <v>12</v>
      </c>
      <c r="B105" s="608" t="str">
        <f>IFERROR(IF(INDEX('Outcome Indicators - Section C'!B$10:B$26,MATCH('Print View'!$A105,'Outcome Indicators - Section C'!$A$10:$A$26,0))&lt;&gt;"",INDEX('Outcome Indicators - Section C'!B$10:B$26,MATCH('Print View'!$A105,'Outcome Indicators - Section C'!$A$10:$A$26,0)),""),"")</f>
        <v/>
      </c>
      <c r="C105" s="608" t="str">
        <f>IFERROR(IF(INDEX('Outcome Indicators - Section C'!C$10:C$26,MATCH('Print View'!$A105,'Outcome Indicators - Section C'!$A$10:$A$26,0))&lt;&gt;"",INDEX('Outcome Indicators - Section C'!C$10:C$26,MATCH('Print View'!$A105,'Outcome Indicators - Section C'!$A$10:$A$26,0)),""),"")</f>
        <v/>
      </c>
      <c r="D105" s="608" t="str">
        <f>IFERROR(IF(INDEX('Outcome Indicators - Section C'!D$10:D$26,MATCH('Print View'!$A105,'Outcome Indicators - Section C'!$A$10:$A$26,0))&lt;&gt;"",INDEX('Outcome Indicators - Section C'!D$10:D$26,MATCH('Print View'!$A105,'Outcome Indicators - Section C'!$A$10:$A$26,0)),""),"")</f>
        <v/>
      </c>
      <c r="E105" s="608" t="str">
        <f>IFERROR(IF(INDEX('Outcome Indicators - Section C'!E$10:E$26,MATCH('Print View'!$A105,'Outcome Indicators - Section C'!$A$10:$A$26,0))&lt;&gt;"",INDEX('Outcome Indicators - Section C'!E$10:E$26,MATCH('Print View'!$A105,'Outcome Indicators - Section C'!$A$10:$A$26,0)),""),"")</f>
        <v/>
      </c>
      <c r="F105" s="608" t="str">
        <f>IFERROR(IF(INDEX('Outcome Indicators - Section C'!F$10:F$26,MATCH('Print View'!$A105,'Outcome Indicators - Section C'!$A$10:$A$26,0))&lt;&gt;"",INDEX('Outcome Indicators - Section C'!F$10:F$26,MATCH('Print View'!$A105,'Outcome Indicators - Section C'!$A$10:$A$26,0)),""),"")</f>
        <v/>
      </c>
      <c r="G105" s="608" t="str">
        <f>IFERROR(IF(INDEX('Outcome Indicators - Section C'!G$10:G$26,MATCH('Print View'!$A105,'Outcome Indicators - Section C'!$A$10:$A$26,0))&lt;&gt;"",INDEX('Outcome Indicators - Section C'!G$10:G$26,MATCH('Print View'!$A105,'Outcome Indicators - Section C'!$A$10:$A$26,0)),""),"")</f>
        <v/>
      </c>
      <c r="H105" s="608" t="str">
        <f>IFERROR(IF(INDEX('Outcome Indicators - Section C'!H$10:H$26,MATCH('Print View'!$A105,'Outcome Indicators - Section C'!$A$10:$A$26,0))&lt;&gt;"",INDEX('Outcome Indicators - Section C'!H$10:H$26,MATCH('Print View'!$A105,'Outcome Indicators - Section C'!$A$10:$A$26,0)),""),"")</f>
        <v/>
      </c>
      <c r="I105" s="610">
        <f>IFERROR(IF(INDEX('Outcome Indicators - Section C'!A$10:A$26,MATCH('Print View'!$A105,'Outcome Indicators - Section C'!$A$10:$A$26,0))&lt;&gt;"",INDEX('Outcome Indicators - Section C'!A$10:A$26,MATCH('Print View'!$A105,'Outcome Indicators - Section C'!$A$10:$A$26,0)),""),"")</f>
        <v>12</v>
      </c>
      <c r="J105" s="312" t="str">
        <f t="array" ref="J105">IFERROR(IF(INDEX('Outcome Indicators - Section C'!D$30:D$121,MATCH('Print View'!$A105&amp;'Print View'!$J$81,'Outcome Indicators - Section C'!$A$30:$A$121&amp;'Outcome Indicators - Section C'!$C$30:$C$121,0))&lt;&gt;"",INDEX('Outcome Indicators - Section C'!D$30:D$121,MATCH('Print View'!$A105&amp;'Print View'!$J$81,'Outcome Indicators - Section C'!$A$30:$A$121&amp;'Outcome Indicators - Section C'!$C$30:$C$121,0)),""),"")</f>
        <v/>
      </c>
      <c r="K105" s="654" t="str">
        <f t="array" ref="K105">IFERROR(IF(INDEX('Outcome Indicators - Section C'!F$30:F$121,MATCH('Print View'!$A105&amp;'Print View'!$J$81,'Outcome Indicators - Section C'!$A$30:$A$121&amp;'Outcome Indicators - Section C'!$C$30:$C$121,0))&lt;&gt;"",INDEX('Outcome Indicators - Section C'!F$30:F$121,MATCH('Print View'!$A105&amp;'Print View'!$J$81,'Outcome Indicators - Section C'!$A$30:$A$121&amp;'Outcome Indicators - Section C'!$C$30:$C$121,0)),""),"")</f>
        <v/>
      </c>
      <c r="L105" s="656" t="str">
        <f t="array" ref="L105">IFERROR(IF(INDEX('Outcome Indicators - Section C'!G$30:G$121,MATCH('Print View'!$A105&amp;'Print View'!$J$81,'Outcome Indicators - Section C'!$A$30:$A$121&amp;'Outcome Indicators - Section C'!$C$30:$C$121,0))&lt;&gt;"",INDEX('Outcome Indicators - Section C'!G$30:G$121,MATCH('Print View'!$A105&amp;'Print View'!$J$81,'Outcome Indicators - Section C'!$A$30:$A$121&amp;'Outcome Indicators - Section C'!$C$30:$C$121,0)),""),"")</f>
        <v/>
      </c>
      <c r="M105" s="658" t="str">
        <f t="array" ref="M105">IFERROR(IF(INDEX('Outcome Indicators - Section C'!H$30:H$121,MATCH('Print View'!$A105&amp;'Print View'!$J$81,'Outcome Indicators - Section C'!$A$30:$A$121&amp;'Outcome Indicators - Section C'!$C$30:$C$121,0))&lt;&gt;"",INDEX('Outcome Indicators - Section C'!H$30:H$121,MATCH('Print View'!$A105&amp;'Print View'!$J$81,'Outcome Indicators - Section C'!$A$30:$A$121&amp;'Outcome Indicators - Section C'!$C$30:$C$121,0)),""),"")</f>
        <v/>
      </c>
      <c r="N105" s="312" t="str">
        <f t="array" ref="N105">IFERROR(IF(INDEX('Outcome Indicators - Section C'!D$30:D$121,MATCH('Print View'!$A105&amp;'Print View'!$N$81,'Outcome Indicators - Section C'!$A$30:$A$121&amp;'Outcome Indicators - Section C'!$C$30:$C$121,0))&lt;&gt;"",INDEX('Outcome Indicators - Section C'!D$30:D$121,MATCH('Print View'!$A105&amp;'Print View'!$N$81,'Outcome Indicators - Section C'!$A$30:$A$121&amp;'Outcome Indicators - Section C'!$C$30:$C$121,0)),""),"")</f>
        <v/>
      </c>
      <c r="O105" s="654" t="str">
        <f t="array" ref="O105">IFERROR(IF(INDEX('Outcome Indicators - Section C'!F$30:F$121,MATCH('Print View'!$A105&amp;'Print View'!$N$81,'Outcome Indicators - Section C'!$A$30:$A$121&amp;'Outcome Indicators - Section C'!$C$30:$C$121,0))&lt;&gt;"",INDEX('Outcome Indicators - Section C'!F$30:F$121,MATCH('Print View'!$A105&amp;'Print View'!$N$81,'Outcome Indicators - Section C'!$A$30:$A$121&amp;'Outcome Indicators - Section C'!$C$30:$C$121,0)),""),"")</f>
        <v/>
      </c>
      <c r="P105" s="656" t="str">
        <f t="array" ref="P105">IFERROR(IF(INDEX('Outcome Indicators - Section C'!G$30:G$121,MATCH('Print View'!$A105&amp;'Print View'!$N$81,'Outcome Indicators - Section C'!$A$30:$A$121&amp;'Outcome Indicators - Section C'!$C$30:$C$121,0))&lt;&gt;"",INDEX('Outcome Indicators - Section C'!G$30:G$121,MATCH('Print View'!$A105&amp;'Print View'!$N$81,'Outcome Indicators - Section C'!$A$30:$A$121&amp;'Outcome Indicators - Section C'!$C$30:$C$121,0)),""),"")</f>
        <v/>
      </c>
      <c r="Q105" s="658" t="str">
        <f t="array" ref="Q105">IFERROR(IF(INDEX('Outcome Indicators - Section C'!H$30:H$121,MATCH('Print View'!$A105&amp;'Print View'!$N$81,'Outcome Indicators - Section C'!$A$30:$A$121&amp;'Outcome Indicators - Section C'!$C$30:$C$121,0))&lt;&gt;"",INDEX('Outcome Indicators - Section C'!H$30:H$121,MATCH('Print View'!$A105&amp;'Print View'!$N$81,'Outcome Indicators - Section C'!$A$30:$A$121&amp;'Outcome Indicators - Section C'!$C$30:$C$121,0)),""),"")</f>
        <v/>
      </c>
      <c r="R105" s="312" t="str">
        <f t="array" ref="R105">IFERROR(IF(INDEX('Outcome Indicators - Section C'!D$30:D$121,MATCH('Print View'!$A105&amp;'Print View'!$R$81,'Outcome Indicators - Section C'!$A$30:$A$121&amp;'Outcome Indicators - Section C'!$C$30:$C$121,0))&lt;&gt;"",INDEX('Outcome Indicators - Section C'!D$30:D$121,MATCH('Print View'!$A105&amp;'Print View'!$R$81,'Outcome Indicators - Section C'!$A$30:$A$121&amp;'Outcome Indicators - Section C'!$C$30:$C$121,0)),""),"")</f>
        <v/>
      </c>
      <c r="S105" s="654" t="str">
        <f t="array" ref="S105">IFERROR(IF(INDEX('Outcome Indicators - Section C'!F$30:F$121,MATCH('Print View'!$A105&amp;'Print View'!$R$81,'Outcome Indicators - Section C'!$A$30:$A$121&amp;'Outcome Indicators - Section C'!$C$30:$C$121,0))&lt;&gt;"",INDEX('Outcome Indicators - Section C'!F$30:F$121,MATCH('Print View'!$A105&amp;'Print View'!$R$81,'Outcome Indicators - Section C'!$A$30:$A$121&amp;'Outcome Indicators - Section C'!$C$30:$C$121,0)),""),"")</f>
        <v/>
      </c>
      <c r="T105" s="656" t="str">
        <f t="array" ref="T105">IFERROR(IF(INDEX('Outcome Indicators - Section C'!G$30:G$121,MATCH('Print View'!$A105&amp;'Print View'!$R$81,'Outcome Indicators - Section C'!$A$30:$A$121&amp;'Outcome Indicators - Section C'!$C$30:$C$121,0))&lt;&gt;"",INDEX('Outcome Indicators - Section C'!G$30:G$121,MATCH('Print View'!$A105&amp;'Print View'!$R$81,'Outcome Indicators - Section C'!$A$30:$A$121&amp;'Outcome Indicators - Section C'!$C$30:$C$121,0)),""),"")</f>
        <v/>
      </c>
      <c r="U105" s="658" t="str">
        <f t="array" ref="U105">IFERROR(IF(INDEX('Outcome Indicators - Section C'!H$30:H$121,MATCH('Print View'!$A105&amp;'Print View'!$R$81,'Outcome Indicators - Section C'!$A$30:$A$121&amp;'Outcome Indicators - Section C'!$C$30:$C$121,0))&lt;&gt;"",INDEX('Outcome Indicators - Section C'!H$30:H$121,MATCH('Print View'!$A105&amp;'Print View'!$R$81,'Outcome Indicators - Section C'!$A$30:$A$121&amp;'Outcome Indicators - Section C'!$C$30:$C$121,0)),""),"")</f>
        <v/>
      </c>
      <c r="V105" s="312" t="str">
        <f t="array" ref="V105">IFERROR(IF(INDEX('Outcome Indicators - Section C'!D$30:D$121,MATCH('Print View'!$A105&amp;'Print View'!$V$81,'Outcome Indicators - Section C'!$A$30:$A$121&amp;'Outcome Indicators - Section C'!$C$30:$C$121,0))&lt;&gt;"",INDEX('Outcome Indicators - Section C'!D$30:D$121,MATCH('Print View'!$A105&amp;'Print View'!$V$81,'Outcome Indicators - Section C'!$A$30:$A$121&amp;'Outcome Indicators - Section C'!$C$30:$C$121,0)),""),"")</f>
        <v/>
      </c>
      <c r="W105" s="654" t="str">
        <f t="array" ref="W105">IFERROR(IF(INDEX('Outcome Indicators - Section C'!F$30:F$121,MATCH('Print View'!$A105&amp;'Print View'!$V$81,'Outcome Indicators - Section C'!$A$30:$A$121&amp;'Outcome Indicators - Section C'!$C$30:$C$121,0))&lt;&gt;"",INDEX('Outcome Indicators - Section C'!F$30:F$121,MATCH('Print View'!$A105&amp;'Print View'!$V$81,'Outcome Indicators - Section C'!$A$30:$A$121&amp;'Outcome Indicators - Section C'!$C$30:$C$121,0)),""),"")</f>
        <v/>
      </c>
      <c r="X105" s="656" t="str">
        <f t="array" ref="X105">IFERROR(IF(INDEX('Outcome Indicators - Section C'!G$30:G$121,MATCH('Print View'!$A105&amp;'Print View'!$V$81,'Outcome Indicators - Section C'!$A$30:$A$121&amp;'Outcome Indicators - Section C'!$C$30:$C$121,0))&lt;&gt;"",INDEX('Outcome Indicators - Section C'!G$30:G$121,MATCH('Print View'!$A105&amp;'Print View'!$V$81,'Outcome Indicators - Section C'!$A$30:$A$121&amp;'Outcome Indicators - Section C'!$C$30:$C$121,0)),""),"")</f>
        <v/>
      </c>
      <c r="Y105" s="658" t="str">
        <f t="array" ref="Y105">IFERROR(IF(INDEX('Outcome Indicators - Section C'!H$30:H$121,MATCH('Print View'!$A105&amp;'Print View'!$V$81,'Outcome Indicators - Section C'!$A$30:$A$121&amp;'Outcome Indicators - Section C'!$C$30:$C$121,0))&lt;&gt;"",INDEX('Outcome Indicators - Section C'!H$30:H$121,MATCH('Print View'!$A105&amp;'Print View'!$V$81,'Outcome Indicators - Section C'!$A$30:$A$121&amp;'Outcome Indicators - Section C'!$C$30:$C$121,0)),""),"")</f>
        <v/>
      </c>
      <c r="Z105" s="312" t="str">
        <f t="array" ref="Z105">IFERROR(IF(INDEX('Outcome Indicators - Section C'!D$30:D$121,MATCH('Print View'!$A105&amp;'Print View'!$Z$81,'Outcome Indicators - Section C'!$A$30:$A$121&amp;'Outcome Indicators - Section C'!$C$30:$C$121,0))&lt;&gt;"",INDEX('Outcome Indicators - Section C'!D$30:D$121,MATCH('Print View'!$A105&amp;'Print View'!$Z$81,'Outcome Indicators - Section C'!$A$30:$A$121&amp;'Outcome Indicators - Section C'!$C$30:$C$121,0)),""),"")</f>
        <v/>
      </c>
      <c r="AA105" s="654" t="str">
        <f t="array" ref="AA105">IFERROR(IF(INDEX('Outcome Indicators - Section C'!F$30:F$121,MATCH('Print View'!$A105&amp;'Print View'!$Z$81,'Outcome Indicators - Section C'!$A$30:$A$121&amp;'Outcome Indicators - Section C'!$C$30:$C$121,0))&lt;&gt;"",INDEX('Outcome Indicators - Section C'!F$30:F$121,MATCH('Print View'!$A105&amp;'Print View'!$Z$81,'Outcome Indicators - Section C'!$A$30:$A$121&amp;'Outcome Indicators - Section C'!$C$30:$C$121,0)),""),"")</f>
        <v/>
      </c>
      <c r="AB105" s="656" t="str">
        <f t="array" ref="AB105">IFERROR(IF(INDEX('Outcome Indicators - Section C'!G$30:G$121,MATCH('Print View'!$A105&amp;'Print View'!$Z$81,'Outcome Indicators - Section C'!$A$30:$A$121&amp;'Outcome Indicators - Section C'!$C$30:$C$121,0))&lt;&gt;"",INDEX('Outcome Indicators - Section C'!G$30:G$121,MATCH('Print View'!$A105&amp;'Print View'!$Z$81,'Outcome Indicators - Section C'!$A$30:$A$121&amp;'Outcome Indicators - Section C'!$C$30:$C$121,0)),""),"")</f>
        <v/>
      </c>
      <c r="AC105" s="658" t="str">
        <f t="array" ref="AC105">IFERROR(IF(INDEX('Outcome Indicators - Section C'!H$30:H$121,MATCH('Print View'!$A105&amp;'Print View'!$Z$81,'Outcome Indicators - Section C'!$A$30:$A$121&amp;'Outcome Indicators - Section C'!$C$30:$C$121,0))&lt;&gt;"",INDEX('Outcome Indicators - Section C'!H$30:H$121,MATCH('Print View'!$A105&amp;'Print View'!$Z$81,'Outcome Indicators - Section C'!$A$30:$A$121&amp;'Outcome Indicators - Section C'!$C$30:$C$121,0)),""),"")</f>
        <v/>
      </c>
      <c r="AD105" s="278"/>
      <c r="AE105" s="260"/>
      <c r="AF105" s="260"/>
      <c r="AG105" s="260"/>
      <c r="AH105" s="260"/>
      <c r="AI105" s="260"/>
      <c r="AJ105" s="261"/>
    </row>
    <row r="106" spans="1:36" ht="60" customHeight="1" x14ac:dyDescent="0.3">
      <c r="A106" s="607"/>
      <c r="B106" s="609"/>
      <c r="C106" s="609"/>
      <c r="D106" s="609"/>
      <c r="E106" s="609"/>
      <c r="F106" s="609"/>
      <c r="G106" s="609"/>
      <c r="H106" s="609"/>
      <c r="I106" s="611"/>
      <c r="J106" s="313" t="str">
        <f t="array" ref="J106">IFERROR(IF(INDEX('Outcome Indicators - Section C'!E$30:E$121,MATCH('Print View'!$A105&amp;'Print View'!$J$81,'Outcome Indicators - Section C'!$A$30:$A$121&amp;'Outcome Indicators - Section C'!$C$30:$C$121,0))&lt;&gt;"",INDEX('Outcome Indicators - Section C'!E$30:E$121,MATCH('Print View'!$A105&amp;'Print View'!$J$81,'Outcome Indicators - Section C'!$A$30:$A$121&amp;'Outcome Indicators - Section C'!$C$30:$C$121,0)),""),"")</f>
        <v/>
      </c>
      <c r="K106" s="655"/>
      <c r="L106" s="657"/>
      <c r="M106" s="659"/>
      <c r="N106" s="313" t="str">
        <f t="array" ref="N106">IFERROR(IF(INDEX('Outcome Indicators - Section C'!E$30:E$121,MATCH('Print View'!$A105&amp;'Print View'!$N$81,'Outcome Indicators - Section C'!$A$30:$A$121&amp;'Outcome Indicators - Section C'!$C$30:$C$121,0))&lt;&gt;"",INDEX('Outcome Indicators - Section C'!E$30:E$121,MATCH('Print View'!$A105&amp;'Print View'!$N$81,'Outcome Indicators - Section C'!$A$30:$A$121&amp;'Outcome Indicators - Section C'!$C$30:$C$121,0)),""),"")</f>
        <v/>
      </c>
      <c r="O106" s="655"/>
      <c r="P106" s="657"/>
      <c r="Q106" s="659"/>
      <c r="R106" s="313" t="str">
        <f t="array" ref="R106">IFERROR(IF(INDEX('Outcome Indicators - Section C'!E$30:E$121,MATCH('Print View'!$A105&amp;'Print View'!$R$81,'Outcome Indicators - Section C'!$A$30:$A$121&amp;'Outcome Indicators - Section C'!$C$30:$C$121,0))&lt;&gt;"",INDEX('Outcome Indicators - Section C'!E$30:E$121,MATCH('Print View'!$A105&amp;'Print View'!$R$81,'Outcome Indicators - Section C'!$A$30:$A$121&amp;'Outcome Indicators - Section C'!$C$30:$C$121,0)),""),"")</f>
        <v/>
      </c>
      <c r="S106" s="655"/>
      <c r="T106" s="657"/>
      <c r="U106" s="659"/>
      <c r="V106" s="313" t="str">
        <f t="array" ref="V106">IFERROR(IF(INDEX('Outcome Indicators - Section C'!E$30:E$121,MATCH('Print View'!$A105&amp;'Print View'!$V$81,'Outcome Indicators - Section C'!$A$30:$A$121&amp;'Outcome Indicators - Section C'!$C$30:$C$121,0))&lt;&gt;"",INDEX('Outcome Indicators - Section C'!E$30:E$121,MATCH('Print View'!$A105&amp;'Print View'!$V$81,'Outcome Indicators - Section C'!$A$30:$A$121&amp;'Outcome Indicators - Section C'!$C$30:$C$121,0)),""),"")</f>
        <v/>
      </c>
      <c r="W106" s="655"/>
      <c r="X106" s="657"/>
      <c r="Y106" s="659"/>
      <c r="Z106" s="313" t="str">
        <f t="array" ref="Z106">IFERROR(IF(INDEX('Outcome Indicators - Section C'!E$30:E$121,MATCH('Print View'!$A105&amp;'Print View'!$Z$81,'Outcome Indicators - Section C'!$A$30:$A$121&amp;'Outcome Indicators - Section C'!$C$30:$C$121,0))&lt;&gt;"",INDEX('Outcome Indicators - Section C'!E$30:E$121,MATCH('Print View'!$A105&amp;'Print View'!$Z$81,'Outcome Indicators - Section C'!$A$30:$A$121&amp;'Outcome Indicators - Section C'!$C$30:$C$121,0)),""),"")</f>
        <v/>
      </c>
      <c r="AA106" s="655"/>
      <c r="AB106" s="657"/>
      <c r="AC106" s="659"/>
      <c r="AD106" s="279"/>
      <c r="AE106" s="262"/>
      <c r="AF106" s="262"/>
      <c r="AG106" s="262"/>
      <c r="AH106" s="262"/>
      <c r="AI106" s="262"/>
      <c r="AJ106" s="263"/>
    </row>
    <row r="107" spans="1:36" ht="60" customHeight="1" x14ac:dyDescent="0.55000000000000004">
      <c r="A107" s="663">
        <v>13</v>
      </c>
      <c r="B107" s="660" t="str">
        <f>IFERROR(IF(INDEX('Outcome Indicators - Section C'!B$10:B$26,MATCH('Print View'!$A107,'Outcome Indicators - Section C'!$A$10:$A$26,0))&lt;&gt;"",INDEX('Outcome Indicators - Section C'!B$10:B$26,MATCH('Print View'!$A107,'Outcome Indicators - Section C'!$A$10:$A$26,0)),""),"")</f>
        <v/>
      </c>
      <c r="C107" s="660" t="str">
        <f>IFERROR(IF(INDEX('Outcome Indicators - Section C'!C$10:C$26,MATCH('Print View'!$A107,'Outcome Indicators - Section C'!$A$10:$A$26,0))&lt;&gt;"",INDEX('Outcome Indicators - Section C'!C$10:C$26,MATCH('Print View'!$A107,'Outcome Indicators - Section C'!$A$10:$A$26,0)),""),"")</f>
        <v/>
      </c>
      <c r="D107" s="660" t="str">
        <f>IFERROR(IF(INDEX('Outcome Indicators - Section C'!D$10:D$26,MATCH('Print View'!$A107,'Outcome Indicators - Section C'!$A$10:$A$26,0))&lt;&gt;"",INDEX('Outcome Indicators - Section C'!D$10:D$26,MATCH('Print View'!$A107,'Outcome Indicators - Section C'!$A$10:$A$26,0)),""),"")</f>
        <v/>
      </c>
      <c r="E107" s="660" t="str">
        <f>IFERROR(IF(INDEX('Outcome Indicators - Section C'!E$10:E$26,MATCH('Print View'!$A107,'Outcome Indicators - Section C'!$A$10:$A$26,0))&lt;&gt;"",INDEX('Outcome Indicators - Section C'!E$10:E$26,MATCH('Print View'!$A107,'Outcome Indicators - Section C'!$A$10:$A$26,0)),""),"")</f>
        <v/>
      </c>
      <c r="F107" s="660" t="str">
        <f>IFERROR(IF(INDEX('Outcome Indicators - Section C'!F$10:F$26,MATCH('Print View'!$A107,'Outcome Indicators - Section C'!$A$10:$A$26,0))&lt;&gt;"",INDEX('Outcome Indicators - Section C'!F$10:F$26,MATCH('Print View'!$A107,'Outcome Indicators - Section C'!$A$10:$A$26,0)),""),"")</f>
        <v/>
      </c>
      <c r="G107" s="660" t="str">
        <f>IFERROR(IF(INDEX('Outcome Indicators - Section C'!G$10:G$26,MATCH('Print View'!$A107,'Outcome Indicators - Section C'!$A$10:$A$26,0))&lt;&gt;"",INDEX('Outcome Indicators - Section C'!G$10:G$26,MATCH('Print View'!$A107,'Outcome Indicators - Section C'!$A$10:$A$26,0)),""),"")</f>
        <v/>
      </c>
      <c r="H107" s="660" t="str">
        <f>IFERROR(IF(INDEX('Outcome Indicators - Section C'!H$10:H$26,MATCH('Print View'!$A107,'Outcome Indicators - Section C'!$A$10:$A$26,0))&lt;&gt;"",INDEX('Outcome Indicators - Section C'!H$10:H$26,MATCH('Print View'!$A107,'Outcome Indicators - Section C'!$A$10:$A$26,0)),""),"")</f>
        <v/>
      </c>
      <c r="I107" s="664">
        <f>IFERROR(IF(INDEX('Outcome Indicators - Section C'!A$10:A$26,MATCH('Print View'!$A107,'Outcome Indicators - Section C'!$A$10:$A$26,0))&lt;&gt;"",INDEX('Outcome Indicators - Section C'!A$10:A$26,MATCH('Print View'!$A107,'Outcome Indicators - Section C'!$A$10:$A$26,0)),""),"")</f>
        <v>13</v>
      </c>
      <c r="J107" s="284" t="str">
        <f t="array" ref="J107">IFERROR(IF(INDEX('Outcome Indicators - Section C'!D$30:D$121,MATCH('Print View'!$A107&amp;'Print View'!$J$81,'Outcome Indicators - Section C'!$A$30:$A$121&amp;'Outcome Indicators - Section C'!$C$30:$C$121,0))&lt;&gt;"",INDEX('Outcome Indicators - Section C'!D$30:D$121,MATCH('Print View'!$A107&amp;'Print View'!$J$81,'Outcome Indicators - Section C'!$A$30:$A$121&amp;'Outcome Indicators - Section C'!$C$30:$C$121,0)),""),"")</f>
        <v/>
      </c>
      <c r="K107" s="601" t="str">
        <f t="array" ref="K107">IFERROR(IF(INDEX('Outcome Indicators - Section C'!F$30:F$121,MATCH('Print View'!$A107&amp;'Print View'!$J$81,'Outcome Indicators - Section C'!$A$30:$A$121&amp;'Outcome Indicators - Section C'!$C$30:$C$121,0))&lt;&gt;"",INDEX('Outcome Indicators - Section C'!F$30:F$121,MATCH('Print View'!$A107&amp;'Print View'!$J$81,'Outcome Indicators - Section C'!$A$30:$A$121&amp;'Outcome Indicators - Section C'!$C$30:$C$121,0)),""),"")</f>
        <v/>
      </c>
      <c r="L107" s="603" t="str">
        <f t="array" ref="L107">IFERROR(IF(INDEX('Outcome Indicators - Section C'!G$30:G$121,MATCH('Print View'!$A107&amp;'Print View'!$J$81,'Outcome Indicators - Section C'!$A$30:$A$121&amp;'Outcome Indicators - Section C'!$C$30:$C$121,0))&lt;&gt;"",INDEX('Outcome Indicators - Section C'!G$30:G$121,MATCH('Print View'!$A107&amp;'Print View'!$J$81,'Outcome Indicators - Section C'!$A$30:$A$121&amp;'Outcome Indicators - Section C'!$C$30:$C$121,0)),""),"")</f>
        <v/>
      </c>
      <c r="M107" s="605" t="str">
        <f t="array" ref="M107">IFERROR(IF(INDEX('Outcome Indicators - Section C'!H$30:H$121,MATCH('Print View'!$A107&amp;'Print View'!$J$81,'Outcome Indicators - Section C'!$A$30:$A$121&amp;'Outcome Indicators - Section C'!$C$30:$C$121,0))&lt;&gt;"",INDEX('Outcome Indicators - Section C'!H$30:H$121,MATCH('Print View'!$A107&amp;'Print View'!$J$81,'Outcome Indicators - Section C'!$A$30:$A$121&amp;'Outcome Indicators - Section C'!$C$30:$C$121,0)),""),"")</f>
        <v/>
      </c>
      <c r="N107" s="284" t="str">
        <f t="array" ref="N107">IFERROR(IF(INDEX('Outcome Indicators - Section C'!D$30:D$121,MATCH('Print View'!$A107&amp;'Print View'!$N$81,'Outcome Indicators - Section C'!$A$30:$A$121&amp;'Outcome Indicators - Section C'!$C$30:$C$121,0))&lt;&gt;"",INDEX('Outcome Indicators - Section C'!D$30:D$121,MATCH('Print View'!$A107&amp;'Print View'!$N$81,'Outcome Indicators - Section C'!$A$30:$A$121&amp;'Outcome Indicators - Section C'!$C$30:$C$121,0)),""),"")</f>
        <v/>
      </c>
      <c r="O107" s="601" t="str">
        <f t="array" ref="O107">IFERROR(IF(INDEX('Outcome Indicators - Section C'!F$30:F$121,MATCH('Print View'!$A107&amp;'Print View'!$N$81,'Outcome Indicators - Section C'!$A$30:$A$121&amp;'Outcome Indicators - Section C'!$C$30:$C$121,0))&lt;&gt;"",INDEX('Outcome Indicators - Section C'!F$30:F$121,MATCH('Print View'!$A107&amp;'Print View'!$N$81,'Outcome Indicators - Section C'!$A$30:$A$121&amp;'Outcome Indicators - Section C'!$C$30:$C$121,0)),""),"")</f>
        <v/>
      </c>
      <c r="P107" s="603" t="str">
        <f t="array" ref="P107">IFERROR(IF(INDEX('Outcome Indicators - Section C'!G$30:G$121,MATCH('Print View'!$A107&amp;'Print View'!$N$81,'Outcome Indicators - Section C'!$A$30:$A$121&amp;'Outcome Indicators - Section C'!$C$30:$C$121,0))&lt;&gt;"",INDEX('Outcome Indicators - Section C'!G$30:G$121,MATCH('Print View'!$A107&amp;'Print View'!$N$81,'Outcome Indicators - Section C'!$A$30:$A$121&amp;'Outcome Indicators - Section C'!$C$30:$C$121,0)),""),"")</f>
        <v/>
      </c>
      <c r="Q107" s="605" t="str">
        <f t="array" ref="Q107">IFERROR(IF(INDEX('Outcome Indicators - Section C'!H$30:H$121,MATCH('Print View'!$A107&amp;'Print View'!$N$81,'Outcome Indicators - Section C'!$A$30:$A$121&amp;'Outcome Indicators - Section C'!$C$30:$C$121,0))&lt;&gt;"",INDEX('Outcome Indicators - Section C'!H$30:H$121,MATCH('Print View'!$A107&amp;'Print View'!$N$81,'Outcome Indicators - Section C'!$A$30:$A$121&amp;'Outcome Indicators - Section C'!$C$30:$C$121,0)),""),"")</f>
        <v/>
      </c>
      <c r="R107" s="284" t="str">
        <f t="array" ref="R107">IFERROR(IF(INDEX('Outcome Indicators - Section C'!D$30:D$121,MATCH('Print View'!$A107&amp;'Print View'!$R$81,'Outcome Indicators - Section C'!$A$30:$A$121&amp;'Outcome Indicators - Section C'!$C$30:$C$121,0))&lt;&gt;"",INDEX('Outcome Indicators - Section C'!D$30:D$121,MATCH('Print View'!$A107&amp;'Print View'!$R$81,'Outcome Indicators - Section C'!$A$30:$A$121&amp;'Outcome Indicators - Section C'!$C$30:$C$121,0)),""),"")</f>
        <v/>
      </c>
      <c r="S107" s="601" t="str">
        <f t="array" ref="S107">IFERROR(IF(INDEX('Outcome Indicators - Section C'!F$30:F$121,MATCH('Print View'!$A107&amp;'Print View'!$R$81,'Outcome Indicators - Section C'!$A$30:$A$121&amp;'Outcome Indicators - Section C'!$C$30:$C$121,0))&lt;&gt;"",INDEX('Outcome Indicators - Section C'!F$30:F$121,MATCH('Print View'!$A107&amp;'Print View'!$R$81,'Outcome Indicators - Section C'!$A$30:$A$121&amp;'Outcome Indicators - Section C'!$C$30:$C$121,0)),""),"")</f>
        <v/>
      </c>
      <c r="T107" s="603" t="str">
        <f t="array" ref="T107">IFERROR(IF(INDEX('Outcome Indicators - Section C'!G$30:G$121,MATCH('Print View'!$A107&amp;'Print View'!$R$81,'Outcome Indicators - Section C'!$A$30:$A$121&amp;'Outcome Indicators - Section C'!$C$30:$C$121,0))&lt;&gt;"",INDEX('Outcome Indicators - Section C'!G$30:G$121,MATCH('Print View'!$A107&amp;'Print View'!$R$81,'Outcome Indicators - Section C'!$A$30:$A$121&amp;'Outcome Indicators - Section C'!$C$30:$C$121,0)),""),"")</f>
        <v/>
      </c>
      <c r="U107" s="605" t="str">
        <f t="array" ref="U107">IFERROR(IF(INDEX('Outcome Indicators - Section C'!H$30:H$121,MATCH('Print View'!$A107&amp;'Print View'!$R$81,'Outcome Indicators - Section C'!$A$30:$A$121&amp;'Outcome Indicators - Section C'!$C$30:$C$121,0))&lt;&gt;"",INDEX('Outcome Indicators - Section C'!H$30:H$121,MATCH('Print View'!$A107&amp;'Print View'!$R$81,'Outcome Indicators - Section C'!$A$30:$A$121&amp;'Outcome Indicators - Section C'!$C$30:$C$121,0)),""),"")</f>
        <v/>
      </c>
      <c r="V107" s="284" t="str">
        <f t="array" ref="V107">IFERROR(IF(INDEX('Outcome Indicators - Section C'!D$30:D$121,MATCH('Print View'!$A107&amp;'Print View'!$V$81,'Outcome Indicators - Section C'!$A$30:$A$121&amp;'Outcome Indicators - Section C'!$C$30:$C$121,0))&lt;&gt;"",INDEX('Outcome Indicators - Section C'!D$30:D$121,MATCH('Print View'!$A107&amp;'Print View'!$V$81,'Outcome Indicators - Section C'!$A$30:$A$121&amp;'Outcome Indicators - Section C'!$C$30:$C$121,0)),""),"")</f>
        <v/>
      </c>
      <c r="W107" s="601" t="str">
        <f t="array" ref="W107">IFERROR(IF(INDEX('Outcome Indicators - Section C'!F$30:F$121,MATCH('Print View'!$A107&amp;'Print View'!$V$81,'Outcome Indicators - Section C'!$A$30:$A$121&amp;'Outcome Indicators - Section C'!$C$30:$C$121,0))&lt;&gt;"",INDEX('Outcome Indicators - Section C'!F$30:F$121,MATCH('Print View'!$A107&amp;'Print View'!$V$81,'Outcome Indicators - Section C'!$A$30:$A$121&amp;'Outcome Indicators - Section C'!$C$30:$C$121,0)),""),"")</f>
        <v/>
      </c>
      <c r="X107" s="603" t="str">
        <f t="array" ref="X107">IFERROR(IF(INDEX('Outcome Indicators - Section C'!G$30:G$121,MATCH('Print View'!$A107&amp;'Print View'!$V$81,'Outcome Indicators - Section C'!$A$30:$A$121&amp;'Outcome Indicators - Section C'!$C$30:$C$121,0))&lt;&gt;"",INDEX('Outcome Indicators - Section C'!G$30:G$121,MATCH('Print View'!$A107&amp;'Print View'!$V$81,'Outcome Indicators - Section C'!$A$30:$A$121&amp;'Outcome Indicators - Section C'!$C$30:$C$121,0)),""),"")</f>
        <v/>
      </c>
      <c r="Y107" s="605" t="str">
        <f t="array" ref="Y107">IFERROR(IF(INDEX('Outcome Indicators - Section C'!H$30:H$121,MATCH('Print View'!$A107&amp;'Print View'!$V$81,'Outcome Indicators - Section C'!$A$30:$A$121&amp;'Outcome Indicators - Section C'!$C$30:$C$121,0))&lt;&gt;"",INDEX('Outcome Indicators - Section C'!H$30:H$121,MATCH('Print View'!$A107&amp;'Print View'!$V$81,'Outcome Indicators - Section C'!$A$30:$A$121&amp;'Outcome Indicators - Section C'!$C$30:$C$121,0)),""),"")</f>
        <v/>
      </c>
      <c r="Z107" s="284" t="str">
        <f t="array" ref="Z107">IFERROR(IF(INDEX('Outcome Indicators - Section C'!D$30:D$121,MATCH('Print View'!$A107&amp;'Print View'!$Z$81,'Outcome Indicators - Section C'!$A$30:$A$121&amp;'Outcome Indicators - Section C'!$C$30:$C$121,0))&lt;&gt;"",INDEX('Outcome Indicators - Section C'!D$30:D$121,MATCH('Print View'!$A107&amp;'Print View'!$Z$81,'Outcome Indicators - Section C'!$A$30:$A$121&amp;'Outcome Indicators - Section C'!$C$30:$C$121,0)),""),"")</f>
        <v/>
      </c>
      <c r="AA107" s="601" t="str">
        <f t="array" ref="AA107">IFERROR(IF(INDEX('Outcome Indicators - Section C'!F$30:F$121,MATCH('Print View'!$A107&amp;'Print View'!$Z$81,'Outcome Indicators - Section C'!$A$30:$A$121&amp;'Outcome Indicators - Section C'!$C$30:$C$121,0))&lt;&gt;"",INDEX('Outcome Indicators - Section C'!F$30:F$121,MATCH('Print View'!$A107&amp;'Print View'!$Z$81,'Outcome Indicators - Section C'!$A$30:$A$121&amp;'Outcome Indicators - Section C'!$C$30:$C$121,0)),""),"")</f>
        <v/>
      </c>
      <c r="AB107" s="603" t="str">
        <f t="array" ref="AB107">IFERROR(IF(INDEX('Outcome Indicators - Section C'!G$30:G$121,MATCH('Print View'!$A107&amp;'Print View'!$Z$81,'Outcome Indicators - Section C'!$A$30:$A$121&amp;'Outcome Indicators - Section C'!$C$30:$C$121,0))&lt;&gt;"",INDEX('Outcome Indicators - Section C'!G$30:G$121,MATCH('Print View'!$A107&amp;'Print View'!$Z$81,'Outcome Indicators - Section C'!$A$30:$A$121&amp;'Outcome Indicators - Section C'!$C$30:$C$121,0)),""),"")</f>
        <v/>
      </c>
      <c r="AC107" s="605" t="str">
        <f t="array" ref="AC107">IFERROR(IF(INDEX('Outcome Indicators - Section C'!H$30:H$121,MATCH('Print View'!$A107&amp;'Print View'!$Z$81,'Outcome Indicators - Section C'!$A$30:$A$121&amp;'Outcome Indicators - Section C'!$C$30:$C$121,0))&lt;&gt;"",INDEX('Outcome Indicators - Section C'!H$30:H$121,MATCH('Print View'!$A107&amp;'Print View'!$Z$81,'Outcome Indicators - Section C'!$A$30:$A$121&amp;'Outcome Indicators - Section C'!$C$30:$C$121,0)),""),"")</f>
        <v/>
      </c>
      <c r="AD107" s="280"/>
      <c r="AE107" s="255"/>
      <c r="AF107" s="255"/>
      <c r="AG107" s="255"/>
      <c r="AH107" s="255"/>
      <c r="AI107" s="268"/>
      <c r="AJ107" s="666"/>
    </row>
    <row r="108" spans="1:36" ht="60" customHeight="1" x14ac:dyDescent="0.3">
      <c r="A108" s="663"/>
      <c r="B108" s="661"/>
      <c r="C108" s="661"/>
      <c r="D108" s="661"/>
      <c r="E108" s="661"/>
      <c r="F108" s="661"/>
      <c r="G108" s="661"/>
      <c r="H108" s="661"/>
      <c r="I108" s="665"/>
      <c r="J108" s="285" t="str">
        <f t="array" ref="J108">IFERROR(IF(INDEX('Outcome Indicators - Section C'!E$30:E$121,MATCH('Print View'!$A107&amp;'Print View'!$J$81,'Outcome Indicators - Section C'!$A$30:$A$121&amp;'Outcome Indicators - Section C'!$C$30:$C$121,0))&lt;&gt;"",INDEX('Outcome Indicators - Section C'!E$30:E$121,MATCH('Print View'!$A107&amp;'Print View'!$J$81,'Outcome Indicators - Section C'!$A$30:$A$121&amp;'Outcome Indicators - Section C'!$C$30:$C$121,0)),""),"")</f>
        <v/>
      </c>
      <c r="K108" s="602"/>
      <c r="L108" s="604"/>
      <c r="M108" s="606"/>
      <c r="N108" s="285" t="str">
        <f t="array" ref="N108">IFERROR(IF(INDEX('Outcome Indicators - Section C'!E$30:E$121,MATCH('Print View'!$A107&amp;'Print View'!$N$81,'Outcome Indicators - Section C'!$A$30:$A$121&amp;'Outcome Indicators - Section C'!$C$30:$C$121,0))&lt;&gt;"",INDEX('Outcome Indicators - Section C'!E$30:E$121,MATCH('Print View'!$A107&amp;'Print View'!$N$81,'Outcome Indicators - Section C'!$A$30:$A$121&amp;'Outcome Indicators - Section C'!$C$30:$C$121,0)),""),"")</f>
        <v/>
      </c>
      <c r="O108" s="602"/>
      <c r="P108" s="604"/>
      <c r="Q108" s="606"/>
      <c r="R108" s="285" t="str">
        <f t="array" ref="R108">IFERROR(IF(INDEX('Outcome Indicators - Section C'!E$30:E$121,MATCH('Print View'!$A107&amp;'Print View'!$R$81,'Outcome Indicators - Section C'!$A$30:$A$121&amp;'Outcome Indicators - Section C'!$C$30:$C$121,0))&lt;&gt;"",INDEX('Outcome Indicators - Section C'!E$30:E$121,MATCH('Print View'!$A107&amp;'Print View'!$R$81,'Outcome Indicators - Section C'!$A$30:$A$121&amp;'Outcome Indicators - Section C'!$C$30:$C$121,0)),""),"")</f>
        <v/>
      </c>
      <c r="S108" s="602"/>
      <c r="T108" s="604"/>
      <c r="U108" s="606"/>
      <c r="V108" s="285" t="str">
        <f t="array" ref="V108">IFERROR(IF(INDEX('Outcome Indicators - Section C'!E$30:E$121,MATCH('Print View'!$A107&amp;'Print View'!$V$81,'Outcome Indicators - Section C'!$A$30:$A$121&amp;'Outcome Indicators - Section C'!$C$30:$C$121,0))&lt;&gt;"",INDEX('Outcome Indicators - Section C'!E$30:E$121,MATCH('Print View'!$A107&amp;'Print View'!$V$81,'Outcome Indicators - Section C'!$A$30:$A$121&amp;'Outcome Indicators - Section C'!$C$30:$C$121,0)),""),"")</f>
        <v/>
      </c>
      <c r="W108" s="602"/>
      <c r="X108" s="604"/>
      <c r="Y108" s="606"/>
      <c r="Z108" s="285" t="str">
        <f t="array" ref="Z108">IFERROR(IF(INDEX('Outcome Indicators - Section C'!E$30:E$121,MATCH('Print View'!$A107&amp;'Print View'!$Z$81,'Outcome Indicators - Section C'!$A$30:$A$121&amp;'Outcome Indicators - Section C'!$C$30:$C$121,0))&lt;&gt;"",INDEX('Outcome Indicators - Section C'!E$30:E$121,MATCH('Print View'!$A107&amp;'Print View'!$Z$81,'Outcome Indicators - Section C'!$A$30:$A$121&amp;'Outcome Indicators - Section C'!$C$30:$C$121,0)),""),"")</f>
        <v/>
      </c>
      <c r="AA108" s="602"/>
      <c r="AB108" s="604"/>
      <c r="AC108" s="606"/>
      <c r="AD108" s="277"/>
      <c r="AE108" s="258"/>
      <c r="AF108" s="258"/>
      <c r="AG108" s="258"/>
      <c r="AH108" s="258"/>
      <c r="AI108" s="268"/>
      <c r="AJ108" s="666"/>
    </row>
    <row r="109" spans="1:36" ht="60" customHeight="1" x14ac:dyDescent="0.55000000000000004">
      <c r="A109" s="607">
        <v>14</v>
      </c>
      <c r="B109" s="608" t="str">
        <f>IFERROR(IF(INDEX('Outcome Indicators - Section C'!B$10:B$26,MATCH('Print View'!$A109,'Outcome Indicators - Section C'!$A$10:$A$26,0))&lt;&gt;"",INDEX('Outcome Indicators - Section C'!B$10:B$26,MATCH('Print View'!$A109,'Outcome Indicators - Section C'!$A$10:$A$26,0)),""),"")</f>
        <v/>
      </c>
      <c r="C109" s="608" t="str">
        <f>IFERROR(IF(INDEX('Outcome Indicators - Section C'!C$10:C$26,MATCH('Print View'!$A109,'Outcome Indicators - Section C'!$A$10:$A$26,0))&lt;&gt;"",INDEX('Outcome Indicators - Section C'!C$10:C$26,MATCH('Print View'!$A109,'Outcome Indicators - Section C'!$A$10:$A$26,0)),""),"")</f>
        <v/>
      </c>
      <c r="D109" s="608" t="str">
        <f>IFERROR(IF(INDEX('Outcome Indicators - Section C'!D$10:D$26,MATCH('Print View'!$A109,'Outcome Indicators - Section C'!$A$10:$A$26,0))&lt;&gt;"",INDEX('Outcome Indicators - Section C'!D$10:D$26,MATCH('Print View'!$A109,'Outcome Indicators - Section C'!$A$10:$A$26,0)),""),"")</f>
        <v/>
      </c>
      <c r="E109" s="608" t="str">
        <f>IFERROR(IF(INDEX('Outcome Indicators - Section C'!E$10:E$26,MATCH('Print View'!$A109,'Outcome Indicators - Section C'!$A$10:$A$26,0))&lt;&gt;"",INDEX('Outcome Indicators - Section C'!E$10:E$26,MATCH('Print View'!$A109,'Outcome Indicators - Section C'!$A$10:$A$26,0)),""),"")</f>
        <v/>
      </c>
      <c r="F109" s="608" t="str">
        <f>IFERROR(IF(INDEX('Outcome Indicators - Section C'!F$10:F$26,MATCH('Print View'!$A109,'Outcome Indicators - Section C'!$A$10:$A$26,0))&lt;&gt;"",INDEX('Outcome Indicators - Section C'!F$10:F$26,MATCH('Print View'!$A109,'Outcome Indicators - Section C'!$A$10:$A$26,0)),""),"")</f>
        <v/>
      </c>
      <c r="G109" s="608" t="str">
        <f>IFERROR(IF(INDEX('Outcome Indicators - Section C'!G$10:G$26,MATCH('Print View'!$A109,'Outcome Indicators - Section C'!$A$10:$A$26,0))&lt;&gt;"",INDEX('Outcome Indicators - Section C'!G$10:G$26,MATCH('Print View'!$A109,'Outcome Indicators - Section C'!$A$10:$A$26,0)),""),"")</f>
        <v/>
      </c>
      <c r="H109" s="608" t="str">
        <f>IFERROR(IF(INDEX('Outcome Indicators - Section C'!H$10:H$26,MATCH('Print View'!$A109,'Outcome Indicators - Section C'!$A$10:$A$26,0))&lt;&gt;"",INDEX('Outcome Indicators - Section C'!H$10:H$26,MATCH('Print View'!$A109,'Outcome Indicators - Section C'!$A$10:$A$26,0)),""),"")</f>
        <v/>
      </c>
      <c r="I109" s="610">
        <f>IFERROR(IF(INDEX('Outcome Indicators - Section C'!A$10:A$26,MATCH('Print View'!$A109,'Outcome Indicators - Section C'!$A$10:$A$26,0))&lt;&gt;"",INDEX('Outcome Indicators - Section C'!A$10:A$26,MATCH('Print View'!$A109,'Outcome Indicators - Section C'!$A$10:$A$26,0)),""),"")</f>
        <v>14</v>
      </c>
      <c r="J109" s="312" t="str">
        <f t="array" ref="J109">IFERROR(IF(INDEX('Outcome Indicators - Section C'!D$30:D$121,MATCH('Print View'!$A109&amp;'Print View'!$J$81,'Outcome Indicators - Section C'!$A$30:$A$121&amp;'Outcome Indicators - Section C'!$C$30:$C$121,0))&lt;&gt;"",INDEX('Outcome Indicators - Section C'!D$30:D$121,MATCH('Print View'!$A109&amp;'Print View'!$J$81,'Outcome Indicators - Section C'!$A$30:$A$121&amp;'Outcome Indicators - Section C'!$C$30:$C$121,0)),""),"")</f>
        <v/>
      </c>
      <c r="K109" s="654" t="str">
        <f t="array" ref="K109">IFERROR(IF(INDEX('Outcome Indicators - Section C'!F$30:F$121,MATCH('Print View'!$A109&amp;'Print View'!$J$81,'Outcome Indicators - Section C'!$A$30:$A$121&amp;'Outcome Indicators - Section C'!$C$30:$C$121,0))&lt;&gt;"",INDEX('Outcome Indicators - Section C'!F$30:F$121,MATCH('Print View'!$A109&amp;'Print View'!$J$81,'Outcome Indicators - Section C'!$A$30:$A$121&amp;'Outcome Indicators - Section C'!$C$30:$C$121,0)),""),"")</f>
        <v/>
      </c>
      <c r="L109" s="656" t="str">
        <f t="array" ref="L109">IFERROR(IF(INDEX('Outcome Indicators - Section C'!G$30:G$121,MATCH('Print View'!$A109&amp;'Print View'!$J$81,'Outcome Indicators - Section C'!$A$30:$A$121&amp;'Outcome Indicators - Section C'!$C$30:$C$121,0))&lt;&gt;"",INDEX('Outcome Indicators - Section C'!G$30:G$121,MATCH('Print View'!$A109&amp;'Print View'!$J$81,'Outcome Indicators - Section C'!$A$30:$A$121&amp;'Outcome Indicators - Section C'!$C$30:$C$121,0)),""),"")</f>
        <v/>
      </c>
      <c r="M109" s="658" t="str">
        <f t="array" ref="M109">IFERROR(IF(INDEX('Outcome Indicators - Section C'!H$30:H$121,MATCH('Print View'!$A109&amp;'Print View'!$J$81,'Outcome Indicators - Section C'!$A$30:$A$121&amp;'Outcome Indicators - Section C'!$C$30:$C$121,0))&lt;&gt;"",INDEX('Outcome Indicators - Section C'!H$30:H$121,MATCH('Print View'!$A109&amp;'Print View'!$J$81,'Outcome Indicators - Section C'!$A$30:$A$121&amp;'Outcome Indicators - Section C'!$C$30:$C$121,0)),""),"")</f>
        <v/>
      </c>
      <c r="N109" s="312" t="str">
        <f t="array" ref="N109">IFERROR(IF(INDEX('Outcome Indicators - Section C'!D$30:D$121,MATCH('Print View'!$A109&amp;'Print View'!$N$81,'Outcome Indicators - Section C'!$A$30:$A$121&amp;'Outcome Indicators - Section C'!$C$30:$C$121,0))&lt;&gt;"",INDEX('Outcome Indicators - Section C'!D$30:D$121,MATCH('Print View'!$A109&amp;'Print View'!$N$81,'Outcome Indicators - Section C'!$A$30:$A$121&amp;'Outcome Indicators - Section C'!$C$30:$C$121,0)),""),"")</f>
        <v/>
      </c>
      <c r="O109" s="654" t="str">
        <f t="array" ref="O109">IFERROR(IF(INDEX('Outcome Indicators - Section C'!F$30:F$121,MATCH('Print View'!$A109&amp;'Print View'!$N$81,'Outcome Indicators - Section C'!$A$30:$A$121&amp;'Outcome Indicators - Section C'!$C$30:$C$121,0))&lt;&gt;"",INDEX('Outcome Indicators - Section C'!F$30:F$121,MATCH('Print View'!$A109&amp;'Print View'!$N$81,'Outcome Indicators - Section C'!$A$30:$A$121&amp;'Outcome Indicators - Section C'!$C$30:$C$121,0)),""),"")</f>
        <v/>
      </c>
      <c r="P109" s="656" t="str">
        <f t="array" ref="P109">IFERROR(IF(INDEX('Outcome Indicators - Section C'!G$30:G$121,MATCH('Print View'!$A109&amp;'Print View'!$N$81,'Outcome Indicators - Section C'!$A$30:$A$121&amp;'Outcome Indicators - Section C'!$C$30:$C$121,0))&lt;&gt;"",INDEX('Outcome Indicators - Section C'!G$30:G$121,MATCH('Print View'!$A109&amp;'Print View'!$N$81,'Outcome Indicators - Section C'!$A$30:$A$121&amp;'Outcome Indicators - Section C'!$C$30:$C$121,0)),""),"")</f>
        <v/>
      </c>
      <c r="Q109" s="658" t="str">
        <f t="array" ref="Q109">IFERROR(IF(INDEX('Outcome Indicators - Section C'!H$30:H$121,MATCH('Print View'!$A109&amp;'Print View'!$N$81,'Outcome Indicators - Section C'!$A$30:$A$121&amp;'Outcome Indicators - Section C'!$C$30:$C$121,0))&lt;&gt;"",INDEX('Outcome Indicators - Section C'!H$30:H$121,MATCH('Print View'!$A109&amp;'Print View'!$N$81,'Outcome Indicators - Section C'!$A$30:$A$121&amp;'Outcome Indicators - Section C'!$C$30:$C$121,0)),""),"")</f>
        <v/>
      </c>
      <c r="R109" s="312" t="str">
        <f t="array" ref="R109">IFERROR(IF(INDEX('Outcome Indicators - Section C'!D$30:D$121,MATCH('Print View'!$A109&amp;'Print View'!$R$81,'Outcome Indicators - Section C'!$A$30:$A$121&amp;'Outcome Indicators - Section C'!$C$30:$C$121,0))&lt;&gt;"",INDEX('Outcome Indicators - Section C'!D$30:D$121,MATCH('Print View'!$A109&amp;'Print View'!$R$81,'Outcome Indicators - Section C'!$A$30:$A$121&amp;'Outcome Indicators - Section C'!$C$30:$C$121,0)),""),"")</f>
        <v/>
      </c>
      <c r="S109" s="654" t="str">
        <f t="array" ref="S109">IFERROR(IF(INDEX('Outcome Indicators - Section C'!F$30:F$121,MATCH('Print View'!$A109&amp;'Print View'!$R$81,'Outcome Indicators - Section C'!$A$30:$A$121&amp;'Outcome Indicators - Section C'!$C$30:$C$121,0))&lt;&gt;"",INDEX('Outcome Indicators - Section C'!F$30:F$121,MATCH('Print View'!$A109&amp;'Print View'!$R$81,'Outcome Indicators - Section C'!$A$30:$A$121&amp;'Outcome Indicators - Section C'!$C$30:$C$121,0)),""),"")</f>
        <v/>
      </c>
      <c r="T109" s="656" t="str">
        <f t="array" ref="T109">IFERROR(IF(INDEX('Outcome Indicators - Section C'!G$30:G$121,MATCH('Print View'!$A109&amp;'Print View'!$R$81,'Outcome Indicators - Section C'!$A$30:$A$121&amp;'Outcome Indicators - Section C'!$C$30:$C$121,0))&lt;&gt;"",INDEX('Outcome Indicators - Section C'!G$30:G$121,MATCH('Print View'!$A109&amp;'Print View'!$R$81,'Outcome Indicators - Section C'!$A$30:$A$121&amp;'Outcome Indicators - Section C'!$C$30:$C$121,0)),""),"")</f>
        <v/>
      </c>
      <c r="U109" s="658" t="str">
        <f t="array" ref="U109">IFERROR(IF(INDEX('Outcome Indicators - Section C'!H$30:H$121,MATCH('Print View'!$A109&amp;'Print View'!$R$81,'Outcome Indicators - Section C'!$A$30:$A$121&amp;'Outcome Indicators - Section C'!$C$30:$C$121,0))&lt;&gt;"",INDEX('Outcome Indicators - Section C'!H$30:H$121,MATCH('Print View'!$A109&amp;'Print View'!$R$81,'Outcome Indicators - Section C'!$A$30:$A$121&amp;'Outcome Indicators - Section C'!$C$30:$C$121,0)),""),"")</f>
        <v/>
      </c>
      <c r="V109" s="312" t="str">
        <f t="array" ref="V109">IFERROR(IF(INDEX('Outcome Indicators - Section C'!D$30:D$121,MATCH('Print View'!$A109&amp;'Print View'!$V$81,'Outcome Indicators - Section C'!$A$30:$A$121&amp;'Outcome Indicators - Section C'!$C$30:$C$121,0))&lt;&gt;"",INDEX('Outcome Indicators - Section C'!D$30:D$121,MATCH('Print View'!$A109&amp;'Print View'!$V$81,'Outcome Indicators - Section C'!$A$30:$A$121&amp;'Outcome Indicators - Section C'!$C$30:$C$121,0)),""),"")</f>
        <v/>
      </c>
      <c r="W109" s="654" t="str">
        <f t="array" ref="W109">IFERROR(IF(INDEX('Outcome Indicators - Section C'!F$30:F$121,MATCH('Print View'!$A109&amp;'Print View'!$V$81,'Outcome Indicators - Section C'!$A$30:$A$121&amp;'Outcome Indicators - Section C'!$C$30:$C$121,0))&lt;&gt;"",INDEX('Outcome Indicators - Section C'!F$30:F$121,MATCH('Print View'!$A109&amp;'Print View'!$V$81,'Outcome Indicators - Section C'!$A$30:$A$121&amp;'Outcome Indicators - Section C'!$C$30:$C$121,0)),""),"")</f>
        <v/>
      </c>
      <c r="X109" s="656" t="str">
        <f t="array" ref="X109">IFERROR(IF(INDEX('Outcome Indicators - Section C'!G$30:G$121,MATCH('Print View'!$A109&amp;'Print View'!$V$81,'Outcome Indicators - Section C'!$A$30:$A$121&amp;'Outcome Indicators - Section C'!$C$30:$C$121,0))&lt;&gt;"",INDEX('Outcome Indicators - Section C'!G$30:G$121,MATCH('Print View'!$A109&amp;'Print View'!$V$81,'Outcome Indicators - Section C'!$A$30:$A$121&amp;'Outcome Indicators - Section C'!$C$30:$C$121,0)),""),"")</f>
        <v/>
      </c>
      <c r="Y109" s="658" t="str">
        <f t="array" ref="Y109">IFERROR(IF(INDEX('Outcome Indicators - Section C'!H$30:H$121,MATCH('Print View'!$A109&amp;'Print View'!$V$81,'Outcome Indicators - Section C'!$A$30:$A$121&amp;'Outcome Indicators - Section C'!$C$30:$C$121,0))&lt;&gt;"",INDEX('Outcome Indicators - Section C'!H$30:H$121,MATCH('Print View'!$A109&amp;'Print View'!$V$81,'Outcome Indicators - Section C'!$A$30:$A$121&amp;'Outcome Indicators - Section C'!$C$30:$C$121,0)),""),"")</f>
        <v/>
      </c>
      <c r="Z109" s="312" t="str">
        <f t="array" ref="Z109">IFERROR(IF(INDEX('Outcome Indicators - Section C'!D$30:D$121,MATCH('Print View'!$A109&amp;'Print View'!$Z$81,'Outcome Indicators - Section C'!$A$30:$A$121&amp;'Outcome Indicators - Section C'!$C$30:$C$121,0))&lt;&gt;"",INDEX('Outcome Indicators - Section C'!D$30:D$121,MATCH('Print View'!$A109&amp;'Print View'!$Z$81,'Outcome Indicators - Section C'!$A$30:$A$121&amp;'Outcome Indicators - Section C'!$C$30:$C$121,0)),""),"")</f>
        <v/>
      </c>
      <c r="AA109" s="654" t="str">
        <f t="array" ref="AA109">IFERROR(IF(INDEX('Outcome Indicators - Section C'!F$30:F$121,MATCH('Print View'!$A109&amp;'Print View'!$Z$81,'Outcome Indicators - Section C'!$A$30:$A$121&amp;'Outcome Indicators - Section C'!$C$30:$C$121,0))&lt;&gt;"",INDEX('Outcome Indicators - Section C'!F$30:F$121,MATCH('Print View'!$A109&amp;'Print View'!$Z$81,'Outcome Indicators - Section C'!$A$30:$A$121&amp;'Outcome Indicators - Section C'!$C$30:$C$121,0)),""),"")</f>
        <v/>
      </c>
      <c r="AB109" s="656" t="str">
        <f t="array" ref="AB109">IFERROR(IF(INDEX('Outcome Indicators - Section C'!G$30:G$121,MATCH('Print View'!$A109&amp;'Print View'!$Z$81,'Outcome Indicators - Section C'!$A$30:$A$121&amp;'Outcome Indicators - Section C'!$C$30:$C$121,0))&lt;&gt;"",INDEX('Outcome Indicators - Section C'!G$30:G$121,MATCH('Print View'!$A109&amp;'Print View'!$Z$81,'Outcome Indicators - Section C'!$A$30:$A$121&amp;'Outcome Indicators - Section C'!$C$30:$C$121,0)),""),"")</f>
        <v/>
      </c>
      <c r="AC109" s="658" t="str">
        <f t="array" ref="AC109">IFERROR(IF(INDEX('Outcome Indicators - Section C'!H$30:H$121,MATCH('Print View'!$A109&amp;'Print View'!$Z$81,'Outcome Indicators - Section C'!$A$30:$A$121&amp;'Outcome Indicators - Section C'!$C$30:$C$121,0))&lt;&gt;"",INDEX('Outcome Indicators - Section C'!H$30:H$121,MATCH('Print View'!$A109&amp;'Print View'!$Z$81,'Outcome Indicators - Section C'!$A$30:$A$121&amp;'Outcome Indicators - Section C'!$C$30:$C$121,0)),""),"")</f>
        <v/>
      </c>
      <c r="AD109" s="278"/>
      <c r="AE109" s="260"/>
      <c r="AF109" s="260"/>
      <c r="AG109" s="260"/>
      <c r="AH109" s="260"/>
      <c r="AI109" s="260"/>
      <c r="AJ109" s="261"/>
    </row>
    <row r="110" spans="1:36" ht="60" customHeight="1" x14ac:dyDescent="0.3">
      <c r="A110" s="607"/>
      <c r="B110" s="609"/>
      <c r="C110" s="609"/>
      <c r="D110" s="609"/>
      <c r="E110" s="609"/>
      <c r="F110" s="609"/>
      <c r="G110" s="609"/>
      <c r="H110" s="609"/>
      <c r="I110" s="611"/>
      <c r="J110" s="313" t="str">
        <f t="array" ref="J110">IFERROR(IF(INDEX('Outcome Indicators - Section C'!E$30:E$121,MATCH('Print View'!$A109&amp;'Print View'!$J$81,'Outcome Indicators - Section C'!$A$30:$A$121&amp;'Outcome Indicators - Section C'!$C$30:$C$121,0))&lt;&gt;"",INDEX('Outcome Indicators - Section C'!E$30:E$121,MATCH('Print View'!$A109&amp;'Print View'!$J$81,'Outcome Indicators - Section C'!$A$30:$A$121&amp;'Outcome Indicators - Section C'!$C$30:$C$121,0)),""),"")</f>
        <v/>
      </c>
      <c r="K110" s="655"/>
      <c r="L110" s="657"/>
      <c r="M110" s="659"/>
      <c r="N110" s="313" t="str">
        <f t="array" ref="N110">IFERROR(IF(INDEX('Outcome Indicators - Section C'!E$30:E$121,MATCH('Print View'!$A109&amp;'Print View'!$N$81,'Outcome Indicators - Section C'!$A$30:$A$121&amp;'Outcome Indicators - Section C'!$C$30:$C$121,0))&lt;&gt;"",INDEX('Outcome Indicators - Section C'!E$30:E$121,MATCH('Print View'!$A109&amp;'Print View'!$N$81,'Outcome Indicators - Section C'!$A$30:$A$121&amp;'Outcome Indicators - Section C'!$C$30:$C$121,0)),""),"")</f>
        <v/>
      </c>
      <c r="O110" s="655"/>
      <c r="P110" s="657"/>
      <c r="Q110" s="659"/>
      <c r="R110" s="313" t="str">
        <f t="array" ref="R110">IFERROR(IF(INDEX('Outcome Indicators - Section C'!E$30:E$121,MATCH('Print View'!$A109&amp;'Print View'!$R$81,'Outcome Indicators - Section C'!$A$30:$A$121&amp;'Outcome Indicators - Section C'!$C$30:$C$121,0))&lt;&gt;"",INDEX('Outcome Indicators - Section C'!E$30:E$121,MATCH('Print View'!$A109&amp;'Print View'!$R$81,'Outcome Indicators - Section C'!$A$30:$A$121&amp;'Outcome Indicators - Section C'!$C$30:$C$121,0)),""),"")</f>
        <v/>
      </c>
      <c r="S110" s="655"/>
      <c r="T110" s="657"/>
      <c r="U110" s="659"/>
      <c r="V110" s="313" t="str">
        <f t="array" ref="V110">IFERROR(IF(INDEX('Outcome Indicators - Section C'!E$30:E$121,MATCH('Print View'!$A109&amp;'Print View'!$V$81,'Outcome Indicators - Section C'!$A$30:$A$121&amp;'Outcome Indicators - Section C'!$C$30:$C$121,0))&lt;&gt;"",INDEX('Outcome Indicators - Section C'!E$30:E$121,MATCH('Print View'!$A109&amp;'Print View'!$V$81,'Outcome Indicators - Section C'!$A$30:$A$121&amp;'Outcome Indicators - Section C'!$C$30:$C$121,0)),""),"")</f>
        <v/>
      </c>
      <c r="W110" s="655"/>
      <c r="X110" s="657"/>
      <c r="Y110" s="659"/>
      <c r="Z110" s="313" t="str">
        <f t="array" ref="Z110">IFERROR(IF(INDEX('Outcome Indicators - Section C'!E$30:E$121,MATCH('Print View'!$A109&amp;'Print View'!$Z$81,'Outcome Indicators - Section C'!$A$30:$A$121&amp;'Outcome Indicators - Section C'!$C$30:$C$121,0))&lt;&gt;"",INDEX('Outcome Indicators - Section C'!E$30:E$121,MATCH('Print View'!$A109&amp;'Print View'!$Z$81,'Outcome Indicators - Section C'!$A$30:$A$121&amp;'Outcome Indicators - Section C'!$C$30:$C$121,0)),""),"")</f>
        <v/>
      </c>
      <c r="AA110" s="655"/>
      <c r="AB110" s="657"/>
      <c r="AC110" s="659"/>
      <c r="AD110" s="279"/>
      <c r="AE110" s="262"/>
      <c r="AF110" s="262"/>
      <c r="AG110" s="262"/>
      <c r="AH110" s="262"/>
      <c r="AI110" s="262"/>
      <c r="AJ110" s="263"/>
    </row>
    <row r="111" spans="1:36" ht="60" customHeight="1" x14ac:dyDescent="0.55000000000000004">
      <c r="A111" s="663">
        <v>15</v>
      </c>
      <c r="B111" s="660" t="str">
        <f>IFERROR(IF(INDEX('Outcome Indicators - Section C'!B$10:B$26,MATCH('Print View'!$A111,'Outcome Indicators - Section C'!$A$10:$A$26,0))&lt;&gt;"",INDEX('Outcome Indicators - Section C'!B$10:B$26,MATCH('Print View'!$A111,'Outcome Indicators - Section C'!$A$10:$A$26,0)),""),"")</f>
        <v/>
      </c>
      <c r="C111" s="660" t="str">
        <f>IFERROR(IF(INDEX('Outcome Indicators - Section C'!C$10:C$26,MATCH('Print View'!$A111,'Outcome Indicators - Section C'!$A$10:$A$26,0))&lt;&gt;"",INDEX('Outcome Indicators - Section C'!C$10:C$26,MATCH('Print View'!$A111,'Outcome Indicators - Section C'!$A$10:$A$26,0)),""),"")</f>
        <v/>
      </c>
      <c r="D111" s="660" t="str">
        <f>IFERROR(IF(INDEX('Outcome Indicators - Section C'!D$10:D$26,MATCH('Print View'!$A111,'Outcome Indicators - Section C'!$A$10:$A$26,0))&lt;&gt;"",INDEX('Outcome Indicators - Section C'!D$10:D$26,MATCH('Print View'!$A111,'Outcome Indicators - Section C'!$A$10:$A$26,0)),""),"")</f>
        <v/>
      </c>
      <c r="E111" s="660" t="str">
        <f>IFERROR(IF(INDEX('Outcome Indicators - Section C'!E$10:E$26,MATCH('Print View'!$A111,'Outcome Indicators - Section C'!$A$10:$A$26,0))&lt;&gt;"",INDEX('Outcome Indicators - Section C'!E$10:E$26,MATCH('Print View'!$A111,'Outcome Indicators - Section C'!$A$10:$A$26,0)),""),"")</f>
        <v/>
      </c>
      <c r="F111" s="660" t="str">
        <f>IFERROR(IF(INDEX('Outcome Indicators - Section C'!F$10:F$26,MATCH('Print View'!$A111,'Outcome Indicators - Section C'!$A$10:$A$26,0))&lt;&gt;"",INDEX('Outcome Indicators - Section C'!F$10:F$26,MATCH('Print View'!$A111,'Outcome Indicators - Section C'!$A$10:$A$26,0)),""),"")</f>
        <v/>
      </c>
      <c r="G111" s="660" t="str">
        <f>IFERROR(IF(INDEX('Outcome Indicators - Section C'!G$10:G$26,MATCH('Print View'!$A111,'Outcome Indicators - Section C'!$A$10:$A$26,0))&lt;&gt;"",INDEX('Outcome Indicators - Section C'!G$10:G$26,MATCH('Print View'!$A111,'Outcome Indicators - Section C'!$A$10:$A$26,0)),""),"")</f>
        <v/>
      </c>
      <c r="H111" s="660" t="str">
        <f>IFERROR(IF(INDEX('Outcome Indicators - Section C'!H$10:H$26,MATCH('Print View'!$A111,'Outcome Indicators - Section C'!$A$10:$A$26,0))&lt;&gt;"",INDEX('Outcome Indicators - Section C'!H$10:H$26,MATCH('Print View'!$A111,'Outcome Indicators - Section C'!$A$10:$A$26,0)),""),"")</f>
        <v/>
      </c>
      <c r="I111" s="664">
        <f>IFERROR(IF(INDEX('Outcome Indicators - Section C'!A$10:A$26,MATCH('Print View'!$A111,'Outcome Indicators - Section C'!$A$10:$A$26,0))&lt;&gt;"",INDEX('Outcome Indicators - Section C'!A$10:A$26,MATCH('Print View'!$A111,'Outcome Indicators - Section C'!$A$10:$A$26,0)),""),"")</f>
        <v>15</v>
      </c>
      <c r="J111" s="284" t="str">
        <f t="array" ref="J111">IFERROR(IF(INDEX('Outcome Indicators - Section C'!D$30:D$121,MATCH('Print View'!$A111&amp;'Print View'!$J$81,'Outcome Indicators - Section C'!$A$30:$A$121&amp;'Outcome Indicators - Section C'!$C$30:$C$121,0))&lt;&gt;"",INDEX('Outcome Indicators - Section C'!D$30:D$121,MATCH('Print View'!$A111&amp;'Print View'!$J$81,'Outcome Indicators - Section C'!$A$30:$A$121&amp;'Outcome Indicators - Section C'!$C$30:$C$121,0)),""),"")</f>
        <v/>
      </c>
      <c r="K111" s="601" t="str">
        <f t="array" ref="K111">IFERROR(IF(INDEX('Outcome Indicators - Section C'!F$30:F$121,MATCH('Print View'!$A111&amp;'Print View'!$J$81,'Outcome Indicators - Section C'!$A$30:$A$121&amp;'Outcome Indicators - Section C'!$C$30:$C$121,0))&lt;&gt;"",INDEX('Outcome Indicators - Section C'!F$30:F$121,MATCH('Print View'!$A111&amp;'Print View'!$J$81,'Outcome Indicators - Section C'!$A$30:$A$121&amp;'Outcome Indicators - Section C'!$C$30:$C$121,0)),""),"")</f>
        <v/>
      </c>
      <c r="L111" s="603" t="str">
        <f t="array" ref="L111">IFERROR(IF(INDEX('Outcome Indicators - Section C'!G$30:G$121,MATCH('Print View'!$A111&amp;'Print View'!$J$81,'Outcome Indicators - Section C'!$A$30:$A$121&amp;'Outcome Indicators - Section C'!$C$30:$C$121,0))&lt;&gt;"",INDEX('Outcome Indicators - Section C'!G$30:G$121,MATCH('Print View'!$A111&amp;'Print View'!$J$81,'Outcome Indicators - Section C'!$A$30:$A$121&amp;'Outcome Indicators - Section C'!$C$30:$C$121,0)),""),"")</f>
        <v/>
      </c>
      <c r="M111" s="605" t="str">
        <f t="array" ref="M111">IFERROR(IF(INDEX('Outcome Indicators - Section C'!H$30:H$121,MATCH('Print View'!$A111&amp;'Print View'!$J$81,'Outcome Indicators - Section C'!$A$30:$A$121&amp;'Outcome Indicators - Section C'!$C$30:$C$121,0))&lt;&gt;"",INDEX('Outcome Indicators - Section C'!H$30:H$121,MATCH('Print View'!$A111&amp;'Print View'!$J$81,'Outcome Indicators - Section C'!$A$30:$A$121&amp;'Outcome Indicators - Section C'!$C$30:$C$121,0)),""),"")</f>
        <v/>
      </c>
      <c r="N111" s="284" t="str">
        <f t="array" ref="N111">IFERROR(IF(INDEX('Outcome Indicators - Section C'!D$30:D$121,MATCH('Print View'!$A111&amp;'Print View'!$N$81,'Outcome Indicators - Section C'!$A$30:$A$121&amp;'Outcome Indicators - Section C'!$C$30:$C$121,0))&lt;&gt;"",INDEX('Outcome Indicators - Section C'!D$30:D$121,MATCH('Print View'!$A111&amp;'Print View'!$N$81,'Outcome Indicators - Section C'!$A$30:$A$121&amp;'Outcome Indicators - Section C'!$C$30:$C$121,0)),""),"")</f>
        <v/>
      </c>
      <c r="O111" s="601" t="str">
        <f t="array" ref="O111">IFERROR(IF(INDEX('Outcome Indicators - Section C'!F$30:F$121,MATCH('Print View'!$A111&amp;'Print View'!$N$81,'Outcome Indicators - Section C'!$A$30:$A$121&amp;'Outcome Indicators - Section C'!$C$30:$C$121,0))&lt;&gt;"",INDEX('Outcome Indicators - Section C'!F$30:F$121,MATCH('Print View'!$A111&amp;'Print View'!$N$81,'Outcome Indicators - Section C'!$A$30:$A$121&amp;'Outcome Indicators - Section C'!$C$30:$C$121,0)),""),"")</f>
        <v/>
      </c>
      <c r="P111" s="603" t="str">
        <f t="array" ref="P111">IFERROR(IF(INDEX('Outcome Indicators - Section C'!G$30:G$121,MATCH('Print View'!$A111&amp;'Print View'!$N$81,'Outcome Indicators - Section C'!$A$30:$A$121&amp;'Outcome Indicators - Section C'!$C$30:$C$121,0))&lt;&gt;"",INDEX('Outcome Indicators - Section C'!G$30:G$121,MATCH('Print View'!$A111&amp;'Print View'!$N$81,'Outcome Indicators - Section C'!$A$30:$A$121&amp;'Outcome Indicators - Section C'!$C$30:$C$121,0)),""),"")</f>
        <v/>
      </c>
      <c r="Q111" s="605" t="str">
        <f t="array" ref="Q111">IFERROR(IF(INDEX('Outcome Indicators - Section C'!H$30:H$121,MATCH('Print View'!$A111&amp;'Print View'!$N$81,'Outcome Indicators - Section C'!$A$30:$A$121&amp;'Outcome Indicators - Section C'!$C$30:$C$121,0))&lt;&gt;"",INDEX('Outcome Indicators - Section C'!H$30:H$121,MATCH('Print View'!$A111&amp;'Print View'!$N$81,'Outcome Indicators - Section C'!$A$30:$A$121&amp;'Outcome Indicators - Section C'!$C$30:$C$121,0)),""),"")</f>
        <v/>
      </c>
      <c r="R111" s="284" t="str">
        <f t="array" ref="R111">IFERROR(IF(INDEX('Outcome Indicators - Section C'!D$30:D$121,MATCH('Print View'!$A111&amp;'Print View'!$R$81,'Outcome Indicators - Section C'!$A$30:$A$121&amp;'Outcome Indicators - Section C'!$C$30:$C$121,0))&lt;&gt;"",INDEX('Outcome Indicators - Section C'!D$30:D$121,MATCH('Print View'!$A111&amp;'Print View'!$R$81,'Outcome Indicators - Section C'!$A$30:$A$121&amp;'Outcome Indicators - Section C'!$C$30:$C$121,0)),""),"")</f>
        <v/>
      </c>
      <c r="S111" s="601" t="str">
        <f t="array" ref="S111">IFERROR(IF(INDEX('Outcome Indicators - Section C'!F$30:F$121,MATCH('Print View'!$A111&amp;'Print View'!$R$81,'Outcome Indicators - Section C'!$A$30:$A$121&amp;'Outcome Indicators - Section C'!$C$30:$C$121,0))&lt;&gt;"",INDEX('Outcome Indicators - Section C'!F$30:F$121,MATCH('Print View'!$A111&amp;'Print View'!$R$81,'Outcome Indicators - Section C'!$A$30:$A$121&amp;'Outcome Indicators - Section C'!$C$30:$C$121,0)),""),"")</f>
        <v/>
      </c>
      <c r="T111" s="603" t="str">
        <f t="array" ref="T111">IFERROR(IF(INDEX('Outcome Indicators - Section C'!G$30:G$121,MATCH('Print View'!$A111&amp;'Print View'!$R$81,'Outcome Indicators - Section C'!$A$30:$A$121&amp;'Outcome Indicators - Section C'!$C$30:$C$121,0))&lt;&gt;"",INDEX('Outcome Indicators - Section C'!G$30:G$121,MATCH('Print View'!$A111&amp;'Print View'!$R$81,'Outcome Indicators - Section C'!$A$30:$A$121&amp;'Outcome Indicators - Section C'!$C$30:$C$121,0)),""),"")</f>
        <v/>
      </c>
      <c r="U111" s="605" t="str">
        <f t="array" ref="U111">IFERROR(IF(INDEX('Outcome Indicators - Section C'!H$30:H$121,MATCH('Print View'!$A111&amp;'Print View'!$R$81,'Outcome Indicators - Section C'!$A$30:$A$121&amp;'Outcome Indicators - Section C'!$C$30:$C$121,0))&lt;&gt;"",INDEX('Outcome Indicators - Section C'!H$30:H$121,MATCH('Print View'!$A111&amp;'Print View'!$R$81,'Outcome Indicators - Section C'!$A$30:$A$121&amp;'Outcome Indicators - Section C'!$C$30:$C$121,0)),""),"")</f>
        <v/>
      </c>
      <c r="V111" s="284" t="str">
        <f t="array" ref="V111">IFERROR(IF(INDEX('Outcome Indicators - Section C'!D$30:D$121,MATCH('Print View'!$A111&amp;'Print View'!$V$81,'Outcome Indicators - Section C'!$A$30:$A$121&amp;'Outcome Indicators - Section C'!$C$30:$C$121,0))&lt;&gt;"",INDEX('Outcome Indicators - Section C'!D$30:D$121,MATCH('Print View'!$A111&amp;'Print View'!$V$81,'Outcome Indicators - Section C'!$A$30:$A$121&amp;'Outcome Indicators - Section C'!$C$30:$C$121,0)),""),"")</f>
        <v/>
      </c>
      <c r="W111" s="601" t="str">
        <f t="array" ref="W111">IFERROR(IF(INDEX('Outcome Indicators - Section C'!F$30:F$121,MATCH('Print View'!$A111&amp;'Print View'!$V$81,'Outcome Indicators - Section C'!$A$30:$A$121&amp;'Outcome Indicators - Section C'!$C$30:$C$121,0))&lt;&gt;"",INDEX('Outcome Indicators - Section C'!F$30:F$121,MATCH('Print View'!$A111&amp;'Print View'!$V$81,'Outcome Indicators - Section C'!$A$30:$A$121&amp;'Outcome Indicators - Section C'!$C$30:$C$121,0)),""),"")</f>
        <v/>
      </c>
      <c r="X111" s="603" t="str">
        <f t="array" ref="X111">IFERROR(IF(INDEX('Outcome Indicators - Section C'!G$30:G$121,MATCH('Print View'!$A111&amp;'Print View'!$V$81,'Outcome Indicators - Section C'!$A$30:$A$121&amp;'Outcome Indicators - Section C'!$C$30:$C$121,0))&lt;&gt;"",INDEX('Outcome Indicators - Section C'!G$30:G$121,MATCH('Print View'!$A111&amp;'Print View'!$V$81,'Outcome Indicators - Section C'!$A$30:$A$121&amp;'Outcome Indicators - Section C'!$C$30:$C$121,0)),""),"")</f>
        <v/>
      </c>
      <c r="Y111" s="605" t="str">
        <f t="array" ref="Y111">IFERROR(IF(INDEX('Outcome Indicators - Section C'!H$30:H$121,MATCH('Print View'!$A111&amp;'Print View'!$V$81,'Outcome Indicators - Section C'!$A$30:$A$121&amp;'Outcome Indicators - Section C'!$C$30:$C$121,0))&lt;&gt;"",INDEX('Outcome Indicators - Section C'!H$30:H$121,MATCH('Print View'!$A111&amp;'Print View'!$V$81,'Outcome Indicators - Section C'!$A$30:$A$121&amp;'Outcome Indicators - Section C'!$C$30:$C$121,0)),""),"")</f>
        <v/>
      </c>
      <c r="Z111" s="284" t="str">
        <f t="array" ref="Z111">IFERROR(IF(INDEX('Outcome Indicators - Section C'!D$30:D$121,MATCH('Print View'!$A111&amp;'Print View'!$Z$81,'Outcome Indicators - Section C'!$A$30:$A$121&amp;'Outcome Indicators - Section C'!$C$30:$C$121,0))&lt;&gt;"",INDEX('Outcome Indicators - Section C'!D$30:D$121,MATCH('Print View'!$A111&amp;'Print View'!$Z$81,'Outcome Indicators - Section C'!$A$30:$A$121&amp;'Outcome Indicators - Section C'!$C$30:$C$121,0)),""),"")</f>
        <v/>
      </c>
      <c r="AA111" s="601" t="str">
        <f t="array" ref="AA111">IFERROR(IF(INDEX('Outcome Indicators - Section C'!F$30:F$121,MATCH('Print View'!$A111&amp;'Print View'!$Z$81,'Outcome Indicators - Section C'!$A$30:$A$121&amp;'Outcome Indicators - Section C'!$C$30:$C$121,0))&lt;&gt;"",INDEX('Outcome Indicators - Section C'!F$30:F$121,MATCH('Print View'!$A111&amp;'Print View'!$Z$81,'Outcome Indicators - Section C'!$A$30:$A$121&amp;'Outcome Indicators - Section C'!$C$30:$C$121,0)),""),"")</f>
        <v/>
      </c>
      <c r="AB111" s="603" t="str">
        <f t="array" ref="AB111">IFERROR(IF(INDEX('Outcome Indicators - Section C'!G$30:G$121,MATCH('Print View'!$A111&amp;'Print View'!$Z$81,'Outcome Indicators - Section C'!$A$30:$A$121&amp;'Outcome Indicators - Section C'!$C$30:$C$121,0))&lt;&gt;"",INDEX('Outcome Indicators - Section C'!G$30:G$121,MATCH('Print View'!$A111&amp;'Print View'!$Z$81,'Outcome Indicators - Section C'!$A$30:$A$121&amp;'Outcome Indicators - Section C'!$C$30:$C$121,0)),""),"")</f>
        <v/>
      </c>
      <c r="AC111" s="605" t="str">
        <f t="array" ref="AC111">IFERROR(IF(INDEX('Outcome Indicators - Section C'!H$30:H$121,MATCH('Print View'!$A111&amp;'Print View'!$Z$81,'Outcome Indicators - Section C'!$A$30:$A$121&amp;'Outcome Indicators - Section C'!$C$30:$C$121,0))&lt;&gt;"",INDEX('Outcome Indicators - Section C'!H$30:H$121,MATCH('Print View'!$A111&amp;'Print View'!$Z$81,'Outcome Indicators - Section C'!$A$30:$A$121&amp;'Outcome Indicators - Section C'!$C$30:$C$121,0)),""),"")</f>
        <v/>
      </c>
      <c r="AD111" s="280"/>
      <c r="AE111" s="255"/>
      <c r="AF111" s="255"/>
      <c r="AG111" s="255"/>
      <c r="AH111" s="255"/>
      <c r="AI111" s="268"/>
      <c r="AJ111" s="666"/>
    </row>
    <row r="112" spans="1:36" ht="60" customHeight="1" thickBot="1" x14ac:dyDescent="0.35">
      <c r="A112" s="667"/>
      <c r="B112" s="668"/>
      <c r="C112" s="668"/>
      <c r="D112" s="668"/>
      <c r="E112" s="668"/>
      <c r="F112" s="668"/>
      <c r="G112" s="668"/>
      <c r="H112" s="668"/>
      <c r="I112" s="669"/>
      <c r="J112" s="285" t="str">
        <f t="array" ref="J112">IFERROR(IF(INDEX('Outcome Indicators - Section C'!E$30:E$121,MATCH('Print View'!$A111&amp;'Print View'!$J$81,'Outcome Indicators - Section C'!$A$30:$A$121&amp;'Outcome Indicators - Section C'!$C$30:$C$121,0))&lt;&gt;"",INDEX('Outcome Indicators - Section C'!E$30:E$121,MATCH('Print View'!$A111&amp;'Print View'!$J$81,'Outcome Indicators - Section C'!$A$30:$A$121&amp;'Outcome Indicators - Section C'!$C$30:$C$121,0)),""),"")</f>
        <v/>
      </c>
      <c r="K112" s="602"/>
      <c r="L112" s="604"/>
      <c r="M112" s="606"/>
      <c r="N112" s="285" t="str">
        <f t="array" ref="N112">IFERROR(IF(INDEX('Outcome Indicators - Section C'!E$30:E$121,MATCH('Print View'!$A111&amp;'Print View'!$N$81,'Outcome Indicators - Section C'!$A$30:$A$121&amp;'Outcome Indicators - Section C'!$C$30:$C$121,0))&lt;&gt;"",INDEX('Outcome Indicators - Section C'!E$30:E$121,MATCH('Print View'!$A111&amp;'Print View'!$N$81,'Outcome Indicators - Section C'!$A$30:$A$121&amp;'Outcome Indicators - Section C'!$C$30:$C$121,0)),""),"")</f>
        <v/>
      </c>
      <c r="O112" s="602"/>
      <c r="P112" s="604"/>
      <c r="Q112" s="606"/>
      <c r="R112" s="285" t="str">
        <f t="array" ref="R112">IFERROR(IF(INDEX('Outcome Indicators - Section C'!E$30:E$121,MATCH('Print View'!$A111&amp;'Print View'!$R$81,'Outcome Indicators - Section C'!$A$30:$A$121&amp;'Outcome Indicators - Section C'!$C$30:$C$121,0))&lt;&gt;"",INDEX('Outcome Indicators - Section C'!E$30:E$121,MATCH('Print View'!$A111&amp;'Print View'!$R$81,'Outcome Indicators - Section C'!$A$30:$A$121&amp;'Outcome Indicators - Section C'!$C$30:$C$121,0)),""),"")</f>
        <v/>
      </c>
      <c r="S112" s="602"/>
      <c r="T112" s="604"/>
      <c r="U112" s="606"/>
      <c r="V112" s="285" t="str">
        <f t="array" ref="V112">IFERROR(IF(INDEX('Outcome Indicators - Section C'!E$30:E$121,MATCH('Print View'!$A111&amp;'Print View'!$V$81,'Outcome Indicators - Section C'!$A$30:$A$121&amp;'Outcome Indicators - Section C'!$C$30:$C$121,0))&lt;&gt;"",INDEX('Outcome Indicators - Section C'!E$30:E$121,MATCH('Print View'!$A111&amp;'Print View'!$V$81,'Outcome Indicators - Section C'!$A$30:$A$121&amp;'Outcome Indicators - Section C'!$C$30:$C$121,0)),""),"")</f>
        <v/>
      </c>
      <c r="W112" s="602"/>
      <c r="X112" s="604"/>
      <c r="Y112" s="606"/>
      <c r="Z112" s="285" t="str">
        <f t="array" ref="Z112">IFERROR(IF(INDEX('Outcome Indicators - Section C'!E$30:E$121,MATCH('Print View'!$A111&amp;'Print View'!$Z$81,'Outcome Indicators - Section C'!$A$30:$A$121&amp;'Outcome Indicators - Section C'!$C$30:$C$121,0))&lt;&gt;"",INDEX('Outcome Indicators - Section C'!E$30:E$121,MATCH('Print View'!$A111&amp;'Print View'!$Z$81,'Outcome Indicators - Section C'!$A$30:$A$121&amp;'Outcome Indicators - Section C'!$C$30:$C$121,0)),""),"")</f>
        <v/>
      </c>
      <c r="AA112" s="602"/>
      <c r="AB112" s="604"/>
      <c r="AC112" s="606"/>
      <c r="AD112" s="281"/>
      <c r="AE112" s="264"/>
      <c r="AF112" s="264"/>
      <c r="AG112" s="264"/>
      <c r="AH112" s="264"/>
      <c r="AI112" s="269"/>
      <c r="AJ112" s="670"/>
    </row>
    <row r="113" spans="1:36" ht="23.4" x14ac:dyDescent="0.3">
      <c r="A113" s="306"/>
      <c r="B113" s="307"/>
      <c r="C113" s="307"/>
      <c r="D113" s="307"/>
      <c r="E113" s="307"/>
      <c r="F113" s="307"/>
      <c r="G113" s="307"/>
      <c r="H113" s="307"/>
      <c r="I113" s="307"/>
      <c r="J113" s="308"/>
      <c r="K113" s="308"/>
      <c r="L113" s="308"/>
      <c r="M113" s="308"/>
      <c r="N113" s="308"/>
      <c r="O113" s="308"/>
      <c r="P113" s="308"/>
      <c r="Q113" s="308"/>
      <c r="R113" s="308"/>
      <c r="S113" s="309"/>
      <c r="T113" s="308"/>
      <c r="U113" s="308"/>
      <c r="V113" s="308"/>
      <c r="W113" s="308"/>
      <c r="X113" s="308"/>
      <c r="Y113" s="309"/>
      <c r="Z113" s="308"/>
      <c r="AA113" s="308"/>
      <c r="AB113" s="308"/>
      <c r="AC113" s="308"/>
      <c r="AD113" s="308"/>
      <c r="AE113" s="308"/>
      <c r="AF113" s="308"/>
      <c r="AG113" s="308"/>
      <c r="AH113" s="307"/>
      <c r="AI113" s="310"/>
      <c r="AJ113" s="311"/>
    </row>
    <row r="114" spans="1:36" ht="23.4" x14ac:dyDescent="0.3">
      <c r="A114" s="306"/>
      <c r="B114" s="307"/>
      <c r="C114" s="307"/>
      <c r="D114" s="307"/>
      <c r="E114" s="307"/>
      <c r="F114" s="307"/>
      <c r="G114" s="307"/>
      <c r="H114" s="307"/>
      <c r="I114" s="307"/>
      <c r="J114" s="308"/>
      <c r="K114" s="308"/>
      <c r="L114" s="308"/>
      <c r="M114" s="308"/>
      <c r="N114" s="308"/>
      <c r="O114" s="308"/>
      <c r="P114" s="308"/>
      <c r="Q114" s="308"/>
      <c r="R114" s="308"/>
      <c r="S114" s="309"/>
      <c r="T114" s="308"/>
      <c r="U114" s="308"/>
      <c r="V114" s="308"/>
      <c r="W114" s="308"/>
      <c r="X114" s="308"/>
      <c r="Y114" s="309"/>
      <c r="Z114" s="308"/>
      <c r="AA114" s="308"/>
      <c r="AB114" s="308"/>
      <c r="AC114" s="308"/>
      <c r="AD114" s="308"/>
      <c r="AE114" s="308"/>
      <c r="AF114" s="308"/>
      <c r="AG114" s="308"/>
      <c r="AH114" s="307"/>
      <c r="AI114" s="310"/>
      <c r="AJ114" s="311"/>
    </row>
    <row r="115" spans="1:36" x14ac:dyDescent="0.3">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row>
    <row r="116" spans="1:36" ht="16.2" thickBot="1" x14ac:dyDescent="0.35">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row>
    <row r="117" spans="1:36" ht="47.25" customHeight="1" thickBot="1" x14ac:dyDescent="0.35">
      <c r="A117" s="591" t="str">
        <f>'Coverage Indicators - Section D'!A8:W8</f>
        <v>Coverage Indicators</v>
      </c>
      <c r="B117" s="592"/>
      <c r="C117" s="592"/>
      <c r="D117" s="592"/>
      <c r="E117" s="592"/>
      <c r="F117" s="592"/>
      <c r="G117" s="592"/>
      <c r="H117" s="592"/>
      <c r="I117" s="593"/>
      <c r="J117" s="225"/>
      <c r="K117" s="225"/>
      <c r="L117" s="225"/>
      <c r="M117" s="225"/>
      <c r="N117" s="228"/>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row>
    <row r="118" spans="1:36" ht="16.2" thickBot="1" x14ac:dyDescent="0.35">
      <c r="A118" s="225"/>
      <c r="B118" s="225"/>
      <c r="C118" s="225"/>
      <c r="D118" s="225"/>
      <c r="E118" s="225"/>
      <c r="F118" s="225"/>
      <c r="G118" s="225"/>
      <c r="H118" s="225"/>
      <c r="I118" s="225"/>
      <c r="J118" s="225"/>
      <c r="K118" s="225"/>
      <c r="L118" s="225"/>
      <c r="M118" s="225"/>
      <c r="N118" s="228"/>
      <c r="O118" s="225"/>
      <c r="P118" s="225">
        <v>2</v>
      </c>
      <c r="Q118" s="225" t="str">
        <f>IFERROR(IF(INDEX('Overview - Section A'!I$35:I$36,MATCH('Print View'!$P118,'Overview - Section A'!$B$35:$B$36,0))&lt;&gt;0,(INDEX('Overview - Section A'!I$35:I$36,MATCH('Print View'!$P118,'Overview - Section A'!$B$35:$B$36,0))),""),"")</f>
        <v/>
      </c>
      <c r="R118" s="225"/>
      <c r="S118" s="225"/>
      <c r="T118" s="225">
        <v>3</v>
      </c>
      <c r="U118" s="225" t="str">
        <f>IFERROR(IF(INDEX('Overview - Section A'!I$35:I$36,MATCH('Print View'!$T118,'Overview - Section A'!$B$35:$B$36,0))&lt;&gt;0,(INDEX('Overview - Section A'!I$35:I$36,MATCH('Print View'!$T118,'Overview - Section A'!$B$35:$B$36,0))),""),"")</f>
        <v/>
      </c>
      <c r="V118" s="225"/>
      <c r="W118" s="225"/>
      <c r="X118" s="225">
        <v>4</v>
      </c>
      <c r="Y118" s="225" t="str">
        <f>IFERROR(IF(INDEX('Overview - Section A'!I$35:I$36,MATCH('Print View'!$X118,'Overview - Section A'!$B$35:$B$36,0))&lt;&gt;0,(INDEX('Overview - Section A'!I$35:I$36,MATCH('Print View'!$X118,'Overview - Section A'!$B$35:$B$36,0))),""),"")</f>
        <v/>
      </c>
      <c r="Z118" s="225"/>
      <c r="AA118" s="225"/>
      <c r="AB118" s="225">
        <v>5</v>
      </c>
      <c r="AC118" s="225" t="str">
        <f>IFERROR(IF(INDEX('Overview - Section A'!I$35:I$36,MATCH('Print View'!$AB118,'Overview - Section A'!$B$35:$B$36,0))&lt;&gt;0,(INDEX('Overview - Section A'!I$35:I$36,MATCH('Print View'!$AB118,'Overview - Section A'!$B$35:$B$36,0))),""),"")</f>
        <v/>
      </c>
      <c r="AD118" s="225"/>
      <c r="AE118" s="225"/>
      <c r="AF118" s="225">
        <v>6</v>
      </c>
      <c r="AG118" s="225" t="str">
        <f>IFERROR(IF(INDEX('Overview - Section A'!I$35:I$36,MATCH('Print View'!$AF118,'Overview - Section A'!$B$35:$B$36,0))&lt;&gt;0,(INDEX('Overview - Section A'!I$35:I$36,MATCH('Print View'!$AF118,'Overview - Section A'!$B$35:$B$36,0))),""),"")</f>
        <v/>
      </c>
      <c r="AH118" s="225"/>
      <c r="AI118" s="225"/>
    </row>
    <row r="119" spans="1:36" ht="26.25" customHeight="1" thickBot="1" x14ac:dyDescent="0.35">
      <c r="A119" s="265"/>
      <c r="B119" s="266"/>
      <c r="C119" s="266"/>
      <c r="D119" s="266"/>
      <c r="E119" s="266"/>
      <c r="F119" s="266"/>
      <c r="G119" s="266"/>
      <c r="H119" s="266"/>
      <c r="I119" s="266"/>
      <c r="J119" s="573">
        <f>IFERROR(YEAR('Overview - Section A'!$E$7),"")</f>
        <v>2018</v>
      </c>
      <c r="K119" s="574"/>
      <c r="L119" s="574"/>
      <c r="M119" s="575"/>
      <c r="N119" s="576">
        <f>IFERROR(YEAR('Overview - Section A'!$E$7)+1,"")</f>
        <v>2019</v>
      </c>
      <c r="O119" s="574"/>
      <c r="P119" s="574"/>
      <c r="Q119" s="575"/>
      <c r="R119" s="573">
        <f>IFERROR(YEAR('Overview - Section A'!$E$7)+2,"")</f>
        <v>2020</v>
      </c>
      <c r="S119" s="574"/>
      <c r="T119" s="574"/>
      <c r="U119" s="575"/>
      <c r="V119" s="573">
        <f>IFERROR(YEAR('Overview - Section A'!$E$7)+3,"")</f>
        <v>2021</v>
      </c>
      <c r="W119" s="574"/>
      <c r="X119" s="574"/>
      <c r="Y119" s="575"/>
      <c r="Z119" s="573">
        <f>IFERROR(YEAR('Overview - Section A'!$E$7)+4,"")</f>
        <v>2022</v>
      </c>
      <c r="AA119" s="574"/>
      <c r="AB119" s="574"/>
      <c r="AC119" s="575"/>
      <c r="AD119" s="577"/>
      <c r="AE119" s="574"/>
      <c r="AF119" s="574"/>
      <c r="AG119" s="574"/>
      <c r="AH119" s="574"/>
      <c r="AI119" s="298"/>
      <c r="AJ119" s="299"/>
    </row>
    <row r="120" spans="1:36" ht="288.75" customHeight="1" x14ac:dyDescent="0.3">
      <c r="A120" s="270" t="s">
        <v>187</v>
      </c>
      <c r="B120" s="271" t="s">
        <v>77</v>
      </c>
      <c r="C120" s="272" t="s">
        <v>308</v>
      </c>
      <c r="D120" s="283" t="s">
        <v>32</v>
      </c>
      <c r="E120" s="272" t="s">
        <v>33</v>
      </c>
      <c r="F120" s="272" t="s">
        <v>18</v>
      </c>
      <c r="G120" s="272" t="s">
        <v>19</v>
      </c>
      <c r="H120" s="272" t="s">
        <v>261</v>
      </c>
      <c r="I120" s="273" t="s">
        <v>11</v>
      </c>
      <c r="J120" s="270" t="s">
        <v>294</v>
      </c>
      <c r="K120" s="272" t="s">
        <v>8</v>
      </c>
      <c r="L120" s="272" t="s">
        <v>27</v>
      </c>
      <c r="M120" s="273" t="s">
        <v>144</v>
      </c>
      <c r="N120" s="270" t="s">
        <v>286</v>
      </c>
      <c r="O120" s="272" t="s">
        <v>8</v>
      </c>
      <c r="P120" s="272" t="s">
        <v>27</v>
      </c>
      <c r="Q120" s="273" t="s">
        <v>144</v>
      </c>
      <c r="R120" s="270" t="s">
        <v>286</v>
      </c>
      <c r="S120" s="272" t="s">
        <v>8</v>
      </c>
      <c r="T120" s="272" t="s">
        <v>27</v>
      </c>
      <c r="U120" s="273" t="s">
        <v>144</v>
      </c>
      <c r="V120" s="270" t="s">
        <v>286</v>
      </c>
      <c r="W120" s="272" t="s">
        <v>8</v>
      </c>
      <c r="X120" s="272" t="s">
        <v>27</v>
      </c>
      <c r="Y120" s="273" t="s">
        <v>144</v>
      </c>
      <c r="Z120" s="270" t="s">
        <v>286</v>
      </c>
      <c r="AA120" s="272" t="s">
        <v>8</v>
      </c>
      <c r="AB120" s="272" t="s">
        <v>27</v>
      </c>
      <c r="AC120" s="273" t="s">
        <v>144</v>
      </c>
      <c r="AD120" s="275" t="s">
        <v>288</v>
      </c>
      <c r="AE120" s="272" t="s">
        <v>289</v>
      </c>
      <c r="AF120" s="272" t="s">
        <v>290</v>
      </c>
      <c r="AG120" s="272" t="s">
        <v>291</v>
      </c>
      <c r="AH120" s="272" t="s">
        <v>292</v>
      </c>
      <c r="AI120" s="272" t="s">
        <v>293</v>
      </c>
      <c r="AJ120" s="273" t="s">
        <v>9</v>
      </c>
    </row>
    <row r="121" spans="1:36" s="229" customFormat="1" ht="28.8" x14ac:dyDescent="0.55000000000000004">
      <c r="A121" s="651">
        <v>1</v>
      </c>
      <c r="B121" s="652" t="str">
        <f>IFERROR(IF(INDEX('Outcome Indicators - Section C'!B$10:B$26,MATCH('Print View'!$A121,'Outcome Indicators - Section C'!$A$10:$A$26,0))&lt;&gt;"",INDEX('Outcome Indicators - Section C'!B$10:B$26,MATCH('Print View'!$A121,'Outcome Indicators - Section C'!$A$10:$A$26,0)),""),"")</f>
        <v>Malaria O-6: Proportion of households with at least one insecticide-treated net for every two people</v>
      </c>
      <c r="C121" s="652" t="str">
        <f>IFERROR(IF(INDEX('Outcome Indicators - Section C'!C$10:C$26,MATCH('Print View'!$A121,'Outcome Indicators - Section C'!$A$10:$A$26,0))&lt;&gt;"",INDEX('Outcome Indicators - Section C'!C$10:C$26,MATCH('Print View'!$A121,'Outcome Indicators - Section C'!$A$10:$A$26,0)),""),"")</f>
        <v/>
      </c>
      <c r="D121" s="652" t="str">
        <f>IFERROR(IF(INDEX('Outcome Indicators - Section C'!D$10:D$26,MATCH('Print View'!$A121,'Outcome Indicators - Section C'!$A$10:$A$26,0))&lt;&gt;"",INDEX('Outcome Indicators - Section C'!D$10:D$26,MATCH('Print View'!$A121,'Outcome Indicators - Section C'!$A$10:$A$26,0)),""),"")</f>
        <v>50.3</v>
      </c>
      <c r="E121" s="652" t="str">
        <f>IFERROR(IF(INDEX('Outcome Indicators - Section C'!E$10:E$26,MATCH('Print View'!$A121,'Outcome Indicators - Section C'!$A$10:$A$26,0))&lt;&gt;"",INDEX('Outcome Indicators - Section C'!E$10:E$26,MATCH('Print View'!$A121,'Outcome Indicators - Section C'!$A$10:$A$26,0)),""),"")</f>
        <v>2016</v>
      </c>
      <c r="F121" s="652" t="str">
        <f>IFERROR(IF(INDEX('Outcome Indicators - Section C'!F$10:F$26,MATCH('Print View'!$A121,'Outcome Indicators - Section C'!$A$10:$A$26,0))&lt;&gt;"",INDEX('Outcome Indicators - Section C'!F$10:F$26,MATCH('Print View'!$A121,'Outcome Indicators - Section C'!$A$10:$A$26,0)),""),"")</f>
        <v>MIS (Malaria Indicator Survey)</v>
      </c>
      <c r="G121" s="652" t="str">
        <f>IFERROR(IF(INDEX('Outcome Indicators - Section C'!G$10:G$26,MATCH('Print View'!$A121,'Outcome Indicators - Section C'!$A$10:$A$26,0))&lt;&gt;"",INDEX('Outcome Indicators - Section C'!G$10:G$26,MATCH('Print View'!$A121,'Outcome Indicators - Section C'!$A$10:$A$26,0)),""),"")</f>
        <v/>
      </c>
      <c r="H121" s="652" t="str">
        <f>IFERROR(IF(INDEX('Outcome Indicators - Section C'!H$10:H$26,MATCH('Print View'!$A121,'Outcome Indicators - Section C'!$A$10:$A$26,0))&lt;&gt;"",INDEX('Outcome Indicators - Section C'!H$10:H$26,MATCH('Print View'!$A121,'Outcome Indicators - Section C'!$A$10:$A$26,0)),""),"")</f>
        <v/>
      </c>
      <c r="I121" s="605">
        <f>IFERROR(IF(INDEX('Outcome Indicators - Section C'!A$10:A$26,MATCH('Print View'!$A121,'Outcome Indicators - Section C'!$A$10:$A$26,0))&lt;&gt;"",INDEX('Outcome Indicators - Section C'!A$10:A$26,MATCH('Print View'!$A121,'Outcome Indicators - Section C'!$A$10:$A$26,0)),""),"")</f>
        <v>1</v>
      </c>
      <c r="J121" s="284" t="str">
        <f t="array" ref="J121">IFERROR(IF(INDEX('Outcome Indicators - Section C'!D$30:D$121,MATCH('Print View'!$A121&amp;'Print View'!$J$81,'Outcome Indicators - Section C'!$A$30:$A$121&amp;'Outcome Indicators - Section C'!$C$30:$C$121,0))&lt;&gt;"",INDEX('Outcome Indicators - Section C'!D$30:D$121,MATCH('Print View'!$A121&amp;'Print View'!$J$81,'Outcome Indicators - Section C'!$A$30:$A$121&amp;'Outcome Indicators - Section C'!$C$30:$C$121,0)),""),"")</f>
        <v/>
      </c>
      <c r="K121" s="601" t="str">
        <f t="array" ref="K121">IFERROR(IF(INDEX('Outcome Indicators - Section C'!F$30:F$121,MATCH('Print View'!$A121&amp;'Print View'!$J$81,'Outcome Indicators - Section C'!$A$30:$A$121&amp;'Outcome Indicators - Section C'!$C$30:$C$121,0))&lt;&gt;"",INDEX('Outcome Indicators - Section C'!F$30:F$121,MATCH('Print View'!$A121&amp;'Print View'!$J$81,'Outcome Indicators - Section C'!$A$30:$A$121&amp;'Outcome Indicators - Section C'!$C$30:$C$121,0)),""),"")</f>
        <v/>
      </c>
      <c r="L121" s="603" t="str">
        <f t="array" ref="L121">IFERROR(IF(INDEX('Outcome Indicators - Section C'!G$30:G$121,MATCH('Print View'!$A121&amp;'Print View'!$J$81,'Outcome Indicators - Section C'!$A$30:$A$121&amp;'Outcome Indicators - Section C'!$C$30:$C$121,0))&lt;&gt;"",INDEX('Outcome Indicators - Section C'!G$30:G$121,MATCH('Print View'!$A121&amp;'Print View'!$J$81,'Outcome Indicators - Section C'!$A$30:$A$121&amp;'Outcome Indicators - Section C'!$C$30:$C$121,0)),""),"")</f>
        <v/>
      </c>
      <c r="M121" s="605" t="str">
        <f t="array" ref="M121">IFERROR(IF(INDEX('Outcome Indicators - Section C'!H$30:H$121,MATCH('Print View'!$A121&amp;'Print View'!$J$81,'Outcome Indicators - Section C'!$A$30:$A$121&amp;'Outcome Indicators - Section C'!$C$30:$C$121,0))&lt;&gt;"",INDEX('Outcome Indicators - Section C'!H$30:H$121,MATCH('Print View'!$A121&amp;'Print View'!$J$81,'Outcome Indicators - Section C'!$A$30:$A$121&amp;'Outcome Indicators - Section C'!$C$30:$C$121,0)),""),"")</f>
        <v/>
      </c>
      <c r="N121" s="284" t="str">
        <f t="array" ref="N121">IFERROR(IF(INDEX('Outcome Indicators - Section C'!D$30:D$121,MATCH('Print View'!$A121&amp;'Print View'!$N$81,'Outcome Indicators - Section C'!$A$30:$A$121&amp;'Outcome Indicators - Section C'!$C$30:$C$121,0))&lt;&gt;"",INDEX('Outcome Indicators - Section C'!D$30:D$121,MATCH('Print View'!$A121&amp;'Print View'!$N$81,'Outcome Indicators - Section C'!$A$30:$A$121&amp;'Outcome Indicators - Section C'!$C$30:$C$121,0)),""),"")</f>
        <v/>
      </c>
      <c r="O121" s="601">
        <f t="array" ref="O121">IFERROR(IF(INDEX('Outcome Indicators - Section C'!F$30:F$121,MATCH('Print View'!$A121&amp;'Print View'!$N$81,'Outcome Indicators - Section C'!$A$30:$A$121&amp;'Outcome Indicators - Section C'!$C$30:$C$121,0))&lt;&gt;"",INDEX('Outcome Indicators - Section C'!F$30:F$121,MATCH('Print View'!$A121&amp;'Print View'!$N$81,'Outcome Indicators - Section C'!$A$30:$A$121&amp;'Outcome Indicators - Section C'!$C$30:$C$121,0)),""),"")</f>
        <v>70</v>
      </c>
      <c r="P121" s="603">
        <f t="array" ref="P121">IFERROR(IF(INDEX('Outcome Indicators - Section C'!G$30:G$121,MATCH('Print View'!$A121&amp;'Print View'!$N$81,'Outcome Indicators - Section C'!$A$30:$A$121&amp;'Outcome Indicators - Section C'!$C$30:$C$121,0))&lt;&gt;"",INDEX('Outcome Indicators - Section C'!G$30:G$121,MATCH('Print View'!$A121&amp;'Print View'!$N$81,'Outcome Indicators - Section C'!$A$30:$A$121&amp;'Outcome Indicators - Section C'!$C$30:$C$121,0)),""),"")</f>
        <v>43982</v>
      </c>
      <c r="Q121" s="605" t="str">
        <f t="array" ref="Q121">IFERROR(IF(INDEX('Outcome Indicators - Section C'!H$30:H$121,MATCH('Print View'!$A121&amp;'Print View'!$N$81,'Outcome Indicators - Section C'!$A$30:$A$121&amp;'Outcome Indicators - Section C'!$C$30:$C$121,0))&lt;&gt;"",INDEX('Outcome Indicators - Section C'!H$30:H$121,MATCH('Print View'!$A121&amp;'Print View'!$N$81,'Outcome Indicators - Section C'!$A$30:$A$121&amp;'Outcome Indicators - Section C'!$C$30:$C$121,0)),""),"")</f>
        <v/>
      </c>
      <c r="R121" s="284" t="str">
        <f t="array" ref="R121">IFERROR(IF(INDEX('Outcome Indicators - Section C'!D$30:D$121,MATCH('Print View'!$A121&amp;'Print View'!$R$81,'Outcome Indicators - Section C'!$A$30:$A$121&amp;'Outcome Indicators - Section C'!$C$30:$C$121,0))&lt;&gt;"",INDEX('Outcome Indicators - Section C'!D$30:D$121,MATCH('Print View'!$A121&amp;'Print View'!$R$81,'Outcome Indicators - Section C'!$A$30:$A$121&amp;'Outcome Indicators - Section C'!$C$30:$C$121,0)),""),"")</f>
        <v/>
      </c>
      <c r="S121" s="601" t="str">
        <f t="array" ref="S121">IFERROR(IF(INDEX('Outcome Indicators - Section C'!F$30:F$121,MATCH('Print View'!$A121&amp;'Print View'!$R$81,'Outcome Indicators - Section C'!$A$30:$A$121&amp;'Outcome Indicators - Section C'!$C$30:$C$121,0))&lt;&gt;"",INDEX('Outcome Indicators - Section C'!F$30:F$121,MATCH('Print View'!$A121&amp;'Print View'!$R$81,'Outcome Indicators - Section C'!$A$30:$A$121&amp;'Outcome Indicators - Section C'!$C$30:$C$121,0)),""),"")</f>
        <v/>
      </c>
      <c r="T121" s="603" t="str">
        <f t="array" ref="T121">IFERROR(IF(INDEX('Outcome Indicators - Section C'!G$30:G$121,MATCH('Print View'!$A121&amp;'Print View'!$R$81,'Outcome Indicators - Section C'!$A$30:$A$121&amp;'Outcome Indicators - Section C'!$C$30:$C$121,0))&lt;&gt;"",INDEX('Outcome Indicators - Section C'!G$30:G$121,MATCH('Print View'!$A121&amp;'Print View'!$R$81,'Outcome Indicators - Section C'!$A$30:$A$121&amp;'Outcome Indicators - Section C'!$C$30:$C$121,0)),""),"")</f>
        <v/>
      </c>
      <c r="U121" s="605" t="str">
        <f t="array" ref="U121">IFERROR(IF(INDEX('Outcome Indicators - Section C'!H$30:H$121,MATCH('Print View'!$A121&amp;'Print View'!$R$81,'Outcome Indicators - Section C'!$A$30:$A$121&amp;'Outcome Indicators - Section C'!$C$30:$C$121,0))&lt;&gt;"",INDEX('Outcome Indicators - Section C'!H$30:H$121,MATCH('Print View'!$A121&amp;'Print View'!$R$81,'Outcome Indicators - Section C'!$A$30:$A$121&amp;'Outcome Indicators - Section C'!$C$30:$C$121,0)),""),"")</f>
        <v/>
      </c>
      <c r="V121" s="284" t="str">
        <f t="array" ref="V121">IFERROR(IF(INDEX('Outcome Indicators - Section C'!D$30:D$121,MATCH('Print View'!$A121&amp;'Print View'!$V$81,'Outcome Indicators - Section C'!$A$30:$A$121&amp;'Outcome Indicators - Section C'!$C$30:$C$121,0))&lt;&gt;"",INDEX('Outcome Indicators - Section C'!D$30:D$121,MATCH('Print View'!$A121&amp;'Print View'!$V$81,'Outcome Indicators - Section C'!$A$30:$A$121&amp;'Outcome Indicators - Section C'!$C$30:$C$121,0)),""),"")</f>
        <v/>
      </c>
      <c r="W121" s="601" t="str">
        <f t="array" ref="W121">IFERROR(IF(INDEX('Outcome Indicators - Section C'!F$30:F$121,MATCH('Print View'!$A121&amp;'Print View'!$V$81,'Outcome Indicators - Section C'!$A$30:$A$121&amp;'Outcome Indicators - Section C'!$C$30:$C$121,0))&lt;&gt;"",INDEX('Outcome Indicators - Section C'!F$30:F$121,MATCH('Print View'!$A121&amp;'Print View'!$V$81,'Outcome Indicators - Section C'!$A$30:$A$121&amp;'Outcome Indicators - Section C'!$C$30:$C$121,0)),""),"")</f>
        <v/>
      </c>
      <c r="X121" s="603" t="str">
        <f t="array" ref="X121">IFERROR(IF(INDEX('Outcome Indicators - Section C'!G$30:G$121,MATCH('Print View'!$A121&amp;'Print View'!$V$81,'Outcome Indicators - Section C'!$A$30:$A$121&amp;'Outcome Indicators - Section C'!$C$30:$C$121,0))&lt;&gt;"",INDEX('Outcome Indicators - Section C'!G$30:G$121,MATCH('Print View'!$A121&amp;'Print View'!$V$81,'Outcome Indicators - Section C'!$A$30:$A$121&amp;'Outcome Indicators - Section C'!$C$30:$C$121,0)),""),"")</f>
        <v/>
      </c>
      <c r="Y121" s="605" t="str">
        <f t="array" ref="Y121">IFERROR(IF(INDEX('Outcome Indicators - Section C'!H$30:H$121,MATCH('Print View'!$A121&amp;'Print View'!$V$81,'Outcome Indicators - Section C'!$A$30:$A$121&amp;'Outcome Indicators - Section C'!$C$30:$C$121,0))&lt;&gt;"",INDEX('Outcome Indicators - Section C'!H$30:H$121,MATCH('Print View'!$A121&amp;'Print View'!$V$81,'Outcome Indicators - Section C'!$A$30:$A$121&amp;'Outcome Indicators - Section C'!$C$30:$C$121,0)),""),"")</f>
        <v/>
      </c>
      <c r="Z121" s="284" t="str">
        <f t="array" ref="Z121">IFERROR(IF(INDEX('Outcome Indicators - Section C'!D$30:D$121,MATCH('Print View'!$A121&amp;'Print View'!$Z$81,'Outcome Indicators - Section C'!$A$30:$A$121&amp;'Outcome Indicators - Section C'!$C$30:$C$121,0))&lt;&gt;"",INDEX('Outcome Indicators - Section C'!D$30:D$121,MATCH('Print View'!$A121&amp;'Print View'!$Z$81,'Outcome Indicators - Section C'!$A$30:$A$121&amp;'Outcome Indicators - Section C'!$C$30:$C$121,0)),""),"")</f>
        <v/>
      </c>
      <c r="AA121" s="601" t="str">
        <f t="array" ref="AA121">IFERROR(IF(INDEX('Outcome Indicators - Section C'!F$30:F$121,MATCH('Print View'!$A121&amp;'Print View'!$Z$81,'Outcome Indicators - Section C'!$A$30:$A$121&amp;'Outcome Indicators - Section C'!$C$30:$C$121,0))&lt;&gt;"",INDEX('Outcome Indicators - Section C'!F$30:F$121,MATCH('Print View'!$A121&amp;'Print View'!$Z$81,'Outcome Indicators - Section C'!$A$30:$A$121&amp;'Outcome Indicators - Section C'!$C$30:$C$121,0)),""),"")</f>
        <v/>
      </c>
      <c r="AB121" s="603" t="str">
        <f t="array" ref="AB121">IFERROR(IF(INDEX('Outcome Indicators - Section C'!G$30:G$121,MATCH('Print View'!$A121&amp;'Print View'!$Z$81,'Outcome Indicators - Section C'!$A$30:$A$121&amp;'Outcome Indicators - Section C'!$C$30:$C$121,0))&lt;&gt;"",INDEX('Outcome Indicators - Section C'!G$30:G$121,MATCH('Print View'!$A121&amp;'Print View'!$Z$81,'Outcome Indicators - Section C'!$A$30:$A$121&amp;'Outcome Indicators - Section C'!$C$30:$C$121,0)),""),"")</f>
        <v/>
      </c>
      <c r="AC121" s="605" t="str">
        <f t="array" ref="AC121">IFERROR(IF(INDEX('Outcome Indicators - Section C'!H$30:H$121,MATCH('Print View'!$A121&amp;'Print View'!$Z$81,'Outcome Indicators - Section C'!$A$30:$A$121&amp;'Outcome Indicators - Section C'!$C$30:$C$121,0))&lt;&gt;"",INDEX('Outcome Indicators - Section C'!H$30:H$121,MATCH('Print View'!$A121&amp;'Print View'!$Z$81,'Outcome Indicators - Section C'!$A$30:$A$121&amp;'Outcome Indicators - Section C'!$C$30:$C$121,0)),""),"")</f>
        <v/>
      </c>
      <c r="AD121" s="276"/>
      <c r="AE121" s="256"/>
      <c r="AF121" s="256"/>
      <c r="AG121" s="256"/>
      <c r="AH121" s="256"/>
      <c r="AI121" s="256"/>
      <c r="AJ121" s="257" t="s">
        <v>287</v>
      </c>
    </row>
    <row r="122" spans="1:36" s="229" customFormat="1" x14ac:dyDescent="0.3">
      <c r="A122" s="651"/>
      <c r="B122" s="653"/>
      <c r="C122" s="653"/>
      <c r="D122" s="653"/>
      <c r="E122" s="653"/>
      <c r="F122" s="653"/>
      <c r="G122" s="653"/>
      <c r="H122" s="653"/>
      <c r="I122" s="606"/>
      <c r="J122" s="285" t="str">
        <f t="array" ref="J122">IFERROR(IF(INDEX('Outcome Indicators - Section C'!E$30:E$121,MATCH('Print View'!$A121&amp;'Print View'!$J$81,'Outcome Indicators - Section C'!$A$30:$A$121&amp;'Outcome Indicators - Section C'!$C$30:$C$121,0))&lt;&gt;"",INDEX('Outcome Indicators - Section C'!E$30:E$121,MATCH('Print View'!$A121&amp;'Print View'!$J$81,'Outcome Indicators - Section C'!$A$30:$A$121&amp;'Outcome Indicators - Section C'!$C$30:$C$121,0)),""),"")</f>
        <v/>
      </c>
      <c r="K122" s="602"/>
      <c r="L122" s="604"/>
      <c r="M122" s="606"/>
      <c r="N122" s="285" t="str">
        <f t="array" ref="N122">IFERROR(IF(INDEX('Outcome Indicators - Section C'!E$30:E$121,MATCH('Print View'!$A121&amp;'Print View'!$N$81,'Outcome Indicators - Section C'!$A$30:$A$121&amp;'Outcome Indicators - Section C'!$C$30:$C$121,0))&lt;&gt;"",INDEX('Outcome Indicators - Section C'!E$30:E$121,MATCH('Print View'!$A121&amp;'Print View'!$N$81,'Outcome Indicators - Section C'!$A$30:$A$121&amp;'Outcome Indicators - Section C'!$C$30:$C$121,0)),""),"")</f>
        <v/>
      </c>
      <c r="O122" s="602"/>
      <c r="P122" s="604"/>
      <c r="Q122" s="606"/>
      <c r="R122" s="285" t="str">
        <f t="array" ref="R122">IFERROR(IF(INDEX('Outcome Indicators - Section C'!E$30:E$121,MATCH('Print View'!$A121&amp;'Print View'!$R$81,'Outcome Indicators - Section C'!$A$30:$A$121&amp;'Outcome Indicators - Section C'!$C$30:$C$121,0))&lt;&gt;"",INDEX('Outcome Indicators - Section C'!E$30:E$121,MATCH('Print View'!$A121&amp;'Print View'!$R$81,'Outcome Indicators - Section C'!$A$30:$A$121&amp;'Outcome Indicators - Section C'!$C$30:$C$121,0)),""),"")</f>
        <v/>
      </c>
      <c r="S122" s="602"/>
      <c r="T122" s="604"/>
      <c r="U122" s="606"/>
      <c r="V122" s="285" t="str">
        <f t="array" ref="V122">IFERROR(IF(INDEX('Outcome Indicators - Section C'!E$30:E$121,MATCH('Print View'!$A121&amp;'Print View'!$V$81,'Outcome Indicators - Section C'!$A$30:$A$121&amp;'Outcome Indicators - Section C'!$C$30:$C$121,0))&lt;&gt;"",INDEX('Outcome Indicators - Section C'!E$30:E$121,MATCH('Print View'!$A121&amp;'Print View'!$V$81,'Outcome Indicators - Section C'!$A$30:$A$121&amp;'Outcome Indicators - Section C'!$C$30:$C$121,0)),""),"")</f>
        <v/>
      </c>
      <c r="W122" s="602"/>
      <c r="X122" s="604"/>
      <c r="Y122" s="606"/>
      <c r="Z122" s="285" t="str">
        <f t="array" ref="Z122">IFERROR(IF(INDEX('Outcome Indicators - Section C'!E$30:E$121,MATCH('Print View'!$A121&amp;'Print View'!$Z$81,'Outcome Indicators - Section C'!$A$30:$A$121&amp;'Outcome Indicators - Section C'!$C$30:$C$121,0))&lt;&gt;"",INDEX('Outcome Indicators - Section C'!E$30:E$121,MATCH('Print View'!$A121&amp;'Print View'!$Z$81,'Outcome Indicators - Section C'!$A$30:$A$121&amp;'Outcome Indicators - Section C'!$C$30:$C$121,0)),""),"")</f>
        <v/>
      </c>
      <c r="AA122" s="602"/>
      <c r="AB122" s="604"/>
      <c r="AC122" s="606"/>
      <c r="AD122" s="277"/>
      <c r="AE122" s="258"/>
      <c r="AF122" s="258"/>
      <c r="AG122" s="258"/>
      <c r="AH122" s="258"/>
      <c r="AI122" s="258"/>
      <c r="AJ122" s="259"/>
    </row>
    <row r="123" spans="1:36" s="229" customFormat="1" ht="28.8" x14ac:dyDescent="0.55000000000000004">
      <c r="A123" s="607">
        <v>2</v>
      </c>
      <c r="B123" s="608" t="str">
        <f>IFERROR(IF(INDEX('Outcome Indicators - Section C'!B$10:B$26,MATCH('Print View'!$A123,'Outcome Indicators - Section C'!$A$10:$A$26,0))&lt;&gt;"",INDEX('Outcome Indicators - Section C'!B$10:B$26,MATCH('Print View'!$A123,'Outcome Indicators - Section C'!$A$10:$A$26,0)),""),"")</f>
        <v>Malaria O-1b: Proportion of children under five years old who slept under an insecticide-treated net the previous night</v>
      </c>
      <c r="C123" s="608" t="str">
        <f>IFERROR(IF(INDEX('Outcome Indicators - Section C'!C$10:C$26,MATCH('Print View'!$A123,'Outcome Indicators - Section C'!$A$10:$A$26,0))&lt;&gt;"",INDEX('Outcome Indicators - Section C'!C$10:C$26,MATCH('Print View'!$A123,'Outcome Indicators - Section C'!$A$10:$A$26,0)),""),"")</f>
        <v/>
      </c>
      <c r="D123" s="608" t="str">
        <f>IFERROR(IF(INDEX('Outcome Indicators - Section C'!D$10:D$26,MATCH('Print View'!$A123,'Outcome Indicators - Section C'!$A$10:$A$26,0))&lt;&gt;"",INDEX('Outcome Indicators - Section C'!D$10:D$26,MATCH('Print View'!$A123,'Outcome Indicators - Section C'!$A$10:$A$26,0)),""),"")</f>
        <v>52.3</v>
      </c>
      <c r="E123" s="608" t="str">
        <f>IFERROR(IF(INDEX('Outcome Indicators - Section C'!E$10:E$26,MATCH('Print View'!$A123,'Outcome Indicators - Section C'!$A$10:$A$26,0))&lt;&gt;"",INDEX('Outcome Indicators - Section C'!E$10:E$26,MATCH('Print View'!$A123,'Outcome Indicators - Section C'!$A$10:$A$26,0)),""),"")</f>
        <v>2016</v>
      </c>
      <c r="F123" s="608" t="str">
        <f>IFERROR(IF(INDEX('Outcome Indicators - Section C'!F$10:F$26,MATCH('Print View'!$A123,'Outcome Indicators - Section C'!$A$10:$A$26,0))&lt;&gt;"",INDEX('Outcome Indicators - Section C'!F$10:F$26,MATCH('Print View'!$A123,'Outcome Indicators - Section C'!$A$10:$A$26,0)),""),"")</f>
        <v>MIS (Malaria Indicator Survey)</v>
      </c>
      <c r="G123" s="608" t="str">
        <f>IFERROR(IF(INDEX('Outcome Indicators - Section C'!G$10:G$26,MATCH('Print View'!$A123,'Outcome Indicators - Section C'!$A$10:$A$26,0))&lt;&gt;"",INDEX('Outcome Indicators - Section C'!G$10:G$26,MATCH('Print View'!$A123,'Outcome Indicators - Section C'!$A$10:$A$26,0)),""),"")</f>
        <v/>
      </c>
      <c r="H123" s="608" t="str">
        <f>IFERROR(IF(INDEX('Outcome Indicators - Section C'!H$10:H$26,MATCH('Print View'!$A123,'Outcome Indicators - Section C'!$A$10:$A$26,0))&lt;&gt;"",INDEX('Outcome Indicators - Section C'!H$10:H$26,MATCH('Print View'!$A123,'Outcome Indicators - Section C'!$A$10:$A$26,0)),""),"")</f>
        <v/>
      </c>
      <c r="I123" s="610">
        <f>IFERROR(IF(INDEX('Outcome Indicators - Section C'!A$10:A$26,MATCH('Print View'!$A123,'Outcome Indicators - Section C'!$A$10:$A$26,0))&lt;&gt;"",INDEX('Outcome Indicators - Section C'!A$10:A$26,MATCH('Print View'!$A123,'Outcome Indicators - Section C'!$A$10:$A$26,0)),""),"")</f>
        <v>2</v>
      </c>
      <c r="J123" s="312" t="str">
        <f t="array" ref="J123">IFERROR(IF(INDEX('Outcome Indicators - Section C'!D$30:D$121,MATCH('Print View'!$A123&amp;'Print View'!$J$81,'Outcome Indicators - Section C'!$A$30:$A$121&amp;'Outcome Indicators - Section C'!$C$30:$C$121,0))&lt;&gt;"",INDEX('Outcome Indicators - Section C'!D$30:D$121,MATCH('Print View'!$A123&amp;'Print View'!$J$81,'Outcome Indicators - Section C'!$A$30:$A$121&amp;'Outcome Indicators - Section C'!$C$30:$C$121,0)),""),"")</f>
        <v/>
      </c>
      <c r="K123" s="654" t="str">
        <f t="array" ref="K123">IFERROR(IF(INDEX('Outcome Indicators - Section C'!F$30:F$121,MATCH('Print View'!$A123&amp;'Print View'!$J$81,'Outcome Indicators - Section C'!$A$30:$A$121&amp;'Outcome Indicators - Section C'!$C$30:$C$121,0))&lt;&gt;"",INDEX('Outcome Indicators - Section C'!F$30:F$121,MATCH('Print View'!$A123&amp;'Print View'!$J$81,'Outcome Indicators - Section C'!$A$30:$A$121&amp;'Outcome Indicators - Section C'!$C$30:$C$121,0)),""),"")</f>
        <v/>
      </c>
      <c r="L123" s="656" t="str">
        <f t="array" ref="L123">IFERROR(IF(INDEX('Outcome Indicators - Section C'!G$30:G$121,MATCH('Print View'!$A123&amp;'Print View'!$J$81,'Outcome Indicators - Section C'!$A$30:$A$121&amp;'Outcome Indicators - Section C'!$C$30:$C$121,0))&lt;&gt;"",INDEX('Outcome Indicators - Section C'!G$30:G$121,MATCH('Print View'!$A123&amp;'Print View'!$J$81,'Outcome Indicators - Section C'!$A$30:$A$121&amp;'Outcome Indicators - Section C'!$C$30:$C$121,0)),""),"")</f>
        <v/>
      </c>
      <c r="M123" s="658" t="str">
        <f t="array" ref="M123">IFERROR(IF(INDEX('Outcome Indicators - Section C'!H$30:H$121,MATCH('Print View'!$A123&amp;'Print View'!$J$81,'Outcome Indicators - Section C'!$A$30:$A$121&amp;'Outcome Indicators - Section C'!$C$30:$C$121,0))&lt;&gt;"",INDEX('Outcome Indicators - Section C'!H$30:H$121,MATCH('Print View'!$A123&amp;'Print View'!$J$81,'Outcome Indicators - Section C'!$A$30:$A$121&amp;'Outcome Indicators - Section C'!$C$30:$C$121,0)),""),"")</f>
        <v/>
      </c>
      <c r="N123" s="312" t="str">
        <f t="array" ref="N123">IFERROR(IF(INDEX('Outcome Indicators - Section C'!D$30:D$121,MATCH('Print View'!$A123&amp;'Print View'!$N$81,'Outcome Indicators - Section C'!$A$30:$A$121&amp;'Outcome Indicators - Section C'!$C$30:$C$121,0))&lt;&gt;"",INDEX('Outcome Indicators - Section C'!D$30:D$121,MATCH('Print View'!$A123&amp;'Print View'!$N$81,'Outcome Indicators - Section C'!$A$30:$A$121&amp;'Outcome Indicators - Section C'!$C$30:$C$121,0)),""),"")</f>
        <v/>
      </c>
      <c r="O123" s="654">
        <f t="array" ref="O123">IFERROR(IF(INDEX('Outcome Indicators - Section C'!F$30:F$121,MATCH('Print View'!$A123&amp;'Print View'!$N$81,'Outcome Indicators - Section C'!$A$30:$A$121&amp;'Outcome Indicators - Section C'!$C$30:$C$121,0))&lt;&gt;"",INDEX('Outcome Indicators - Section C'!F$30:F$121,MATCH('Print View'!$A123&amp;'Print View'!$N$81,'Outcome Indicators - Section C'!$A$30:$A$121&amp;'Outcome Indicators - Section C'!$C$30:$C$121,0)),""),"")</f>
        <v>71</v>
      </c>
      <c r="P123" s="656">
        <f t="array" ref="P123">IFERROR(IF(INDEX('Outcome Indicators - Section C'!G$30:G$121,MATCH('Print View'!$A123&amp;'Print View'!$N$81,'Outcome Indicators - Section C'!$A$30:$A$121&amp;'Outcome Indicators - Section C'!$C$30:$C$121,0))&lt;&gt;"",INDEX('Outcome Indicators - Section C'!G$30:G$121,MATCH('Print View'!$A123&amp;'Print View'!$N$81,'Outcome Indicators - Section C'!$A$30:$A$121&amp;'Outcome Indicators - Section C'!$C$30:$C$121,0)),""),"")</f>
        <v>43982</v>
      </c>
      <c r="Q123" s="658" t="str">
        <f t="array" ref="Q123">IFERROR(IF(INDEX('Outcome Indicators - Section C'!H$30:H$121,MATCH('Print View'!$A123&amp;'Print View'!$N$81,'Outcome Indicators - Section C'!$A$30:$A$121&amp;'Outcome Indicators - Section C'!$C$30:$C$121,0))&lt;&gt;"",INDEX('Outcome Indicators - Section C'!H$30:H$121,MATCH('Print View'!$A123&amp;'Print View'!$N$81,'Outcome Indicators - Section C'!$A$30:$A$121&amp;'Outcome Indicators - Section C'!$C$30:$C$121,0)),""),"")</f>
        <v/>
      </c>
      <c r="R123" s="312" t="str">
        <f t="array" ref="R123">IFERROR(IF(INDEX('Outcome Indicators - Section C'!D$30:D$121,MATCH('Print View'!$A123&amp;'Print View'!$R$81,'Outcome Indicators - Section C'!$A$30:$A$121&amp;'Outcome Indicators - Section C'!$C$30:$C$121,0))&lt;&gt;"",INDEX('Outcome Indicators - Section C'!D$30:D$121,MATCH('Print View'!$A123&amp;'Print View'!$R$81,'Outcome Indicators - Section C'!$A$30:$A$121&amp;'Outcome Indicators - Section C'!$C$30:$C$121,0)),""),"")</f>
        <v/>
      </c>
      <c r="S123" s="654" t="str">
        <f t="array" ref="S123">IFERROR(IF(INDEX('Outcome Indicators - Section C'!F$30:F$121,MATCH('Print View'!$A123&amp;'Print View'!$R$81,'Outcome Indicators - Section C'!$A$30:$A$121&amp;'Outcome Indicators - Section C'!$C$30:$C$121,0))&lt;&gt;"",INDEX('Outcome Indicators - Section C'!F$30:F$121,MATCH('Print View'!$A123&amp;'Print View'!$R$81,'Outcome Indicators - Section C'!$A$30:$A$121&amp;'Outcome Indicators - Section C'!$C$30:$C$121,0)),""),"")</f>
        <v/>
      </c>
      <c r="T123" s="656" t="str">
        <f t="array" ref="T123">IFERROR(IF(INDEX('Outcome Indicators - Section C'!G$30:G$121,MATCH('Print View'!$A123&amp;'Print View'!$R$81,'Outcome Indicators - Section C'!$A$30:$A$121&amp;'Outcome Indicators - Section C'!$C$30:$C$121,0))&lt;&gt;"",INDEX('Outcome Indicators - Section C'!G$30:G$121,MATCH('Print View'!$A123&amp;'Print View'!$R$81,'Outcome Indicators - Section C'!$A$30:$A$121&amp;'Outcome Indicators - Section C'!$C$30:$C$121,0)),""),"")</f>
        <v/>
      </c>
      <c r="U123" s="658" t="str">
        <f t="array" ref="U123">IFERROR(IF(INDEX('Outcome Indicators - Section C'!H$30:H$121,MATCH('Print View'!$A123&amp;'Print View'!$R$81,'Outcome Indicators - Section C'!$A$30:$A$121&amp;'Outcome Indicators - Section C'!$C$30:$C$121,0))&lt;&gt;"",INDEX('Outcome Indicators - Section C'!H$30:H$121,MATCH('Print View'!$A123&amp;'Print View'!$R$81,'Outcome Indicators - Section C'!$A$30:$A$121&amp;'Outcome Indicators - Section C'!$C$30:$C$121,0)),""),"")</f>
        <v/>
      </c>
      <c r="V123" s="312" t="str">
        <f t="array" ref="V123">IFERROR(IF(INDEX('Outcome Indicators - Section C'!D$30:D$121,MATCH('Print View'!$A123&amp;'Print View'!$V$81,'Outcome Indicators - Section C'!$A$30:$A$121&amp;'Outcome Indicators - Section C'!$C$30:$C$121,0))&lt;&gt;"",INDEX('Outcome Indicators - Section C'!D$30:D$121,MATCH('Print View'!$A123&amp;'Print View'!$V$81,'Outcome Indicators - Section C'!$A$30:$A$121&amp;'Outcome Indicators - Section C'!$C$30:$C$121,0)),""),"")</f>
        <v/>
      </c>
      <c r="W123" s="654" t="str">
        <f t="array" ref="W123">IFERROR(IF(INDEX('Outcome Indicators - Section C'!F$30:F$121,MATCH('Print View'!$A123&amp;'Print View'!$V$81,'Outcome Indicators - Section C'!$A$30:$A$121&amp;'Outcome Indicators - Section C'!$C$30:$C$121,0))&lt;&gt;"",INDEX('Outcome Indicators - Section C'!F$30:F$121,MATCH('Print View'!$A123&amp;'Print View'!$V$81,'Outcome Indicators - Section C'!$A$30:$A$121&amp;'Outcome Indicators - Section C'!$C$30:$C$121,0)),""),"")</f>
        <v/>
      </c>
      <c r="X123" s="656" t="str">
        <f t="array" ref="X123">IFERROR(IF(INDEX('Outcome Indicators - Section C'!G$30:G$121,MATCH('Print View'!$A123&amp;'Print View'!$V$81,'Outcome Indicators - Section C'!$A$30:$A$121&amp;'Outcome Indicators - Section C'!$C$30:$C$121,0))&lt;&gt;"",INDEX('Outcome Indicators - Section C'!G$30:G$121,MATCH('Print View'!$A123&amp;'Print View'!$V$81,'Outcome Indicators - Section C'!$A$30:$A$121&amp;'Outcome Indicators - Section C'!$C$30:$C$121,0)),""),"")</f>
        <v/>
      </c>
      <c r="Y123" s="658" t="str">
        <f t="array" ref="Y123">IFERROR(IF(INDEX('Outcome Indicators - Section C'!H$30:H$121,MATCH('Print View'!$A123&amp;'Print View'!$V$81,'Outcome Indicators - Section C'!$A$30:$A$121&amp;'Outcome Indicators - Section C'!$C$30:$C$121,0))&lt;&gt;"",INDEX('Outcome Indicators - Section C'!H$30:H$121,MATCH('Print View'!$A123&amp;'Print View'!$V$81,'Outcome Indicators - Section C'!$A$30:$A$121&amp;'Outcome Indicators - Section C'!$C$30:$C$121,0)),""),"")</f>
        <v/>
      </c>
      <c r="Z123" s="312" t="str">
        <f t="array" ref="Z123">IFERROR(IF(INDEX('Outcome Indicators - Section C'!D$30:D$121,MATCH('Print View'!$A123&amp;'Print View'!$Z$81,'Outcome Indicators - Section C'!$A$30:$A$121&amp;'Outcome Indicators - Section C'!$C$30:$C$121,0))&lt;&gt;"",INDEX('Outcome Indicators - Section C'!D$30:D$121,MATCH('Print View'!$A123&amp;'Print View'!$Z$81,'Outcome Indicators - Section C'!$A$30:$A$121&amp;'Outcome Indicators - Section C'!$C$30:$C$121,0)),""),"")</f>
        <v/>
      </c>
      <c r="AA123" s="654" t="str">
        <f t="array" ref="AA123">IFERROR(IF(INDEX('Outcome Indicators - Section C'!F$30:F$121,MATCH('Print View'!$A123&amp;'Print View'!$Z$81,'Outcome Indicators - Section C'!$A$30:$A$121&amp;'Outcome Indicators - Section C'!$C$30:$C$121,0))&lt;&gt;"",INDEX('Outcome Indicators - Section C'!F$30:F$121,MATCH('Print View'!$A123&amp;'Print View'!$Z$81,'Outcome Indicators - Section C'!$A$30:$A$121&amp;'Outcome Indicators - Section C'!$C$30:$C$121,0)),""),"")</f>
        <v/>
      </c>
      <c r="AB123" s="656" t="str">
        <f t="array" ref="AB123">IFERROR(IF(INDEX('Outcome Indicators - Section C'!G$30:G$121,MATCH('Print View'!$A123&amp;'Print View'!$Z$81,'Outcome Indicators - Section C'!$A$30:$A$121&amp;'Outcome Indicators - Section C'!$C$30:$C$121,0))&lt;&gt;"",INDEX('Outcome Indicators - Section C'!G$30:G$121,MATCH('Print View'!$A123&amp;'Print View'!$Z$81,'Outcome Indicators - Section C'!$A$30:$A$121&amp;'Outcome Indicators - Section C'!$C$30:$C$121,0)),""),"")</f>
        <v/>
      </c>
      <c r="AC123" s="658" t="str">
        <f t="array" ref="AC123">IFERROR(IF(INDEX('Outcome Indicators - Section C'!H$30:H$121,MATCH('Print View'!$A123&amp;'Print View'!$Z$81,'Outcome Indicators - Section C'!$A$30:$A$121&amp;'Outcome Indicators - Section C'!$C$30:$C$121,0))&lt;&gt;"",INDEX('Outcome Indicators - Section C'!H$30:H$121,MATCH('Print View'!$A123&amp;'Print View'!$Z$81,'Outcome Indicators - Section C'!$A$30:$A$121&amp;'Outcome Indicators - Section C'!$C$30:$C$121,0)),""),"")</f>
        <v/>
      </c>
      <c r="AD123" s="278"/>
      <c r="AE123" s="260"/>
      <c r="AF123" s="260"/>
      <c r="AG123" s="260"/>
      <c r="AH123" s="260"/>
      <c r="AI123" s="260"/>
      <c r="AJ123" s="261"/>
    </row>
    <row r="124" spans="1:36" s="229" customFormat="1" x14ac:dyDescent="0.3">
      <c r="A124" s="607"/>
      <c r="B124" s="609"/>
      <c r="C124" s="609"/>
      <c r="D124" s="609"/>
      <c r="E124" s="609"/>
      <c r="F124" s="609"/>
      <c r="G124" s="609"/>
      <c r="H124" s="609"/>
      <c r="I124" s="611"/>
      <c r="J124" s="313" t="str">
        <f t="array" ref="J124">IFERROR(IF(INDEX('Outcome Indicators - Section C'!E$30:E$121,MATCH('Print View'!$A123&amp;'Print View'!$J$81,'Outcome Indicators - Section C'!$A$30:$A$121&amp;'Outcome Indicators - Section C'!$C$30:$C$121,0))&lt;&gt;"",INDEX('Outcome Indicators - Section C'!E$30:E$121,MATCH('Print View'!$A123&amp;'Print View'!$J$81,'Outcome Indicators - Section C'!$A$30:$A$121&amp;'Outcome Indicators - Section C'!$C$30:$C$121,0)),""),"")</f>
        <v/>
      </c>
      <c r="K124" s="655"/>
      <c r="L124" s="657"/>
      <c r="M124" s="659"/>
      <c r="N124" s="313" t="str">
        <f t="array" ref="N124">IFERROR(IF(INDEX('Outcome Indicators - Section C'!E$30:E$121,MATCH('Print View'!$A123&amp;'Print View'!$N$81,'Outcome Indicators - Section C'!$A$30:$A$121&amp;'Outcome Indicators - Section C'!$C$30:$C$121,0))&lt;&gt;"",INDEX('Outcome Indicators - Section C'!E$30:E$121,MATCH('Print View'!$A123&amp;'Print View'!$N$81,'Outcome Indicators - Section C'!$A$30:$A$121&amp;'Outcome Indicators - Section C'!$C$30:$C$121,0)),""),"")</f>
        <v/>
      </c>
      <c r="O124" s="655"/>
      <c r="P124" s="657"/>
      <c r="Q124" s="659"/>
      <c r="R124" s="313" t="str">
        <f t="array" ref="R124">IFERROR(IF(INDEX('Outcome Indicators - Section C'!E$30:E$121,MATCH('Print View'!$A123&amp;'Print View'!$R$81,'Outcome Indicators - Section C'!$A$30:$A$121&amp;'Outcome Indicators - Section C'!$C$30:$C$121,0))&lt;&gt;"",INDEX('Outcome Indicators - Section C'!E$30:E$121,MATCH('Print View'!$A123&amp;'Print View'!$R$81,'Outcome Indicators - Section C'!$A$30:$A$121&amp;'Outcome Indicators - Section C'!$C$30:$C$121,0)),""),"")</f>
        <v/>
      </c>
      <c r="S124" s="655"/>
      <c r="T124" s="657"/>
      <c r="U124" s="659"/>
      <c r="V124" s="313" t="str">
        <f t="array" ref="V124">IFERROR(IF(INDEX('Outcome Indicators - Section C'!E$30:E$121,MATCH('Print View'!$A123&amp;'Print View'!$V$81,'Outcome Indicators - Section C'!$A$30:$A$121&amp;'Outcome Indicators - Section C'!$C$30:$C$121,0))&lt;&gt;"",INDEX('Outcome Indicators - Section C'!E$30:E$121,MATCH('Print View'!$A123&amp;'Print View'!$V$81,'Outcome Indicators - Section C'!$A$30:$A$121&amp;'Outcome Indicators - Section C'!$C$30:$C$121,0)),""),"")</f>
        <v/>
      </c>
      <c r="W124" s="655"/>
      <c r="X124" s="657"/>
      <c r="Y124" s="659"/>
      <c r="Z124" s="313" t="str">
        <f t="array" ref="Z124">IFERROR(IF(INDEX('Outcome Indicators - Section C'!E$30:E$121,MATCH('Print View'!$A123&amp;'Print View'!$Z$81,'Outcome Indicators - Section C'!$A$30:$A$121&amp;'Outcome Indicators - Section C'!$C$30:$C$121,0))&lt;&gt;"",INDEX('Outcome Indicators - Section C'!E$30:E$121,MATCH('Print View'!$A123&amp;'Print View'!$Z$81,'Outcome Indicators - Section C'!$A$30:$A$121&amp;'Outcome Indicators - Section C'!$C$30:$C$121,0)),""),"")</f>
        <v/>
      </c>
      <c r="AA124" s="655"/>
      <c r="AB124" s="657"/>
      <c r="AC124" s="659"/>
      <c r="AD124" s="279"/>
      <c r="AE124" s="262"/>
      <c r="AF124" s="262"/>
      <c r="AG124" s="262"/>
      <c r="AH124" s="262"/>
      <c r="AI124" s="262"/>
      <c r="AJ124" s="263" t="s">
        <v>287</v>
      </c>
    </row>
    <row r="125" spans="1:36" s="229" customFormat="1" ht="28.8" x14ac:dyDescent="0.55000000000000004">
      <c r="A125" s="651">
        <v>3</v>
      </c>
      <c r="B125" s="652" t="str">
        <f>IFERROR(IF(INDEX('Outcome Indicators - Section C'!B$10:B$26,MATCH('Print View'!$A125,'Outcome Indicators - Section C'!$A$10:$A$26,0))&lt;&gt;"",INDEX('Outcome Indicators - Section C'!B$10:B$26,MATCH('Print View'!$A125,'Outcome Indicators - Section C'!$A$10:$A$26,0)),""),"")</f>
        <v>Malaria O-1c: Proportion of pregnant women who slept under an insecticide-treated net the previous night</v>
      </c>
      <c r="C125" s="652" t="str">
        <f>IFERROR(IF(INDEX('Outcome Indicators - Section C'!C$10:C$26,MATCH('Print View'!$A125,'Outcome Indicators - Section C'!$A$10:$A$26,0))&lt;&gt;"",INDEX('Outcome Indicators - Section C'!C$10:C$26,MATCH('Print View'!$A125,'Outcome Indicators - Section C'!$A$10:$A$26,0)),""),"")</f>
        <v/>
      </c>
      <c r="D125" s="652" t="str">
        <f>IFERROR(IF(INDEX('Outcome Indicators - Section C'!D$10:D$26,MATCH('Print View'!$A125,'Outcome Indicators - Section C'!$A$10:$A$26,0))&lt;&gt;"",INDEX('Outcome Indicators - Section C'!D$10:D$26,MATCH('Print View'!$A125,'Outcome Indicators - Section C'!$A$10:$A$26,0)),""),"")</f>
        <v>50</v>
      </c>
      <c r="E125" s="652" t="str">
        <f>IFERROR(IF(INDEX('Outcome Indicators - Section C'!E$10:E$26,MATCH('Print View'!$A125,'Outcome Indicators - Section C'!$A$10:$A$26,0))&lt;&gt;"",INDEX('Outcome Indicators - Section C'!E$10:E$26,MATCH('Print View'!$A125,'Outcome Indicators - Section C'!$A$10:$A$26,0)),""),"")</f>
        <v>2016</v>
      </c>
      <c r="F125" s="652" t="str">
        <f>IFERROR(IF(INDEX('Outcome Indicators - Section C'!F$10:F$26,MATCH('Print View'!$A125,'Outcome Indicators - Section C'!$A$10:$A$26,0))&lt;&gt;"",INDEX('Outcome Indicators - Section C'!F$10:F$26,MATCH('Print View'!$A125,'Outcome Indicators - Section C'!$A$10:$A$26,0)),""),"")</f>
        <v>MIS (Malaria Indicator Survey)</v>
      </c>
      <c r="G125" s="652" t="str">
        <f>IFERROR(IF(INDEX('Outcome Indicators - Section C'!G$10:G$26,MATCH('Print View'!$A125,'Outcome Indicators - Section C'!$A$10:$A$26,0))&lt;&gt;"",INDEX('Outcome Indicators - Section C'!G$10:G$26,MATCH('Print View'!$A125,'Outcome Indicators - Section C'!$A$10:$A$26,0)),""),"")</f>
        <v/>
      </c>
      <c r="H125" s="660" t="str">
        <f>IFERROR(IF(INDEX('Outcome Indicators - Section C'!H$10:H$26,MATCH('Print View'!$A125,'Outcome Indicators - Section C'!$A$10:$A$26,0))&lt;&gt;"",INDEX('Outcome Indicators - Section C'!H$10:H$26,MATCH('Print View'!$A125,'Outcome Indicators - Section C'!$A$10:$A$26,0)),""),"")</f>
        <v/>
      </c>
      <c r="I125" s="605">
        <f>IFERROR(IF(INDEX('Outcome Indicators - Section C'!A$10:A$26,MATCH('Print View'!$A125,'Outcome Indicators - Section C'!$A$10:$A$26,0))&lt;&gt;"",INDEX('Outcome Indicators - Section C'!A$10:A$26,MATCH('Print View'!$A125,'Outcome Indicators - Section C'!$A$10:$A$26,0)),""),"")</f>
        <v>3</v>
      </c>
      <c r="J125" s="284" t="str">
        <f t="array" ref="J125">IFERROR(IF(INDEX('Outcome Indicators - Section C'!D$30:D$121,MATCH('Print View'!$A125&amp;'Print View'!$J$81,'Outcome Indicators - Section C'!$A$30:$A$121&amp;'Outcome Indicators - Section C'!$C$30:$C$121,0))&lt;&gt;"",INDEX('Outcome Indicators - Section C'!D$30:D$121,MATCH('Print View'!$A125&amp;'Print View'!$J$81,'Outcome Indicators - Section C'!$A$30:$A$121&amp;'Outcome Indicators - Section C'!$C$30:$C$121,0)),""),"")</f>
        <v/>
      </c>
      <c r="K125" s="601" t="str">
        <f t="array" ref="K125">IFERROR(IF(INDEX('Outcome Indicators - Section C'!F$30:F$121,MATCH('Print View'!$A125&amp;'Print View'!$J$81,'Outcome Indicators - Section C'!$A$30:$A$121&amp;'Outcome Indicators - Section C'!$C$30:$C$121,0))&lt;&gt;"",INDEX('Outcome Indicators - Section C'!F$30:F$121,MATCH('Print View'!$A125&amp;'Print View'!$J$81,'Outcome Indicators - Section C'!$A$30:$A$121&amp;'Outcome Indicators - Section C'!$C$30:$C$121,0)),""),"")</f>
        <v/>
      </c>
      <c r="L125" s="603" t="str">
        <f t="array" ref="L125">IFERROR(IF(INDEX('Outcome Indicators - Section C'!G$30:G$121,MATCH('Print View'!$A125&amp;'Print View'!$J$81,'Outcome Indicators - Section C'!$A$30:$A$121&amp;'Outcome Indicators - Section C'!$C$30:$C$121,0))&lt;&gt;"",INDEX('Outcome Indicators - Section C'!G$30:G$121,MATCH('Print View'!$A125&amp;'Print View'!$J$81,'Outcome Indicators - Section C'!$A$30:$A$121&amp;'Outcome Indicators - Section C'!$C$30:$C$121,0)),""),"")</f>
        <v/>
      </c>
      <c r="M125" s="605" t="str">
        <f t="array" ref="M125">IFERROR(IF(INDEX('Outcome Indicators - Section C'!H$30:H$121,MATCH('Print View'!$A125&amp;'Print View'!$J$81,'Outcome Indicators - Section C'!$A$30:$A$121&amp;'Outcome Indicators - Section C'!$C$30:$C$121,0))&lt;&gt;"",INDEX('Outcome Indicators - Section C'!H$30:H$121,MATCH('Print View'!$A125&amp;'Print View'!$J$81,'Outcome Indicators - Section C'!$A$30:$A$121&amp;'Outcome Indicators - Section C'!$C$30:$C$121,0)),""),"")</f>
        <v/>
      </c>
      <c r="N125" s="284" t="str">
        <f t="array" ref="N125">IFERROR(IF(INDEX('Outcome Indicators - Section C'!D$30:D$121,MATCH('Print View'!$A125&amp;'Print View'!$N$81,'Outcome Indicators - Section C'!$A$30:$A$121&amp;'Outcome Indicators - Section C'!$C$30:$C$121,0))&lt;&gt;"",INDEX('Outcome Indicators - Section C'!D$30:D$121,MATCH('Print View'!$A125&amp;'Print View'!$N$81,'Outcome Indicators - Section C'!$A$30:$A$121&amp;'Outcome Indicators - Section C'!$C$30:$C$121,0)),""),"")</f>
        <v/>
      </c>
      <c r="O125" s="601">
        <f t="array" ref="O125">IFERROR(IF(INDEX('Outcome Indicators - Section C'!F$30:F$121,MATCH('Print View'!$A125&amp;'Print View'!$N$81,'Outcome Indicators - Section C'!$A$30:$A$121&amp;'Outcome Indicators - Section C'!$C$30:$C$121,0))&lt;&gt;"",INDEX('Outcome Indicators - Section C'!F$30:F$121,MATCH('Print View'!$A125&amp;'Print View'!$N$81,'Outcome Indicators - Section C'!$A$30:$A$121&amp;'Outcome Indicators - Section C'!$C$30:$C$121,0)),""),"")</f>
        <v>69</v>
      </c>
      <c r="P125" s="603">
        <f t="array" ref="P125">IFERROR(IF(INDEX('Outcome Indicators - Section C'!G$30:G$121,MATCH('Print View'!$A125&amp;'Print View'!$N$81,'Outcome Indicators - Section C'!$A$30:$A$121&amp;'Outcome Indicators - Section C'!$C$30:$C$121,0))&lt;&gt;"",INDEX('Outcome Indicators - Section C'!G$30:G$121,MATCH('Print View'!$A125&amp;'Print View'!$N$81,'Outcome Indicators - Section C'!$A$30:$A$121&amp;'Outcome Indicators - Section C'!$C$30:$C$121,0)),""),"")</f>
        <v>43982</v>
      </c>
      <c r="Q125" s="605" t="str">
        <f t="array" ref="Q125">IFERROR(IF(INDEX('Outcome Indicators - Section C'!H$30:H$121,MATCH('Print View'!$A125&amp;'Print View'!$N$81,'Outcome Indicators - Section C'!$A$30:$A$121&amp;'Outcome Indicators - Section C'!$C$30:$C$121,0))&lt;&gt;"",INDEX('Outcome Indicators - Section C'!H$30:H$121,MATCH('Print View'!$A125&amp;'Print View'!$N$81,'Outcome Indicators - Section C'!$A$30:$A$121&amp;'Outcome Indicators - Section C'!$C$30:$C$121,0)),""),"")</f>
        <v/>
      </c>
      <c r="R125" s="284" t="str">
        <f t="array" ref="R125">IFERROR(IF(INDEX('Outcome Indicators - Section C'!D$30:D$121,MATCH('Print View'!$A125&amp;'Print View'!$R$81,'Outcome Indicators - Section C'!$A$30:$A$121&amp;'Outcome Indicators - Section C'!$C$30:$C$121,0))&lt;&gt;"",INDEX('Outcome Indicators - Section C'!D$30:D$121,MATCH('Print View'!$A125&amp;'Print View'!$R$81,'Outcome Indicators - Section C'!$A$30:$A$121&amp;'Outcome Indicators - Section C'!$C$30:$C$121,0)),""),"")</f>
        <v/>
      </c>
      <c r="S125" s="601" t="str">
        <f t="array" ref="S125">IFERROR(IF(INDEX('Outcome Indicators - Section C'!F$30:F$121,MATCH('Print View'!$A125&amp;'Print View'!$R$81,'Outcome Indicators - Section C'!$A$30:$A$121&amp;'Outcome Indicators - Section C'!$C$30:$C$121,0))&lt;&gt;"",INDEX('Outcome Indicators - Section C'!F$30:F$121,MATCH('Print View'!$A125&amp;'Print View'!$R$81,'Outcome Indicators - Section C'!$A$30:$A$121&amp;'Outcome Indicators - Section C'!$C$30:$C$121,0)),""),"")</f>
        <v/>
      </c>
      <c r="T125" s="603" t="str">
        <f t="array" ref="T125">IFERROR(IF(INDEX('Outcome Indicators - Section C'!G$30:G$121,MATCH('Print View'!$A125&amp;'Print View'!$R$81,'Outcome Indicators - Section C'!$A$30:$A$121&amp;'Outcome Indicators - Section C'!$C$30:$C$121,0))&lt;&gt;"",INDEX('Outcome Indicators - Section C'!G$30:G$121,MATCH('Print View'!$A125&amp;'Print View'!$R$81,'Outcome Indicators - Section C'!$A$30:$A$121&amp;'Outcome Indicators - Section C'!$C$30:$C$121,0)),""),"")</f>
        <v/>
      </c>
      <c r="U125" s="605" t="str">
        <f t="array" ref="U125">IFERROR(IF(INDEX('Outcome Indicators - Section C'!H$30:H$121,MATCH('Print View'!$A125&amp;'Print View'!$R$81,'Outcome Indicators - Section C'!$A$30:$A$121&amp;'Outcome Indicators - Section C'!$C$30:$C$121,0))&lt;&gt;"",INDEX('Outcome Indicators - Section C'!H$30:H$121,MATCH('Print View'!$A125&amp;'Print View'!$R$81,'Outcome Indicators - Section C'!$A$30:$A$121&amp;'Outcome Indicators - Section C'!$C$30:$C$121,0)),""),"")</f>
        <v/>
      </c>
      <c r="V125" s="284" t="str">
        <f t="array" ref="V125">IFERROR(IF(INDEX('Outcome Indicators - Section C'!D$30:D$121,MATCH('Print View'!$A125&amp;'Print View'!$V$81,'Outcome Indicators - Section C'!$A$30:$A$121&amp;'Outcome Indicators - Section C'!$C$30:$C$121,0))&lt;&gt;"",INDEX('Outcome Indicators - Section C'!D$30:D$121,MATCH('Print View'!$A125&amp;'Print View'!$V$81,'Outcome Indicators - Section C'!$A$30:$A$121&amp;'Outcome Indicators - Section C'!$C$30:$C$121,0)),""),"")</f>
        <v/>
      </c>
      <c r="W125" s="601" t="str">
        <f t="array" ref="W125">IFERROR(IF(INDEX('Outcome Indicators - Section C'!F$30:F$121,MATCH('Print View'!$A125&amp;'Print View'!$V$81,'Outcome Indicators - Section C'!$A$30:$A$121&amp;'Outcome Indicators - Section C'!$C$30:$C$121,0))&lt;&gt;"",INDEX('Outcome Indicators - Section C'!F$30:F$121,MATCH('Print View'!$A125&amp;'Print View'!$V$81,'Outcome Indicators - Section C'!$A$30:$A$121&amp;'Outcome Indicators - Section C'!$C$30:$C$121,0)),""),"")</f>
        <v/>
      </c>
      <c r="X125" s="603" t="str">
        <f t="array" ref="X125">IFERROR(IF(INDEX('Outcome Indicators - Section C'!G$30:G$121,MATCH('Print View'!$A125&amp;'Print View'!$V$81,'Outcome Indicators - Section C'!$A$30:$A$121&amp;'Outcome Indicators - Section C'!$C$30:$C$121,0))&lt;&gt;"",INDEX('Outcome Indicators - Section C'!G$30:G$121,MATCH('Print View'!$A125&amp;'Print View'!$V$81,'Outcome Indicators - Section C'!$A$30:$A$121&amp;'Outcome Indicators - Section C'!$C$30:$C$121,0)),""),"")</f>
        <v/>
      </c>
      <c r="Y125" s="605" t="str">
        <f t="array" ref="Y125">IFERROR(IF(INDEX('Outcome Indicators - Section C'!H$30:H$121,MATCH('Print View'!$A125&amp;'Print View'!$V$81,'Outcome Indicators - Section C'!$A$30:$A$121&amp;'Outcome Indicators - Section C'!$C$30:$C$121,0))&lt;&gt;"",INDEX('Outcome Indicators - Section C'!H$30:H$121,MATCH('Print View'!$A125&amp;'Print View'!$V$81,'Outcome Indicators - Section C'!$A$30:$A$121&amp;'Outcome Indicators - Section C'!$C$30:$C$121,0)),""),"")</f>
        <v/>
      </c>
      <c r="Z125" s="284" t="str">
        <f t="array" ref="Z125">IFERROR(IF(INDEX('Outcome Indicators - Section C'!D$30:D$121,MATCH('Print View'!$A125&amp;'Print View'!$Z$81,'Outcome Indicators - Section C'!$A$30:$A$121&amp;'Outcome Indicators - Section C'!$C$30:$C$121,0))&lt;&gt;"",INDEX('Outcome Indicators - Section C'!D$30:D$121,MATCH('Print View'!$A125&amp;'Print View'!$Z$81,'Outcome Indicators - Section C'!$A$30:$A$121&amp;'Outcome Indicators - Section C'!$C$30:$C$121,0)),""),"")</f>
        <v/>
      </c>
      <c r="AA125" s="601" t="str">
        <f t="array" ref="AA125">IFERROR(IF(INDEX('Outcome Indicators - Section C'!F$30:F$121,MATCH('Print View'!$A125&amp;'Print View'!$Z$81,'Outcome Indicators - Section C'!$A$30:$A$121&amp;'Outcome Indicators - Section C'!$C$30:$C$121,0))&lt;&gt;"",INDEX('Outcome Indicators - Section C'!F$30:F$121,MATCH('Print View'!$A125&amp;'Print View'!$Z$81,'Outcome Indicators - Section C'!$A$30:$A$121&amp;'Outcome Indicators - Section C'!$C$30:$C$121,0)),""),"")</f>
        <v/>
      </c>
      <c r="AB125" s="603" t="str">
        <f t="array" ref="AB125">IFERROR(IF(INDEX('Outcome Indicators - Section C'!G$30:G$121,MATCH('Print View'!$A125&amp;'Print View'!$Z$81,'Outcome Indicators - Section C'!$A$30:$A$121&amp;'Outcome Indicators - Section C'!$C$30:$C$121,0))&lt;&gt;"",INDEX('Outcome Indicators - Section C'!G$30:G$121,MATCH('Print View'!$A125&amp;'Print View'!$Z$81,'Outcome Indicators - Section C'!$A$30:$A$121&amp;'Outcome Indicators - Section C'!$C$30:$C$121,0)),""),"")</f>
        <v/>
      </c>
      <c r="AC125" s="605" t="str">
        <f t="array" ref="AC125">IFERROR(IF(INDEX('Outcome Indicators - Section C'!H$30:H$121,MATCH('Print View'!$A125&amp;'Print View'!$Z$81,'Outcome Indicators - Section C'!$A$30:$A$121&amp;'Outcome Indicators - Section C'!$C$30:$C$121,0))&lt;&gt;"",INDEX('Outcome Indicators - Section C'!H$30:H$121,MATCH('Print View'!$A125&amp;'Print View'!$Z$81,'Outcome Indicators - Section C'!$A$30:$A$121&amp;'Outcome Indicators - Section C'!$C$30:$C$121,0)),""),"")</f>
        <v/>
      </c>
      <c r="AD125" s="276"/>
      <c r="AE125" s="256"/>
      <c r="AF125" s="256"/>
      <c r="AG125" s="256"/>
      <c r="AH125" s="256"/>
      <c r="AI125" s="267"/>
      <c r="AJ125" s="662" t="s">
        <v>287</v>
      </c>
    </row>
    <row r="126" spans="1:36" s="229" customFormat="1" x14ac:dyDescent="0.3">
      <c r="A126" s="651"/>
      <c r="B126" s="653"/>
      <c r="C126" s="653"/>
      <c r="D126" s="653"/>
      <c r="E126" s="653"/>
      <c r="F126" s="653"/>
      <c r="G126" s="653"/>
      <c r="H126" s="661"/>
      <c r="I126" s="606"/>
      <c r="J126" s="285" t="str">
        <f t="array" ref="J126">IFERROR(IF(INDEX('Outcome Indicators - Section C'!E$30:E$121,MATCH('Print View'!$A125&amp;'Print View'!$J$81,'Outcome Indicators - Section C'!$A$30:$A$121&amp;'Outcome Indicators - Section C'!$C$30:$C$121,0))&lt;&gt;"",INDEX('Outcome Indicators - Section C'!E$30:E$121,MATCH('Print View'!$A125&amp;'Print View'!$J$81,'Outcome Indicators - Section C'!$A$30:$A$121&amp;'Outcome Indicators - Section C'!$C$30:$C$121,0)),""),"")</f>
        <v/>
      </c>
      <c r="K126" s="602"/>
      <c r="L126" s="604"/>
      <c r="M126" s="606"/>
      <c r="N126" s="285" t="str">
        <f t="array" ref="N126">IFERROR(IF(INDEX('Outcome Indicators - Section C'!E$30:E$121,MATCH('Print View'!$A125&amp;'Print View'!$N$81,'Outcome Indicators - Section C'!$A$30:$A$121&amp;'Outcome Indicators - Section C'!$C$30:$C$121,0))&lt;&gt;"",INDEX('Outcome Indicators - Section C'!E$30:E$121,MATCH('Print View'!$A125&amp;'Print View'!$N$81,'Outcome Indicators - Section C'!$A$30:$A$121&amp;'Outcome Indicators - Section C'!$C$30:$C$121,0)),""),"")</f>
        <v/>
      </c>
      <c r="O126" s="602"/>
      <c r="P126" s="604"/>
      <c r="Q126" s="606"/>
      <c r="R126" s="285" t="str">
        <f t="array" ref="R126">IFERROR(IF(INDEX('Outcome Indicators - Section C'!E$30:E$121,MATCH('Print View'!$A125&amp;'Print View'!$R$81,'Outcome Indicators - Section C'!$A$30:$A$121&amp;'Outcome Indicators - Section C'!$C$30:$C$121,0))&lt;&gt;"",INDEX('Outcome Indicators - Section C'!E$30:E$121,MATCH('Print View'!$A125&amp;'Print View'!$R$81,'Outcome Indicators - Section C'!$A$30:$A$121&amp;'Outcome Indicators - Section C'!$C$30:$C$121,0)),""),"")</f>
        <v/>
      </c>
      <c r="S126" s="602"/>
      <c r="T126" s="604"/>
      <c r="U126" s="606"/>
      <c r="V126" s="285" t="str">
        <f t="array" ref="V126">IFERROR(IF(INDEX('Outcome Indicators - Section C'!E$30:E$121,MATCH('Print View'!$A125&amp;'Print View'!$V$81,'Outcome Indicators - Section C'!$A$30:$A$121&amp;'Outcome Indicators - Section C'!$C$30:$C$121,0))&lt;&gt;"",INDEX('Outcome Indicators - Section C'!E$30:E$121,MATCH('Print View'!$A125&amp;'Print View'!$V$81,'Outcome Indicators - Section C'!$A$30:$A$121&amp;'Outcome Indicators - Section C'!$C$30:$C$121,0)),""),"")</f>
        <v/>
      </c>
      <c r="W126" s="602"/>
      <c r="X126" s="604"/>
      <c r="Y126" s="606"/>
      <c r="Z126" s="285" t="str">
        <f t="array" ref="Z126">IFERROR(IF(INDEX('Outcome Indicators - Section C'!E$30:E$121,MATCH('Print View'!$A125&amp;'Print View'!$Z$81,'Outcome Indicators - Section C'!$A$30:$A$121&amp;'Outcome Indicators - Section C'!$C$30:$C$121,0))&lt;&gt;"",INDEX('Outcome Indicators - Section C'!E$30:E$121,MATCH('Print View'!$A125&amp;'Print View'!$Z$81,'Outcome Indicators - Section C'!$A$30:$A$121&amp;'Outcome Indicators - Section C'!$C$30:$C$121,0)),""),"")</f>
        <v/>
      </c>
      <c r="AA126" s="602"/>
      <c r="AB126" s="604"/>
      <c r="AC126" s="606"/>
      <c r="AD126" s="277"/>
      <c r="AE126" s="258"/>
      <c r="AF126" s="258"/>
      <c r="AG126" s="258"/>
      <c r="AH126" s="258"/>
      <c r="AI126" s="267"/>
      <c r="AJ126" s="662" t="s">
        <v>287</v>
      </c>
    </row>
    <row r="127" spans="1:36" s="229" customFormat="1" ht="28.8" x14ac:dyDescent="0.55000000000000004">
      <c r="A127" s="607">
        <v>4</v>
      </c>
      <c r="B127" s="608" t="str">
        <f>IFERROR(IF(INDEX('Outcome Indicators - Section C'!B$10:B$26,MATCH('Print View'!$A127,'Outcome Indicators - Section C'!$A$10:$A$26,0))&lt;&gt;"",INDEX('Outcome Indicators - Section C'!B$10:B$26,MATCH('Print View'!$A127,'Outcome Indicators - Section C'!$A$10:$A$26,0)),""),"")</f>
        <v>Malaria O-3: Proportion of population using an insecticide-treated net among those with access to an insecticide-treated net</v>
      </c>
      <c r="C127" s="608" t="str">
        <f>IFERROR(IF(INDEX('Outcome Indicators - Section C'!C$10:C$26,MATCH('Print View'!$A127,'Outcome Indicators - Section C'!$A$10:$A$26,0))&lt;&gt;"",INDEX('Outcome Indicators - Section C'!C$10:C$26,MATCH('Print View'!$A127,'Outcome Indicators - Section C'!$A$10:$A$26,0)),""),"")</f>
        <v/>
      </c>
      <c r="D127" s="608" t="str">
        <f>IFERROR(IF(INDEX('Outcome Indicators - Section C'!D$10:D$26,MATCH('Print View'!$A127,'Outcome Indicators - Section C'!$A$10:$A$26,0))&lt;&gt;"",INDEX('Outcome Indicators - Section C'!D$10:D$26,MATCH('Print View'!$A127,'Outcome Indicators - Section C'!$A$10:$A$26,0)),""),"")</f>
        <v>52.6</v>
      </c>
      <c r="E127" s="608" t="str">
        <f>IFERROR(IF(INDEX('Outcome Indicators - Section C'!E$10:E$26,MATCH('Print View'!$A127,'Outcome Indicators - Section C'!$A$10:$A$26,0))&lt;&gt;"",INDEX('Outcome Indicators - Section C'!E$10:E$26,MATCH('Print View'!$A127,'Outcome Indicators - Section C'!$A$10:$A$26,0)),""),"")</f>
        <v>2016</v>
      </c>
      <c r="F127" s="608" t="str">
        <f>IFERROR(IF(INDEX('Outcome Indicators - Section C'!F$10:F$26,MATCH('Print View'!$A127,'Outcome Indicators - Section C'!$A$10:$A$26,0))&lt;&gt;"",INDEX('Outcome Indicators - Section C'!F$10:F$26,MATCH('Print View'!$A127,'Outcome Indicators - Section C'!$A$10:$A$26,0)),""),"")</f>
        <v>MIS (Malaria Indicator Survey)</v>
      </c>
      <c r="G127" s="608" t="str">
        <f>IFERROR(IF(INDEX('Outcome Indicators - Section C'!G$10:G$26,MATCH('Print View'!$A127,'Outcome Indicators - Section C'!$A$10:$A$26,0))&lt;&gt;"",INDEX('Outcome Indicators - Section C'!G$10:G$26,MATCH('Print View'!$A127,'Outcome Indicators - Section C'!$A$10:$A$26,0)),""),"")</f>
        <v>Gender</v>
      </c>
      <c r="H127" s="608" t="str">
        <f>IFERROR(IF(INDEX('Outcome Indicators - Section C'!H$10:H$26,MATCH('Print View'!$A127,'Outcome Indicators - Section C'!$A$10:$A$26,0))&lt;&gt;"",INDEX('Outcome Indicators - Section C'!H$10:H$26,MATCH('Print View'!$A127,'Outcome Indicators - Section C'!$A$10:$A$26,0)),""),"")</f>
        <v/>
      </c>
      <c r="I127" s="610">
        <f>IFERROR(IF(INDEX('Outcome Indicators - Section C'!A$10:A$26,MATCH('Print View'!$A127,'Outcome Indicators - Section C'!$A$10:$A$26,0))&lt;&gt;"",INDEX('Outcome Indicators - Section C'!A$10:A$26,MATCH('Print View'!$A127,'Outcome Indicators - Section C'!$A$10:$A$26,0)),""),"")</f>
        <v>4</v>
      </c>
      <c r="J127" s="312" t="str">
        <f t="array" ref="J127">IFERROR(IF(INDEX('Outcome Indicators - Section C'!D$30:D$121,MATCH('Print View'!$A127&amp;'Print View'!$J$81,'Outcome Indicators - Section C'!$A$30:$A$121&amp;'Outcome Indicators - Section C'!$C$30:$C$121,0))&lt;&gt;"",INDEX('Outcome Indicators - Section C'!D$30:D$121,MATCH('Print View'!$A127&amp;'Print View'!$J$81,'Outcome Indicators - Section C'!$A$30:$A$121&amp;'Outcome Indicators - Section C'!$C$30:$C$121,0)),""),"")</f>
        <v/>
      </c>
      <c r="K127" s="654" t="str">
        <f t="array" ref="K127">IFERROR(IF(INDEX('Outcome Indicators - Section C'!F$30:F$121,MATCH('Print View'!$A127&amp;'Print View'!$J$81,'Outcome Indicators - Section C'!$A$30:$A$121&amp;'Outcome Indicators - Section C'!$C$30:$C$121,0))&lt;&gt;"",INDEX('Outcome Indicators - Section C'!F$30:F$121,MATCH('Print View'!$A127&amp;'Print View'!$J$81,'Outcome Indicators - Section C'!$A$30:$A$121&amp;'Outcome Indicators - Section C'!$C$30:$C$121,0)),""),"")</f>
        <v/>
      </c>
      <c r="L127" s="656" t="str">
        <f t="array" ref="L127">IFERROR(IF(INDEX('Outcome Indicators - Section C'!G$30:G$121,MATCH('Print View'!$A127&amp;'Print View'!$J$81,'Outcome Indicators - Section C'!$A$30:$A$121&amp;'Outcome Indicators - Section C'!$C$30:$C$121,0))&lt;&gt;"",INDEX('Outcome Indicators - Section C'!G$30:G$121,MATCH('Print View'!$A127&amp;'Print View'!$J$81,'Outcome Indicators - Section C'!$A$30:$A$121&amp;'Outcome Indicators - Section C'!$C$30:$C$121,0)),""),"")</f>
        <v/>
      </c>
      <c r="M127" s="658" t="str">
        <f t="array" ref="M127">IFERROR(IF(INDEX('Outcome Indicators - Section C'!H$30:H$121,MATCH('Print View'!$A127&amp;'Print View'!$J$81,'Outcome Indicators - Section C'!$A$30:$A$121&amp;'Outcome Indicators - Section C'!$C$30:$C$121,0))&lt;&gt;"",INDEX('Outcome Indicators - Section C'!H$30:H$121,MATCH('Print View'!$A127&amp;'Print View'!$J$81,'Outcome Indicators - Section C'!$A$30:$A$121&amp;'Outcome Indicators - Section C'!$C$30:$C$121,0)),""),"")</f>
        <v/>
      </c>
      <c r="N127" s="312" t="str">
        <f t="array" ref="N127">IFERROR(IF(INDEX('Outcome Indicators - Section C'!D$30:D$121,MATCH('Print View'!$A127&amp;'Print View'!$N$81,'Outcome Indicators - Section C'!$A$30:$A$121&amp;'Outcome Indicators - Section C'!$C$30:$C$121,0))&lt;&gt;"",INDEX('Outcome Indicators - Section C'!D$30:D$121,MATCH('Print View'!$A127&amp;'Print View'!$N$81,'Outcome Indicators - Section C'!$A$30:$A$121&amp;'Outcome Indicators - Section C'!$C$30:$C$121,0)),""),"")</f>
        <v/>
      </c>
      <c r="O127" s="654">
        <f t="array" ref="O127">IFERROR(IF(INDEX('Outcome Indicators - Section C'!F$30:F$121,MATCH('Print View'!$A127&amp;'Print View'!$N$81,'Outcome Indicators - Section C'!$A$30:$A$121&amp;'Outcome Indicators - Section C'!$C$30:$C$121,0))&lt;&gt;"",INDEX('Outcome Indicators - Section C'!F$30:F$121,MATCH('Print View'!$A127&amp;'Print View'!$N$81,'Outcome Indicators - Section C'!$A$30:$A$121&amp;'Outcome Indicators - Section C'!$C$30:$C$121,0)),""),"")</f>
        <v>65</v>
      </c>
      <c r="P127" s="656">
        <f t="array" ref="P127">IFERROR(IF(INDEX('Outcome Indicators - Section C'!G$30:G$121,MATCH('Print View'!$A127&amp;'Print View'!$N$81,'Outcome Indicators - Section C'!$A$30:$A$121&amp;'Outcome Indicators - Section C'!$C$30:$C$121,0))&lt;&gt;"",INDEX('Outcome Indicators - Section C'!G$30:G$121,MATCH('Print View'!$A127&amp;'Print View'!$N$81,'Outcome Indicators - Section C'!$A$30:$A$121&amp;'Outcome Indicators - Section C'!$C$30:$C$121,0)),""),"")</f>
        <v>43982</v>
      </c>
      <c r="Q127" s="658" t="str">
        <f t="array" ref="Q127">IFERROR(IF(INDEX('Outcome Indicators - Section C'!H$30:H$121,MATCH('Print View'!$A127&amp;'Print View'!$N$81,'Outcome Indicators - Section C'!$A$30:$A$121&amp;'Outcome Indicators - Section C'!$C$30:$C$121,0))&lt;&gt;"",INDEX('Outcome Indicators - Section C'!H$30:H$121,MATCH('Print View'!$A127&amp;'Print View'!$N$81,'Outcome Indicators - Section C'!$A$30:$A$121&amp;'Outcome Indicators - Section C'!$C$30:$C$121,0)),""),"")</f>
        <v/>
      </c>
      <c r="R127" s="312" t="str">
        <f t="array" ref="R127">IFERROR(IF(INDEX('Outcome Indicators - Section C'!D$30:D$121,MATCH('Print View'!$A127&amp;'Print View'!$R$81,'Outcome Indicators - Section C'!$A$30:$A$121&amp;'Outcome Indicators - Section C'!$C$30:$C$121,0))&lt;&gt;"",INDEX('Outcome Indicators - Section C'!D$30:D$121,MATCH('Print View'!$A127&amp;'Print View'!$R$81,'Outcome Indicators - Section C'!$A$30:$A$121&amp;'Outcome Indicators - Section C'!$C$30:$C$121,0)),""),"")</f>
        <v/>
      </c>
      <c r="S127" s="654" t="str">
        <f t="array" ref="S127">IFERROR(IF(INDEX('Outcome Indicators - Section C'!F$30:F$121,MATCH('Print View'!$A127&amp;'Print View'!$R$81,'Outcome Indicators - Section C'!$A$30:$A$121&amp;'Outcome Indicators - Section C'!$C$30:$C$121,0))&lt;&gt;"",INDEX('Outcome Indicators - Section C'!F$30:F$121,MATCH('Print View'!$A127&amp;'Print View'!$R$81,'Outcome Indicators - Section C'!$A$30:$A$121&amp;'Outcome Indicators - Section C'!$C$30:$C$121,0)),""),"")</f>
        <v/>
      </c>
      <c r="T127" s="656" t="str">
        <f t="array" ref="T127">IFERROR(IF(INDEX('Outcome Indicators - Section C'!G$30:G$121,MATCH('Print View'!$A127&amp;'Print View'!$R$81,'Outcome Indicators - Section C'!$A$30:$A$121&amp;'Outcome Indicators - Section C'!$C$30:$C$121,0))&lt;&gt;"",INDEX('Outcome Indicators - Section C'!G$30:G$121,MATCH('Print View'!$A127&amp;'Print View'!$R$81,'Outcome Indicators - Section C'!$A$30:$A$121&amp;'Outcome Indicators - Section C'!$C$30:$C$121,0)),""),"")</f>
        <v/>
      </c>
      <c r="U127" s="658" t="str">
        <f t="array" ref="U127">IFERROR(IF(INDEX('Outcome Indicators - Section C'!H$30:H$121,MATCH('Print View'!$A127&amp;'Print View'!$R$81,'Outcome Indicators - Section C'!$A$30:$A$121&amp;'Outcome Indicators - Section C'!$C$30:$C$121,0))&lt;&gt;"",INDEX('Outcome Indicators - Section C'!H$30:H$121,MATCH('Print View'!$A127&amp;'Print View'!$R$81,'Outcome Indicators - Section C'!$A$30:$A$121&amp;'Outcome Indicators - Section C'!$C$30:$C$121,0)),""),"")</f>
        <v/>
      </c>
      <c r="V127" s="312" t="str">
        <f t="array" ref="V127">IFERROR(IF(INDEX('Outcome Indicators - Section C'!D$30:D$121,MATCH('Print View'!$A127&amp;'Print View'!$V$81,'Outcome Indicators - Section C'!$A$30:$A$121&amp;'Outcome Indicators - Section C'!$C$30:$C$121,0))&lt;&gt;"",INDEX('Outcome Indicators - Section C'!D$30:D$121,MATCH('Print View'!$A127&amp;'Print View'!$V$81,'Outcome Indicators - Section C'!$A$30:$A$121&amp;'Outcome Indicators - Section C'!$C$30:$C$121,0)),""),"")</f>
        <v/>
      </c>
      <c r="W127" s="654" t="str">
        <f t="array" ref="W127">IFERROR(IF(INDEX('Outcome Indicators - Section C'!F$30:F$121,MATCH('Print View'!$A127&amp;'Print View'!$V$81,'Outcome Indicators - Section C'!$A$30:$A$121&amp;'Outcome Indicators - Section C'!$C$30:$C$121,0))&lt;&gt;"",INDEX('Outcome Indicators - Section C'!F$30:F$121,MATCH('Print View'!$A127&amp;'Print View'!$V$81,'Outcome Indicators - Section C'!$A$30:$A$121&amp;'Outcome Indicators - Section C'!$C$30:$C$121,0)),""),"")</f>
        <v/>
      </c>
      <c r="X127" s="656" t="str">
        <f t="array" ref="X127">IFERROR(IF(INDEX('Outcome Indicators - Section C'!G$30:G$121,MATCH('Print View'!$A127&amp;'Print View'!$V$81,'Outcome Indicators - Section C'!$A$30:$A$121&amp;'Outcome Indicators - Section C'!$C$30:$C$121,0))&lt;&gt;"",INDEX('Outcome Indicators - Section C'!G$30:G$121,MATCH('Print View'!$A127&amp;'Print View'!$V$81,'Outcome Indicators - Section C'!$A$30:$A$121&amp;'Outcome Indicators - Section C'!$C$30:$C$121,0)),""),"")</f>
        <v/>
      </c>
      <c r="Y127" s="658" t="str">
        <f t="array" ref="Y127">IFERROR(IF(INDEX('Outcome Indicators - Section C'!H$30:H$121,MATCH('Print View'!$A127&amp;'Print View'!$V$81,'Outcome Indicators - Section C'!$A$30:$A$121&amp;'Outcome Indicators - Section C'!$C$30:$C$121,0))&lt;&gt;"",INDEX('Outcome Indicators - Section C'!H$30:H$121,MATCH('Print View'!$A127&amp;'Print View'!$V$81,'Outcome Indicators - Section C'!$A$30:$A$121&amp;'Outcome Indicators - Section C'!$C$30:$C$121,0)),""),"")</f>
        <v/>
      </c>
      <c r="Z127" s="312" t="str">
        <f t="array" ref="Z127">IFERROR(IF(INDEX('Outcome Indicators - Section C'!D$30:D$121,MATCH('Print View'!$A127&amp;'Print View'!$Z$81,'Outcome Indicators - Section C'!$A$30:$A$121&amp;'Outcome Indicators - Section C'!$C$30:$C$121,0))&lt;&gt;"",INDEX('Outcome Indicators - Section C'!D$30:D$121,MATCH('Print View'!$A127&amp;'Print View'!$Z$81,'Outcome Indicators - Section C'!$A$30:$A$121&amp;'Outcome Indicators - Section C'!$C$30:$C$121,0)),""),"")</f>
        <v/>
      </c>
      <c r="AA127" s="654" t="str">
        <f t="array" ref="AA127">IFERROR(IF(INDEX('Outcome Indicators - Section C'!F$30:F$121,MATCH('Print View'!$A127&amp;'Print View'!$Z$81,'Outcome Indicators - Section C'!$A$30:$A$121&amp;'Outcome Indicators - Section C'!$C$30:$C$121,0))&lt;&gt;"",INDEX('Outcome Indicators - Section C'!F$30:F$121,MATCH('Print View'!$A127&amp;'Print View'!$Z$81,'Outcome Indicators - Section C'!$A$30:$A$121&amp;'Outcome Indicators - Section C'!$C$30:$C$121,0)),""),"")</f>
        <v/>
      </c>
      <c r="AB127" s="656" t="str">
        <f t="array" ref="AB127">IFERROR(IF(INDEX('Outcome Indicators - Section C'!G$30:G$121,MATCH('Print View'!$A127&amp;'Print View'!$Z$81,'Outcome Indicators - Section C'!$A$30:$A$121&amp;'Outcome Indicators - Section C'!$C$30:$C$121,0))&lt;&gt;"",INDEX('Outcome Indicators - Section C'!G$30:G$121,MATCH('Print View'!$A127&amp;'Print View'!$Z$81,'Outcome Indicators - Section C'!$A$30:$A$121&amp;'Outcome Indicators - Section C'!$C$30:$C$121,0)),""),"")</f>
        <v/>
      </c>
      <c r="AC127" s="658" t="str">
        <f t="array" ref="AC127">IFERROR(IF(INDEX('Outcome Indicators - Section C'!H$30:H$121,MATCH('Print View'!$A127&amp;'Print View'!$Z$81,'Outcome Indicators - Section C'!$A$30:$A$121&amp;'Outcome Indicators - Section C'!$C$30:$C$121,0))&lt;&gt;"",INDEX('Outcome Indicators - Section C'!H$30:H$121,MATCH('Print View'!$A127&amp;'Print View'!$Z$81,'Outcome Indicators - Section C'!$A$30:$A$121&amp;'Outcome Indicators - Section C'!$C$30:$C$121,0)),""),"")</f>
        <v/>
      </c>
      <c r="AD127" s="278"/>
      <c r="AE127" s="260"/>
      <c r="AF127" s="260"/>
      <c r="AG127" s="260"/>
      <c r="AH127" s="260"/>
      <c r="AI127" s="260"/>
      <c r="AJ127" s="261" t="s">
        <v>287</v>
      </c>
    </row>
    <row r="128" spans="1:36" s="229" customFormat="1" x14ac:dyDescent="0.3">
      <c r="A128" s="607"/>
      <c r="B128" s="609"/>
      <c r="C128" s="609"/>
      <c r="D128" s="609"/>
      <c r="E128" s="609"/>
      <c r="F128" s="609"/>
      <c r="G128" s="609"/>
      <c r="H128" s="609"/>
      <c r="I128" s="611"/>
      <c r="J128" s="313" t="str">
        <f t="array" ref="J128">IFERROR(IF(INDEX('Outcome Indicators - Section C'!E$30:E$121,MATCH('Print View'!$A127&amp;'Print View'!$J$81,'Outcome Indicators - Section C'!$A$30:$A$121&amp;'Outcome Indicators - Section C'!$C$30:$C$121,0))&lt;&gt;"",INDEX('Outcome Indicators - Section C'!E$30:E$121,MATCH('Print View'!$A127&amp;'Print View'!$J$81,'Outcome Indicators - Section C'!$A$30:$A$121&amp;'Outcome Indicators - Section C'!$C$30:$C$121,0)),""),"")</f>
        <v/>
      </c>
      <c r="K128" s="655"/>
      <c r="L128" s="657"/>
      <c r="M128" s="659"/>
      <c r="N128" s="313" t="str">
        <f t="array" ref="N128">IFERROR(IF(INDEX('Outcome Indicators - Section C'!E$30:E$121,MATCH('Print View'!$A127&amp;'Print View'!$N$81,'Outcome Indicators - Section C'!$A$30:$A$121&amp;'Outcome Indicators - Section C'!$C$30:$C$121,0))&lt;&gt;"",INDEX('Outcome Indicators - Section C'!E$30:E$121,MATCH('Print View'!$A127&amp;'Print View'!$N$81,'Outcome Indicators - Section C'!$A$30:$A$121&amp;'Outcome Indicators - Section C'!$C$30:$C$121,0)),""),"")</f>
        <v/>
      </c>
      <c r="O128" s="655"/>
      <c r="P128" s="657"/>
      <c r="Q128" s="659"/>
      <c r="R128" s="313" t="str">
        <f t="array" ref="R128">IFERROR(IF(INDEX('Outcome Indicators - Section C'!E$30:E$121,MATCH('Print View'!$A127&amp;'Print View'!$R$81,'Outcome Indicators - Section C'!$A$30:$A$121&amp;'Outcome Indicators - Section C'!$C$30:$C$121,0))&lt;&gt;"",INDEX('Outcome Indicators - Section C'!E$30:E$121,MATCH('Print View'!$A127&amp;'Print View'!$R$81,'Outcome Indicators - Section C'!$A$30:$A$121&amp;'Outcome Indicators - Section C'!$C$30:$C$121,0)),""),"")</f>
        <v/>
      </c>
      <c r="S128" s="655"/>
      <c r="T128" s="657"/>
      <c r="U128" s="659"/>
      <c r="V128" s="313" t="str">
        <f t="array" ref="V128">IFERROR(IF(INDEX('Outcome Indicators - Section C'!E$30:E$121,MATCH('Print View'!$A127&amp;'Print View'!$V$81,'Outcome Indicators - Section C'!$A$30:$A$121&amp;'Outcome Indicators - Section C'!$C$30:$C$121,0))&lt;&gt;"",INDEX('Outcome Indicators - Section C'!E$30:E$121,MATCH('Print View'!$A127&amp;'Print View'!$V$81,'Outcome Indicators - Section C'!$A$30:$A$121&amp;'Outcome Indicators - Section C'!$C$30:$C$121,0)),""),"")</f>
        <v/>
      </c>
      <c r="W128" s="655"/>
      <c r="X128" s="657"/>
      <c r="Y128" s="659"/>
      <c r="Z128" s="313" t="str">
        <f t="array" ref="Z128">IFERROR(IF(INDEX('Outcome Indicators - Section C'!E$30:E$121,MATCH('Print View'!$A127&amp;'Print View'!$Z$81,'Outcome Indicators - Section C'!$A$30:$A$121&amp;'Outcome Indicators - Section C'!$C$30:$C$121,0))&lt;&gt;"",INDEX('Outcome Indicators - Section C'!E$30:E$121,MATCH('Print View'!$A127&amp;'Print View'!$Z$81,'Outcome Indicators - Section C'!$A$30:$A$121&amp;'Outcome Indicators - Section C'!$C$30:$C$121,0)),""),"")</f>
        <v/>
      </c>
      <c r="AA128" s="655"/>
      <c r="AB128" s="657"/>
      <c r="AC128" s="659"/>
      <c r="AD128" s="279"/>
      <c r="AE128" s="262"/>
      <c r="AF128" s="262"/>
      <c r="AG128" s="262"/>
      <c r="AH128" s="262"/>
      <c r="AI128" s="262"/>
      <c r="AJ128" s="263" t="s">
        <v>287</v>
      </c>
    </row>
    <row r="129" spans="1:36" s="229" customFormat="1" ht="28.8" x14ac:dyDescent="0.55000000000000004">
      <c r="A129" s="651">
        <v>5</v>
      </c>
      <c r="B129" s="652" t="str">
        <f>IFERROR(IF(INDEX('Outcome Indicators - Section C'!B$10:B$26,MATCH('Print View'!$A129,'Outcome Indicators - Section C'!$A$10:$A$26,0))&lt;&gt;"",INDEX('Outcome Indicators - Section C'!B$10:B$26,MATCH('Print View'!$A129,'Outcome Indicators - Section C'!$A$10:$A$26,0)),""),"")</f>
        <v>HSS O-1: Percentage of women attending antenatal care</v>
      </c>
      <c r="C129" s="652" t="str">
        <f>IFERROR(IF(INDEX('Outcome Indicators - Section C'!C$10:C$26,MATCH('Print View'!$A129,'Outcome Indicators - Section C'!$A$10:$A$26,0))&lt;&gt;"",INDEX('Outcome Indicators - Section C'!C$10:C$26,MATCH('Print View'!$A129,'Outcome Indicators - Section C'!$A$10:$A$26,0)),""),"")</f>
        <v/>
      </c>
      <c r="D129" s="652" t="str">
        <f>IFERROR(IF(INDEX('Outcome Indicators - Section C'!D$10:D$26,MATCH('Print View'!$A129,'Outcome Indicators - Section C'!$A$10:$A$26,0))&lt;&gt;"",INDEX('Outcome Indicators - Section C'!D$10:D$26,MATCH('Print View'!$A129,'Outcome Indicators - Section C'!$A$10:$A$26,0)),""),"")</f>
        <v>97</v>
      </c>
      <c r="E129" s="652" t="str">
        <f>IFERROR(IF(INDEX('Outcome Indicators - Section C'!E$10:E$26,MATCH('Print View'!$A129,'Outcome Indicators - Section C'!$A$10:$A$26,0))&lt;&gt;"",INDEX('Outcome Indicators - Section C'!E$10:E$26,MATCH('Print View'!$A129,'Outcome Indicators - Section C'!$A$10:$A$26,0)),""),"")</f>
        <v>2014</v>
      </c>
      <c r="F129" s="652" t="str">
        <f>IFERROR(IF(INDEX('Outcome Indicators - Section C'!F$10:F$26,MATCH('Print View'!$A129,'Outcome Indicators - Section C'!$A$10:$A$26,0))&lt;&gt;"",INDEX('Outcome Indicators - Section C'!F$10:F$26,MATCH('Print View'!$A129,'Outcome Indicators - Section C'!$A$10:$A$26,0)),""),"")</f>
        <v>GDHS 2014</v>
      </c>
      <c r="G129" s="652" t="str">
        <f>IFERROR(IF(INDEX('Outcome Indicators - Section C'!G$10:G$26,MATCH('Print View'!$A129,'Outcome Indicators - Section C'!$A$10:$A$26,0))&lt;&gt;"",INDEX('Outcome Indicators - Section C'!G$10:G$26,MATCH('Print View'!$A129,'Outcome Indicators - Section C'!$A$10:$A$26,0)),""),"")</f>
        <v/>
      </c>
      <c r="H129" s="660" t="str">
        <f>IFERROR(IF(INDEX('Outcome Indicators - Section C'!H$10:H$26,MATCH('Print View'!$A129,'Outcome Indicators - Section C'!$A$10:$A$26,0))&lt;&gt;"",INDEX('Outcome Indicators - Section C'!H$10:H$26,MATCH('Print View'!$A129,'Outcome Indicators - Section C'!$A$10:$A$26,0)),""),"")</f>
        <v/>
      </c>
      <c r="I129" s="605">
        <f>IFERROR(IF(INDEX('Outcome Indicators - Section C'!A$10:A$26,MATCH('Print View'!$A129,'Outcome Indicators - Section C'!$A$10:$A$26,0))&lt;&gt;"",INDEX('Outcome Indicators - Section C'!A$10:A$26,MATCH('Print View'!$A129,'Outcome Indicators - Section C'!$A$10:$A$26,0)),""),"")</f>
        <v>5</v>
      </c>
      <c r="J129" s="284" t="str">
        <f t="array" ref="J129">IFERROR(IF(INDEX('Outcome Indicators - Section C'!D$30:D$121,MATCH('Print View'!$A129&amp;'Print View'!$J$81,'Outcome Indicators - Section C'!$A$30:$A$121&amp;'Outcome Indicators - Section C'!$C$30:$C$121,0))&lt;&gt;"",INDEX('Outcome Indicators - Section C'!D$30:D$121,MATCH('Print View'!$A129&amp;'Print View'!$J$81,'Outcome Indicators - Section C'!$A$30:$A$121&amp;'Outcome Indicators - Section C'!$C$30:$C$121,0)),""),"")</f>
        <v/>
      </c>
      <c r="K129" s="601" t="str">
        <f t="array" ref="K129">IFERROR(IF(INDEX('Outcome Indicators - Section C'!F$30:F$121,MATCH('Print View'!$A129&amp;'Print View'!$J$81,'Outcome Indicators - Section C'!$A$30:$A$121&amp;'Outcome Indicators - Section C'!$C$30:$C$121,0))&lt;&gt;"",INDEX('Outcome Indicators - Section C'!F$30:F$121,MATCH('Print View'!$A129&amp;'Print View'!$J$81,'Outcome Indicators - Section C'!$A$30:$A$121&amp;'Outcome Indicators - Section C'!$C$30:$C$121,0)),""),"")</f>
        <v/>
      </c>
      <c r="L129" s="603" t="str">
        <f t="array" ref="L129">IFERROR(IF(INDEX('Outcome Indicators - Section C'!G$30:G$121,MATCH('Print View'!$A129&amp;'Print View'!$J$81,'Outcome Indicators - Section C'!$A$30:$A$121&amp;'Outcome Indicators - Section C'!$C$30:$C$121,0))&lt;&gt;"",INDEX('Outcome Indicators - Section C'!G$30:G$121,MATCH('Print View'!$A129&amp;'Print View'!$J$81,'Outcome Indicators - Section C'!$A$30:$A$121&amp;'Outcome Indicators - Section C'!$C$30:$C$121,0)),""),"")</f>
        <v/>
      </c>
      <c r="M129" s="605" t="str">
        <f t="array" ref="M129">IFERROR(IF(INDEX('Outcome Indicators - Section C'!H$30:H$121,MATCH('Print View'!$A129&amp;'Print View'!$J$81,'Outcome Indicators - Section C'!$A$30:$A$121&amp;'Outcome Indicators - Section C'!$C$30:$C$121,0))&lt;&gt;"",INDEX('Outcome Indicators - Section C'!H$30:H$121,MATCH('Print View'!$A129&amp;'Print View'!$J$81,'Outcome Indicators - Section C'!$A$30:$A$121&amp;'Outcome Indicators - Section C'!$C$30:$C$121,0)),""),"")</f>
        <v/>
      </c>
      <c r="N129" s="284" t="str">
        <f t="array" ref="N129">IFERROR(IF(INDEX('Outcome Indicators - Section C'!D$30:D$121,MATCH('Print View'!$A129&amp;'Print View'!$N$81,'Outcome Indicators - Section C'!$A$30:$A$121&amp;'Outcome Indicators - Section C'!$C$30:$C$121,0))&lt;&gt;"",INDEX('Outcome Indicators - Section C'!D$30:D$121,MATCH('Print View'!$A129&amp;'Print View'!$N$81,'Outcome Indicators - Section C'!$A$30:$A$121&amp;'Outcome Indicators - Section C'!$C$30:$C$121,0)),""),"")</f>
        <v/>
      </c>
      <c r="O129" s="601">
        <f t="array" ref="O129">IFERROR(IF(INDEX('Outcome Indicators - Section C'!F$30:F$121,MATCH('Print View'!$A129&amp;'Print View'!$N$81,'Outcome Indicators - Section C'!$A$30:$A$121&amp;'Outcome Indicators - Section C'!$C$30:$C$121,0))&lt;&gt;"",INDEX('Outcome Indicators - Section C'!F$30:F$121,MATCH('Print View'!$A129&amp;'Print View'!$N$81,'Outcome Indicators - Section C'!$A$30:$A$121&amp;'Outcome Indicators - Section C'!$C$30:$C$121,0)),""),"")</f>
        <v>97</v>
      </c>
      <c r="P129" s="603">
        <f t="array" ref="P129">IFERROR(IF(INDEX('Outcome Indicators - Section C'!G$30:G$121,MATCH('Print View'!$A129&amp;'Print View'!$N$81,'Outcome Indicators - Section C'!$A$30:$A$121&amp;'Outcome Indicators - Section C'!$C$30:$C$121,0))&lt;&gt;"",INDEX('Outcome Indicators - Section C'!G$30:G$121,MATCH('Print View'!$A129&amp;'Print View'!$N$81,'Outcome Indicators - Section C'!$A$30:$A$121&amp;'Outcome Indicators - Section C'!$C$30:$C$121,0)),""),"")</f>
        <v>43951</v>
      </c>
      <c r="Q129" s="605" t="str">
        <f t="array" ref="Q129">IFERROR(IF(INDEX('Outcome Indicators - Section C'!H$30:H$121,MATCH('Print View'!$A129&amp;'Print View'!$N$81,'Outcome Indicators - Section C'!$A$30:$A$121&amp;'Outcome Indicators - Section C'!$C$30:$C$121,0))&lt;&gt;"",INDEX('Outcome Indicators - Section C'!H$30:H$121,MATCH('Print View'!$A129&amp;'Print View'!$N$81,'Outcome Indicators - Section C'!$A$30:$A$121&amp;'Outcome Indicators - Section C'!$C$30:$C$121,0)),""),"")</f>
        <v/>
      </c>
      <c r="R129" s="284" t="str">
        <f t="array" ref="R129">IFERROR(IF(INDEX('Outcome Indicators - Section C'!D$30:D$121,MATCH('Print View'!$A129&amp;'Print View'!$R$81,'Outcome Indicators - Section C'!$A$30:$A$121&amp;'Outcome Indicators - Section C'!$C$30:$C$121,0))&lt;&gt;"",INDEX('Outcome Indicators - Section C'!D$30:D$121,MATCH('Print View'!$A129&amp;'Print View'!$R$81,'Outcome Indicators - Section C'!$A$30:$A$121&amp;'Outcome Indicators - Section C'!$C$30:$C$121,0)),""),"")</f>
        <v/>
      </c>
      <c r="S129" s="601" t="str">
        <f t="array" ref="S129">IFERROR(IF(INDEX('Outcome Indicators - Section C'!F$30:F$121,MATCH('Print View'!$A129&amp;'Print View'!$R$81,'Outcome Indicators - Section C'!$A$30:$A$121&amp;'Outcome Indicators - Section C'!$C$30:$C$121,0))&lt;&gt;"",INDEX('Outcome Indicators - Section C'!F$30:F$121,MATCH('Print View'!$A129&amp;'Print View'!$R$81,'Outcome Indicators - Section C'!$A$30:$A$121&amp;'Outcome Indicators - Section C'!$C$30:$C$121,0)),""),"")</f>
        <v/>
      </c>
      <c r="T129" s="603" t="str">
        <f t="array" ref="T129">IFERROR(IF(INDEX('Outcome Indicators - Section C'!G$30:G$121,MATCH('Print View'!$A129&amp;'Print View'!$R$81,'Outcome Indicators - Section C'!$A$30:$A$121&amp;'Outcome Indicators - Section C'!$C$30:$C$121,0))&lt;&gt;"",INDEX('Outcome Indicators - Section C'!G$30:G$121,MATCH('Print View'!$A129&amp;'Print View'!$R$81,'Outcome Indicators - Section C'!$A$30:$A$121&amp;'Outcome Indicators - Section C'!$C$30:$C$121,0)),""),"")</f>
        <v/>
      </c>
      <c r="U129" s="605" t="str">
        <f t="array" ref="U129">IFERROR(IF(INDEX('Outcome Indicators - Section C'!H$30:H$121,MATCH('Print View'!$A129&amp;'Print View'!$R$81,'Outcome Indicators - Section C'!$A$30:$A$121&amp;'Outcome Indicators - Section C'!$C$30:$C$121,0))&lt;&gt;"",INDEX('Outcome Indicators - Section C'!H$30:H$121,MATCH('Print View'!$A129&amp;'Print View'!$R$81,'Outcome Indicators - Section C'!$A$30:$A$121&amp;'Outcome Indicators - Section C'!$C$30:$C$121,0)),""),"")</f>
        <v/>
      </c>
      <c r="V129" s="284" t="str">
        <f t="array" ref="V129">IFERROR(IF(INDEX('Outcome Indicators - Section C'!D$30:D$121,MATCH('Print View'!$A129&amp;'Print View'!$V$81,'Outcome Indicators - Section C'!$A$30:$A$121&amp;'Outcome Indicators - Section C'!$C$30:$C$121,0))&lt;&gt;"",INDEX('Outcome Indicators - Section C'!D$30:D$121,MATCH('Print View'!$A129&amp;'Print View'!$V$81,'Outcome Indicators - Section C'!$A$30:$A$121&amp;'Outcome Indicators - Section C'!$C$30:$C$121,0)),""),"")</f>
        <v/>
      </c>
      <c r="W129" s="601" t="str">
        <f t="array" ref="W129">IFERROR(IF(INDEX('Outcome Indicators - Section C'!F$30:F$121,MATCH('Print View'!$A129&amp;'Print View'!$V$81,'Outcome Indicators - Section C'!$A$30:$A$121&amp;'Outcome Indicators - Section C'!$C$30:$C$121,0))&lt;&gt;"",INDEX('Outcome Indicators - Section C'!F$30:F$121,MATCH('Print View'!$A129&amp;'Print View'!$V$81,'Outcome Indicators - Section C'!$A$30:$A$121&amp;'Outcome Indicators - Section C'!$C$30:$C$121,0)),""),"")</f>
        <v/>
      </c>
      <c r="X129" s="603" t="str">
        <f t="array" ref="X129">IFERROR(IF(INDEX('Outcome Indicators - Section C'!G$30:G$121,MATCH('Print View'!$A129&amp;'Print View'!$V$81,'Outcome Indicators - Section C'!$A$30:$A$121&amp;'Outcome Indicators - Section C'!$C$30:$C$121,0))&lt;&gt;"",INDEX('Outcome Indicators - Section C'!G$30:G$121,MATCH('Print View'!$A129&amp;'Print View'!$V$81,'Outcome Indicators - Section C'!$A$30:$A$121&amp;'Outcome Indicators - Section C'!$C$30:$C$121,0)),""),"")</f>
        <v/>
      </c>
      <c r="Y129" s="605" t="str">
        <f t="array" ref="Y129">IFERROR(IF(INDEX('Outcome Indicators - Section C'!H$30:H$121,MATCH('Print View'!$A129&amp;'Print View'!$V$81,'Outcome Indicators - Section C'!$A$30:$A$121&amp;'Outcome Indicators - Section C'!$C$30:$C$121,0))&lt;&gt;"",INDEX('Outcome Indicators - Section C'!H$30:H$121,MATCH('Print View'!$A129&amp;'Print View'!$V$81,'Outcome Indicators - Section C'!$A$30:$A$121&amp;'Outcome Indicators - Section C'!$C$30:$C$121,0)),""),"")</f>
        <v/>
      </c>
      <c r="Z129" s="284" t="str">
        <f t="array" ref="Z129">IFERROR(IF(INDEX('Outcome Indicators - Section C'!D$30:D$121,MATCH('Print View'!$A129&amp;'Print View'!$Z$81,'Outcome Indicators - Section C'!$A$30:$A$121&amp;'Outcome Indicators - Section C'!$C$30:$C$121,0))&lt;&gt;"",INDEX('Outcome Indicators - Section C'!D$30:D$121,MATCH('Print View'!$A129&amp;'Print View'!$Z$81,'Outcome Indicators - Section C'!$A$30:$A$121&amp;'Outcome Indicators - Section C'!$C$30:$C$121,0)),""),"")</f>
        <v/>
      </c>
      <c r="AA129" s="601" t="str">
        <f t="array" ref="AA129">IFERROR(IF(INDEX('Outcome Indicators - Section C'!F$30:F$121,MATCH('Print View'!$A129&amp;'Print View'!$Z$81,'Outcome Indicators - Section C'!$A$30:$A$121&amp;'Outcome Indicators - Section C'!$C$30:$C$121,0))&lt;&gt;"",INDEX('Outcome Indicators - Section C'!F$30:F$121,MATCH('Print View'!$A129&amp;'Print View'!$Z$81,'Outcome Indicators - Section C'!$A$30:$A$121&amp;'Outcome Indicators - Section C'!$C$30:$C$121,0)),""),"")</f>
        <v/>
      </c>
      <c r="AB129" s="603" t="str">
        <f t="array" ref="AB129">IFERROR(IF(INDEX('Outcome Indicators - Section C'!G$30:G$121,MATCH('Print View'!$A129&amp;'Print View'!$Z$81,'Outcome Indicators - Section C'!$A$30:$A$121&amp;'Outcome Indicators - Section C'!$C$30:$C$121,0))&lt;&gt;"",INDEX('Outcome Indicators - Section C'!G$30:G$121,MATCH('Print View'!$A129&amp;'Print View'!$Z$81,'Outcome Indicators - Section C'!$A$30:$A$121&amp;'Outcome Indicators - Section C'!$C$30:$C$121,0)),""),"")</f>
        <v/>
      </c>
      <c r="AC129" s="605" t="str">
        <f t="array" ref="AC129">IFERROR(IF(INDEX('Outcome Indicators - Section C'!H$30:H$121,MATCH('Print View'!$A129&amp;'Print View'!$Z$81,'Outcome Indicators - Section C'!$A$30:$A$121&amp;'Outcome Indicators - Section C'!$C$30:$C$121,0))&lt;&gt;"",INDEX('Outcome Indicators - Section C'!H$30:H$121,MATCH('Print View'!$A129&amp;'Print View'!$Z$81,'Outcome Indicators - Section C'!$A$30:$A$121&amp;'Outcome Indicators - Section C'!$C$30:$C$121,0)),""),"")</f>
        <v/>
      </c>
      <c r="AD129" s="276"/>
      <c r="AE129" s="256"/>
      <c r="AF129" s="256"/>
      <c r="AG129" s="256"/>
      <c r="AH129" s="256"/>
      <c r="AI129" s="267"/>
      <c r="AJ129" s="662" t="s">
        <v>287</v>
      </c>
    </row>
    <row r="130" spans="1:36" s="229" customFormat="1" x14ac:dyDescent="0.3">
      <c r="A130" s="651"/>
      <c r="B130" s="653"/>
      <c r="C130" s="653"/>
      <c r="D130" s="653"/>
      <c r="E130" s="653"/>
      <c r="F130" s="653"/>
      <c r="G130" s="653"/>
      <c r="H130" s="661"/>
      <c r="I130" s="606"/>
      <c r="J130" s="285" t="str">
        <f t="array" ref="J130">IFERROR(IF(INDEX('Outcome Indicators - Section C'!E$30:E$121,MATCH('Print View'!$A129&amp;'Print View'!$J$81,'Outcome Indicators - Section C'!$A$30:$A$121&amp;'Outcome Indicators - Section C'!$C$30:$C$121,0))&lt;&gt;"",INDEX('Outcome Indicators - Section C'!E$30:E$121,MATCH('Print View'!$A129&amp;'Print View'!$J$81,'Outcome Indicators - Section C'!$A$30:$A$121&amp;'Outcome Indicators - Section C'!$C$30:$C$121,0)),""),"")</f>
        <v/>
      </c>
      <c r="K130" s="602"/>
      <c r="L130" s="604"/>
      <c r="M130" s="606"/>
      <c r="N130" s="285" t="str">
        <f t="array" ref="N130">IFERROR(IF(INDEX('Outcome Indicators - Section C'!E$30:E$121,MATCH('Print View'!$A129&amp;'Print View'!$N$81,'Outcome Indicators - Section C'!$A$30:$A$121&amp;'Outcome Indicators - Section C'!$C$30:$C$121,0))&lt;&gt;"",INDEX('Outcome Indicators - Section C'!E$30:E$121,MATCH('Print View'!$A129&amp;'Print View'!$N$81,'Outcome Indicators - Section C'!$A$30:$A$121&amp;'Outcome Indicators - Section C'!$C$30:$C$121,0)),""),"")</f>
        <v/>
      </c>
      <c r="O130" s="602"/>
      <c r="P130" s="604"/>
      <c r="Q130" s="606"/>
      <c r="R130" s="285" t="str">
        <f t="array" ref="R130">IFERROR(IF(INDEX('Outcome Indicators - Section C'!E$30:E$121,MATCH('Print View'!$A129&amp;'Print View'!$R$81,'Outcome Indicators - Section C'!$A$30:$A$121&amp;'Outcome Indicators - Section C'!$C$30:$C$121,0))&lt;&gt;"",INDEX('Outcome Indicators - Section C'!E$30:E$121,MATCH('Print View'!$A129&amp;'Print View'!$R$81,'Outcome Indicators - Section C'!$A$30:$A$121&amp;'Outcome Indicators - Section C'!$C$30:$C$121,0)),""),"")</f>
        <v/>
      </c>
      <c r="S130" s="602"/>
      <c r="T130" s="604"/>
      <c r="U130" s="606"/>
      <c r="V130" s="285" t="str">
        <f t="array" ref="V130">IFERROR(IF(INDEX('Outcome Indicators - Section C'!E$30:E$121,MATCH('Print View'!$A129&amp;'Print View'!$V$81,'Outcome Indicators - Section C'!$A$30:$A$121&amp;'Outcome Indicators - Section C'!$C$30:$C$121,0))&lt;&gt;"",INDEX('Outcome Indicators - Section C'!E$30:E$121,MATCH('Print View'!$A129&amp;'Print View'!$V$81,'Outcome Indicators - Section C'!$A$30:$A$121&amp;'Outcome Indicators - Section C'!$C$30:$C$121,0)),""),"")</f>
        <v/>
      </c>
      <c r="W130" s="602"/>
      <c r="X130" s="604"/>
      <c r="Y130" s="606"/>
      <c r="Z130" s="285" t="str">
        <f t="array" ref="Z130">IFERROR(IF(INDEX('Outcome Indicators - Section C'!E$30:E$121,MATCH('Print View'!$A129&amp;'Print View'!$Z$81,'Outcome Indicators - Section C'!$A$30:$A$121&amp;'Outcome Indicators - Section C'!$C$30:$C$121,0))&lt;&gt;"",INDEX('Outcome Indicators - Section C'!E$30:E$121,MATCH('Print View'!$A129&amp;'Print View'!$Z$81,'Outcome Indicators - Section C'!$A$30:$A$121&amp;'Outcome Indicators - Section C'!$C$30:$C$121,0)),""),"")</f>
        <v/>
      </c>
      <c r="AA130" s="602"/>
      <c r="AB130" s="604"/>
      <c r="AC130" s="606"/>
      <c r="AD130" s="277"/>
      <c r="AE130" s="258"/>
      <c r="AF130" s="258"/>
      <c r="AG130" s="258"/>
      <c r="AH130" s="258"/>
      <c r="AI130" s="267"/>
      <c r="AJ130" s="662" t="s">
        <v>287</v>
      </c>
    </row>
    <row r="131" spans="1:36" s="229" customFormat="1" ht="28.8" x14ac:dyDescent="0.55000000000000004">
      <c r="A131" s="607">
        <v>6</v>
      </c>
      <c r="B131" s="608" t="str">
        <f>IFERROR(IF(INDEX('Outcome Indicators - Section C'!B$10:B$26,MATCH('Print View'!$A131,'Outcome Indicators - Section C'!$A$10:$A$26,0))&lt;&gt;"",INDEX('Outcome Indicators - Section C'!B$10:B$26,MATCH('Print View'!$A131,'Outcome Indicators - Section C'!$A$10:$A$26,0)),""),"")</f>
        <v>HSS O-2: Percentage of births attended by skilled health professional</v>
      </c>
      <c r="C131" s="608" t="str">
        <f>IFERROR(IF(INDEX('Outcome Indicators - Section C'!C$10:C$26,MATCH('Print View'!$A131,'Outcome Indicators - Section C'!$A$10:$A$26,0))&lt;&gt;"",INDEX('Outcome Indicators - Section C'!C$10:C$26,MATCH('Print View'!$A131,'Outcome Indicators - Section C'!$A$10:$A$26,0)),""),"")</f>
        <v/>
      </c>
      <c r="D131" s="608" t="str">
        <f>IFERROR(IF(INDEX('Outcome Indicators - Section C'!D$10:D$26,MATCH('Print View'!$A131,'Outcome Indicators - Section C'!$A$10:$A$26,0))&lt;&gt;"",INDEX('Outcome Indicators - Section C'!D$10:D$26,MATCH('Print View'!$A131,'Outcome Indicators - Section C'!$A$10:$A$26,0)),""),"")</f>
        <v>74</v>
      </c>
      <c r="E131" s="608" t="str">
        <f>IFERROR(IF(INDEX('Outcome Indicators - Section C'!E$10:E$26,MATCH('Print View'!$A131,'Outcome Indicators - Section C'!$A$10:$A$26,0))&lt;&gt;"",INDEX('Outcome Indicators - Section C'!E$10:E$26,MATCH('Print View'!$A131,'Outcome Indicators - Section C'!$A$10:$A$26,0)),""),"")</f>
        <v>2014</v>
      </c>
      <c r="F131" s="608" t="str">
        <f>IFERROR(IF(INDEX('Outcome Indicators - Section C'!F$10:F$26,MATCH('Print View'!$A131,'Outcome Indicators - Section C'!$A$10:$A$26,0))&lt;&gt;"",INDEX('Outcome Indicators - Section C'!F$10:F$26,MATCH('Print View'!$A131,'Outcome Indicators - Section C'!$A$10:$A$26,0)),""),"")</f>
        <v>GDHS 2014</v>
      </c>
      <c r="G131" s="608" t="str">
        <f>IFERROR(IF(INDEX('Outcome Indicators - Section C'!G$10:G$26,MATCH('Print View'!$A131,'Outcome Indicators - Section C'!$A$10:$A$26,0))&lt;&gt;"",INDEX('Outcome Indicators - Section C'!G$10:G$26,MATCH('Print View'!$A131,'Outcome Indicators - Section C'!$A$10:$A$26,0)),""),"")</f>
        <v/>
      </c>
      <c r="H131" s="608" t="str">
        <f>IFERROR(IF(INDEX('Outcome Indicators - Section C'!H$10:H$26,MATCH('Print View'!$A131,'Outcome Indicators - Section C'!$A$10:$A$26,0))&lt;&gt;"",INDEX('Outcome Indicators - Section C'!H$10:H$26,MATCH('Print View'!$A131,'Outcome Indicators - Section C'!$A$10:$A$26,0)),""),"")</f>
        <v/>
      </c>
      <c r="I131" s="610">
        <f>IFERROR(IF(INDEX('Outcome Indicators - Section C'!A$10:A$26,MATCH('Print View'!$A131,'Outcome Indicators - Section C'!$A$10:$A$26,0))&lt;&gt;"",INDEX('Outcome Indicators - Section C'!A$10:A$26,MATCH('Print View'!$A131,'Outcome Indicators - Section C'!$A$10:$A$26,0)),""),"")</f>
        <v>6</v>
      </c>
      <c r="J131" s="312" t="str">
        <f t="array" ref="J131">IFERROR(IF(INDEX('Outcome Indicators - Section C'!D$30:D$121,MATCH('Print View'!$A131&amp;'Print View'!$J$81,'Outcome Indicators - Section C'!$A$30:$A$121&amp;'Outcome Indicators - Section C'!$C$30:$C$121,0))&lt;&gt;"",INDEX('Outcome Indicators - Section C'!D$30:D$121,MATCH('Print View'!$A131&amp;'Print View'!$J$81,'Outcome Indicators - Section C'!$A$30:$A$121&amp;'Outcome Indicators - Section C'!$C$30:$C$121,0)),""),"")</f>
        <v/>
      </c>
      <c r="K131" s="654" t="str">
        <f t="array" ref="K131">IFERROR(IF(INDEX('Outcome Indicators - Section C'!F$30:F$121,MATCH('Print View'!$A131&amp;'Print View'!$J$81,'Outcome Indicators - Section C'!$A$30:$A$121&amp;'Outcome Indicators - Section C'!$C$30:$C$121,0))&lt;&gt;"",INDEX('Outcome Indicators - Section C'!F$30:F$121,MATCH('Print View'!$A131&amp;'Print View'!$J$81,'Outcome Indicators - Section C'!$A$30:$A$121&amp;'Outcome Indicators - Section C'!$C$30:$C$121,0)),""),"")</f>
        <v/>
      </c>
      <c r="L131" s="656" t="str">
        <f t="array" ref="L131">IFERROR(IF(INDEX('Outcome Indicators - Section C'!G$30:G$121,MATCH('Print View'!$A131&amp;'Print View'!$J$81,'Outcome Indicators - Section C'!$A$30:$A$121&amp;'Outcome Indicators - Section C'!$C$30:$C$121,0))&lt;&gt;"",INDEX('Outcome Indicators - Section C'!G$30:G$121,MATCH('Print View'!$A131&amp;'Print View'!$J$81,'Outcome Indicators - Section C'!$A$30:$A$121&amp;'Outcome Indicators - Section C'!$C$30:$C$121,0)),""),"")</f>
        <v/>
      </c>
      <c r="M131" s="658" t="str">
        <f t="array" ref="M131">IFERROR(IF(INDEX('Outcome Indicators - Section C'!H$30:H$121,MATCH('Print View'!$A131&amp;'Print View'!$J$81,'Outcome Indicators - Section C'!$A$30:$A$121&amp;'Outcome Indicators - Section C'!$C$30:$C$121,0))&lt;&gt;"",INDEX('Outcome Indicators - Section C'!H$30:H$121,MATCH('Print View'!$A131&amp;'Print View'!$J$81,'Outcome Indicators - Section C'!$A$30:$A$121&amp;'Outcome Indicators - Section C'!$C$30:$C$121,0)),""),"")</f>
        <v/>
      </c>
      <c r="N131" s="312" t="str">
        <f t="array" ref="N131">IFERROR(IF(INDEX('Outcome Indicators - Section C'!D$30:D$121,MATCH('Print View'!$A131&amp;'Print View'!$N$81,'Outcome Indicators - Section C'!$A$30:$A$121&amp;'Outcome Indicators - Section C'!$C$30:$C$121,0))&lt;&gt;"",INDEX('Outcome Indicators - Section C'!D$30:D$121,MATCH('Print View'!$A131&amp;'Print View'!$N$81,'Outcome Indicators - Section C'!$A$30:$A$121&amp;'Outcome Indicators - Section C'!$C$30:$C$121,0)),""),"")</f>
        <v/>
      </c>
      <c r="O131" s="654">
        <f t="array" ref="O131">IFERROR(IF(INDEX('Outcome Indicators - Section C'!F$30:F$121,MATCH('Print View'!$A131&amp;'Print View'!$N$81,'Outcome Indicators - Section C'!$A$30:$A$121&amp;'Outcome Indicators - Section C'!$C$30:$C$121,0))&lt;&gt;"",INDEX('Outcome Indicators - Section C'!F$30:F$121,MATCH('Print View'!$A131&amp;'Print View'!$N$81,'Outcome Indicators - Section C'!$A$30:$A$121&amp;'Outcome Indicators - Section C'!$C$30:$C$121,0)),""),"")</f>
        <v>87.5</v>
      </c>
      <c r="P131" s="656">
        <f t="array" ref="P131">IFERROR(IF(INDEX('Outcome Indicators - Section C'!G$30:G$121,MATCH('Print View'!$A131&amp;'Print View'!$N$81,'Outcome Indicators - Section C'!$A$30:$A$121&amp;'Outcome Indicators - Section C'!$C$30:$C$121,0))&lt;&gt;"",INDEX('Outcome Indicators - Section C'!G$30:G$121,MATCH('Print View'!$A131&amp;'Print View'!$N$81,'Outcome Indicators - Section C'!$A$30:$A$121&amp;'Outcome Indicators - Section C'!$C$30:$C$121,0)),""),"")</f>
        <v>43951</v>
      </c>
      <c r="Q131" s="658" t="str">
        <f t="array" ref="Q131">IFERROR(IF(INDEX('Outcome Indicators - Section C'!H$30:H$121,MATCH('Print View'!$A131&amp;'Print View'!$N$81,'Outcome Indicators - Section C'!$A$30:$A$121&amp;'Outcome Indicators - Section C'!$C$30:$C$121,0))&lt;&gt;"",INDEX('Outcome Indicators - Section C'!H$30:H$121,MATCH('Print View'!$A131&amp;'Print View'!$N$81,'Outcome Indicators - Section C'!$A$30:$A$121&amp;'Outcome Indicators - Section C'!$C$30:$C$121,0)),""),"")</f>
        <v/>
      </c>
      <c r="R131" s="312" t="str">
        <f t="array" ref="R131">IFERROR(IF(INDEX('Outcome Indicators - Section C'!D$30:D$121,MATCH('Print View'!$A131&amp;'Print View'!$R$81,'Outcome Indicators - Section C'!$A$30:$A$121&amp;'Outcome Indicators - Section C'!$C$30:$C$121,0))&lt;&gt;"",INDEX('Outcome Indicators - Section C'!D$30:D$121,MATCH('Print View'!$A131&amp;'Print View'!$R$81,'Outcome Indicators - Section C'!$A$30:$A$121&amp;'Outcome Indicators - Section C'!$C$30:$C$121,0)),""),"")</f>
        <v/>
      </c>
      <c r="S131" s="654" t="str">
        <f t="array" ref="S131">IFERROR(IF(INDEX('Outcome Indicators - Section C'!F$30:F$121,MATCH('Print View'!$A131&amp;'Print View'!$R$81,'Outcome Indicators - Section C'!$A$30:$A$121&amp;'Outcome Indicators - Section C'!$C$30:$C$121,0))&lt;&gt;"",INDEX('Outcome Indicators - Section C'!F$30:F$121,MATCH('Print View'!$A131&amp;'Print View'!$R$81,'Outcome Indicators - Section C'!$A$30:$A$121&amp;'Outcome Indicators - Section C'!$C$30:$C$121,0)),""),"")</f>
        <v/>
      </c>
      <c r="T131" s="656" t="str">
        <f t="array" ref="T131">IFERROR(IF(INDEX('Outcome Indicators - Section C'!G$30:G$121,MATCH('Print View'!$A131&amp;'Print View'!$R$81,'Outcome Indicators - Section C'!$A$30:$A$121&amp;'Outcome Indicators - Section C'!$C$30:$C$121,0))&lt;&gt;"",INDEX('Outcome Indicators - Section C'!G$30:G$121,MATCH('Print View'!$A131&amp;'Print View'!$R$81,'Outcome Indicators - Section C'!$A$30:$A$121&amp;'Outcome Indicators - Section C'!$C$30:$C$121,0)),""),"")</f>
        <v/>
      </c>
      <c r="U131" s="658" t="str">
        <f t="array" ref="U131">IFERROR(IF(INDEX('Outcome Indicators - Section C'!H$30:H$121,MATCH('Print View'!$A131&amp;'Print View'!$R$81,'Outcome Indicators - Section C'!$A$30:$A$121&amp;'Outcome Indicators - Section C'!$C$30:$C$121,0))&lt;&gt;"",INDEX('Outcome Indicators - Section C'!H$30:H$121,MATCH('Print View'!$A131&amp;'Print View'!$R$81,'Outcome Indicators - Section C'!$A$30:$A$121&amp;'Outcome Indicators - Section C'!$C$30:$C$121,0)),""),"")</f>
        <v/>
      </c>
      <c r="V131" s="312" t="str">
        <f t="array" ref="V131">IFERROR(IF(INDEX('Outcome Indicators - Section C'!D$30:D$121,MATCH('Print View'!$A131&amp;'Print View'!$V$81,'Outcome Indicators - Section C'!$A$30:$A$121&amp;'Outcome Indicators - Section C'!$C$30:$C$121,0))&lt;&gt;"",INDEX('Outcome Indicators - Section C'!D$30:D$121,MATCH('Print View'!$A131&amp;'Print View'!$V$81,'Outcome Indicators - Section C'!$A$30:$A$121&amp;'Outcome Indicators - Section C'!$C$30:$C$121,0)),""),"")</f>
        <v/>
      </c>
      <c r="W131" s="654" t="str">
        <f t="array" ref="W131">IFERROR(IF(INDEX('Outcome Indicators - Section C'!F$30:F$121,MATCH('Print View'!$A131&amp;'Print View'!$V$81,'Outcome Indicators - Section C'!$A$30:$A$121&amp;'Outcome Indicators - Section C'!$C$30:$C$121,0))&lt;&gt;"",INDEX('Outcome Indicators - Section C'!F$30:F$121,MATCH('Print View'!$A131&amp;'Print View'!$V$81,'Outcome Indicators - Section C'!$A$30:$A$121&amp;'Outcome Indicators - Section C'!$C$30:$C$121,0)),""),"")</f>
        <v/>
      </c>
      <c r="X131" s="656" t="str">
        <f t="array" ref="X131">IFERROR(IF(INDEX('Outcome Indicators - Section C'!G$30:G$121,MATCH('Print View'!$A131&amp;'Print View'!$V$81,'Outcome Indicators - Section C'!$A$30:$A$121&amp;'Outcome Indicators - Section C'!$C$30:$C$121,0))&lt;&gt;"",INDEX('Outcome Indicators - Section C'!G$30:G$121,MATCH('Print View'!$A131&amp;'Print View'!$V$81,'Outcome Indicators - Section C'!$A$30:$A$121&amp;'Outcome Indicators - Section C'!$C$30:$C$121,0)),""),"")</f>
        <v/>
      </c>
      <c r="Y131" s="658" t="str">
        <f t="array" ref="Y131">IFERROR(IF(INDEX('Outcome Indicators - Section C'!H$30:H$121,MATCH('Print View'!$A131&amp;'Print View'!$V$81,'Outcome Indicators - Section C'!$A$30:$A$121&amp;'Outcome Indicators - Section C'!$C$30:$C$121,0))&lt;&gt;"",INDEX('Outcome Indicators - Section C'!H$30:H$121,MATCH('Print View'!$A131&amp;'Print View'!$V$81,'Outcome Indicators - Section C'!$A$30:$A$121&amp;'Outcome Indicators - Section C'!$C$30:$C$121,0)),""),"")</f>
        <v/>
      </c>
      <c r="Z131" s="312" t="str">
        <f t="array" ref="Z131">IFERROR(IF(INDEX('Outcome Indicators - Section C'!D$30:D$121,MATCH('Print View'!$A131&amp;'Print View'!$Z$81,'Outcome Indicators - Section C'!$A$30:$A$121&amp;'Outcome Indicators - Section C'!$C$30:$C$121,0))&lt;&gt;"",INDEX('Outcome Indicators - Section C'!D$30:D$121,MATCH('Print View'!$A131&amp;'Print View'!$Z$81,'Outcome Indicators - Section C'!$A$30:$A$121&amp;'Outcome Indicators - Section C'!$C$30:$C$121,0)),""),"")</f>
        <v/>
      </c>
      <c r="AA131" s="654" t="str">
        <f t="array" ref="AA131">IFERROR(IF(INDEX('Outcome Indicators - Section C'!F$30:F$121,MATCH('Print View'!$A131&amp;'Print View'!$Z$81,'Outcome Indicators - Section C'!$A$30:$A$121&amp;'Outcome Indicators - Section C'!$C$30:$C$121,0))&lt;&gt;"",INDEX('Outcome Indicators - Section C'!F$30:F$121,MATCH('Print View'!$A131&amp;'Print View'!$Z$81,'Outcome Indicators - Section C'!$A$30:$A$121&amp;'Outcome Indicators - Section C'!$C$30:$C$121,0)),""),"")</f>
        <v/>
      </c>
      <c r="AB131" s="656" t="str">
        <f t="array" ref="AB131">IFERROR(IF(INDEX('Outcome Indicators - Section C'!G$30:G$121,MATCH('Print View'!$A131&amp;'Print View'!$Z$81,'Outcome Indicators - Section C'!$A$30:$A$121&amp;'Outcome Indicators - Section C'!$C$30:$C$121,0))&lt;&gt;"",INDEX('Outcome Indicators - Section C'!G$30:G$121,MATCH('Print View'!$A131&amp;'Print View'!$Z$81,'Outcome Indicators - Section C'!$A$30:$A$121&amp;'Outcome Indicators - Section C'!$C$30:$C$121,0)),""),"")</f>
        <v/>
      </c>
      <c r="AC131" s="658" t="str">
        <f t="array" ref="AC131">IFERROR(IF(INDEX('Outcome Indicators - Section C'!H$30:H$121,MATCH('Print View'!$A131&amp;'Print View'!$Z$81,'Outcome Indicators - Section C'!$A$30:$A$121&amp;'Outcome Indicators - Section C'!$C$30:$C$121,0))&lt;&gt;"",INDEX('Outcome Indicators - Section C'!H$30:H$121,MATCH('Print View'!$A131&amp;'Print View'!$Z$81,'Outcome Indicators - Section C'!$A$30:$A$121&amp;'Outcome Indicators - Section C'!$C$30:$C$121,0)),""),"")</f>
        <v/>
      </c>
      <c r="AD131" s="278"/>
      <c r="AE131" s="260"/>
      <c r="AF131" s="260"/>
      <c r="AG131" s="260"/>
      <c r="AH131" s="260"/>
      <c r="AI131" s="260"/>
      <c r="AJ131" s="261" t="s">
        <v>287</v>
      </c>
    </row>
    <row r="132" spans="1:36" s="229" customFormat="1" x14ac:dyDescent="0.3">
      <c r="A132" s="607"/>
      <c r="B132" s="609"/>
      <c r="C132" s="609"/>
      <c r="D132" s="609"/>
      <c r="E132" s="609"/>
      <c r="F132" s="609"/>
      <c r="G132" s="609"/>
      <c r="H132" s="609"/>
      <c r="I132" s="611"/>
      <c r="J132" s="313" t="str">
        <f t="array" ref="J132">IFERROR(IF(INDEX('Outcome Indicators - Section C'!E$30:E$121,MATCH('Print View'!$A131&amp;'Print View'!$J$81,'Outcome Indicators - Section C'!$A$30:$A$121&amp;'Outcome Indicators - Section C'!$C$30:$C$121,0))&lt;&gt;"",INDEX('Outcome Indicators - Section C'!E$30:E$121,MATCH('Print View'!$A131&amp;'Print View'!$J$81,'Outcome Indicators - Section C'!$A$30:$A$121&amp;'Outcome Indicators - Section C'!$C$30:$C$121,0)),""),"")</f>
        <v/>
      </c>
      <c r="K132" s="655"/>
      <c r="L132" s="657"/>
      <c r="M132" s="659"/>
      <c r="N132" s="313" t="str">
        <f t="array" ref="N132">IFERROR(IF(INDEX('Outcome Indicators - Section C'!E$30:E$121,MATCH('Print View'!$A131&amp;'Print View'!$N$81,'Outcome Indicators - Section C'!$A$30:$A$121&amp;'Outcome Indicators - Section C'!$C$30:$C$121,0))&lt;&gt;"",INDEX('Outcome Indicators - Section C'!E$30:E$121,MATCH('Print View'!$A131&amp;'Print View'!$N$81,'Outcome Indicators - Section C'!$A$30:$A$121&amp;'Outcome Indicators - Section C'!$C$30:$C$121,0)),""),"")</f>
        <v/>
      </c>
      <c r="O132" s="655"/>
      <c r="P132" s="657"/>
      <c r="Q132" s="659"/>
      <c r="R132" s="313" t="str">
        <f t="array" ref="R132">IFERROR(IF(INDEX('Outcome Indicators - Section C'!E$30:E$121,MATCH('Print View'!$A131&amp;'Print View'!$R$81,'Outcome Indicators - Section C'!$A$30:$A$121&amp;'Outcome Indicators - Section C'!$C$30:$C$121,0))&lt;&gt;"",INDEX('Outcome Indicators - Section C'!E$30:E$121,MATCH('Print View'!$A131&amp;'Print View'!$R$81,'Outcome Indicators - Section C'!$A$30:$A$121&amp;'Outcome Indicators - Section C'!$C$30:$C$121,0)),""),"")</f>
        <v/>
      </c>
      <c r="S132" s="655"/>
      <c r="T132" s="657"/>
      <c r="U132" s="659"/>
      <c r="V132" s="313" t="str">
        <f t="array" ref="V132">IFERROR(IF(INDEX('Outcome Indicators - Section C'!E$30:E$121,MATCH('Print View'!$A131&amp;'Print View'!$V$81,'Outcome Indicators - Section C'!$A$30:$A$121&amp;'Outcome Indicators - Section C'!$C$30:$C$121,0))&lt;&gt;"",INDEX('Outcome Indicators - Section C'!E$30:E$121,MATCH('Print View'!$A131&amp;'Print View'!$V$81,'Outcome Indicators - Section C'!$A$30:$A$121&amp;'Outcome Indicators - Section C'!$C$30:$C$121,0)),""),"")</f>
        <v/>
      </c>
      <c r="W132" s="655"/>
      <c r="X132" s="657"/>
      <c r="Y132" s="659"/>
      <c r="Z132" s="313" t="str">
        <f t="array" ref="Z132">IFERROR(IF(INDEX('Outcome Indicators - Section C'!E$30:E$121,MATCH('Print View'!$A131&amp;'Print View'!$Z$81,'Outcome Indicators - Section C'!$A$30:$A$121&amp;'Outcome Indicators - Section C'!$C$30:$C$121,0))&lt;&gt;"",INDEX('Outcome Indicators - Section C'!E$30:E$121,MATCH('Print View'!$A131&amp;'Print View'!$Z$81,'Outcome Indicators - Section C'!$A$30:$A$121&amp;'Outcome Indicators - Section C'!$C$30:$C$121,0)),""),"")</f>
        <v/>
      </c>
      <c r="AA132" s="655"/>
      <c r="AB132" s="657"/>
      <c r="AC132" s="659"/>
      <c r="AD132" s="279"/>
      <c r="AE132" s="262"/>
      <c r="AF132" s="262"/>
      <c r="AG132" s="262"/>
      <c r="AH132" s="262"/>
      <c r="AI132" s="262"/>
      <c r="AJ132" s="263" t="s">
        <v>287</v>
      </c>
    </row>
    <row r="133" spans="1:36" s="229" customFormat="1" ht="28.8" x14ac:dyDescent="0.55000000000000004">
      <c r="A133" s="651">
        <v>7</v>
      </c>
      <c r="B133" s="652" t="str">
        <f>IFERROR(IF(INDEX('Outcome Indicators - Section C'!B$10:B$26,MATCH('Print View'!$A133,'Outcome Indicators - Section C'!$A$10:$A$26,0))&lt;&gt;"",INDEX('Outcome Indicators - Section C'!B$10:B$26,MATCH('Print View'!$A133,'Outcome Indicators - Section C'!$A$10:$A$26,0)),""),"")</f>
        <v/>
      </c>
      <c r="C133" s="652" t="str">
        <f>IFERROR(IF(INDEX('Outcome Indicators - Section C'!C$10:C$26,MATCH('Print View'!$A133,'Outcome Indicators - Section C'!$A$10:$A$26,0))&lt;&gt;"",INDEX('Outcome Indicators - Section C'!C$10:C$26,MATCH('Print View'!$A133,'Outcome Indicators - Section C'!$A$10:$A$26,0)),""),"")</f>
        <v>Malaria O-other 1: Government expenditure on health as percentage of total government expenditure</v>
      </c>
      <c r="D133" s="652" t="str">
        <f>IFERROR(IF(INDEX('Outcome Indicators - Section C'!D$10:D$26,MATCH('Print View'!$A133,'Outcome Indicators - Section C'!$A$10:$A$26,0))&lt;&gt;"",INDEX('Outcome Indicators - Section C'!D$10:D$26,MATCH('Print View'!$A133,'Outcome Indicators - Section C'!$A$10:$A$26,0)),""),"")</f>
        <v>5.7</v>
      </c>
      <c r="E133" s="652" t="str">
        <f>IFERROR(IF(INDEX('Outcome Indicators - Section C'!E$10:E$26,MATCH('Print View'!$A133,'Outcome Indicators - Section C'!$A$10:$A$26,0))&lt;&gt;"",INDEX('Outcome Indicators - Section C'!E$10:E$26,MATCH('Print View'!$A133,'Outcome Indicators - Section C'!$A$10:$A$26,0)),""),"")</f>
        <v>2016</v>
      </c>
      <c r="F133" s="652" t="str">
        <f>IFERROR(IF(INDEX('Outcome Indicators - Section C'!F$10:F$26,MATCH('Print View'!$A133,'Outcome Indicators - Section C'!$A$10:$A$26,0))&lt;&gt;"",INDEX('Outcome Indicators - Section C'!F$10:F$26,MATCH('Print View'!$A133,'Outcome Indicators - Section C'!$A$10:$A$26,0)),""),"")</f>
        <v>Draft 2016 NHA</v>
      </c>
      <c r="G133" s="652" t="str">
        <f>IFERROR(IF(INDEX('Outcome Indicators - Section C'!G$10:G$26,MATCH('Print View'!$A133,'Outcome Indicators - Section C'!$A$10:$A$26,0))&lt;&gt;"",INDEX('Outcome Indicators - Section C'!G$10:G$26,MATCH('Print View'!$A133,'Outcome Indicators - Section C'!$A$10:$A$26,0)),""),"")</f>
        <v/>
      </c>
      <c r="H133" s="660" t="str">
        <f>IFERROR(IF(INDEX('Outcome Indicators - Section C'!H$10:H$26,MATCH('Print View'!$A133,'Outcome Indicators - Section C'!$A$10:$A$26,0))&lt;&gt;"",INDEX('Outcome Indicators - Section C'!H$10:H$26,MATCH('Print View'!$A133,'Outcome Indicators - Section C'!$A$10:$A$26,0)),""),"")</f>
        <v/>
      </c>
      <c r="I133" s="605">
        <f>IFERROR(IF(INDEX('Outcome Indicators - Section C'!A$10:A$26,MATCH('Print View'!$A133,'Outcome Indicators - Section C'!$A$10:$A$26,0))&lt;&gt;"",INDEX('Outcome Indicators - Section C'!A$10:A$26,MATCH('Print View'!$A133,'Outcome Indicators - Section C'!$A$10:$A$26,0)),""),"")</f>
        <v>7</v>
      </c>
      <c r="J133" s="284">
        <f t="array" ref="J133">IFERROR(IF(INDEX('Outcome Indicators - Section C'!D$30:D$121,MATCH('Print View'!$A133&amp;'Print View'!$J$81,'Outcome Indicators - Section C'!$A$30:$A$121&amp;'Outcome Indicators - Section C'!$C$30:$C$121,0))&lt;&gt;"",INDEX('Outcome Indicators - Section C'!D$30:D$121,MATCH('Print View'!$A133&amp;'Print View'!$J$81,'Outcome Indicators - Section C'!$A$30:$A$121&amp;'Outcome Indicators - Section C'!$C$30:$C$121,0)),""),"")</f>
        <v>3.9</v>
      </c>
      <c r="K133" s="601">
        <f t="array" ref="K133">IFERROR(IF(INDEX('Outcome Indicators - Section C'!F$30:F$121,MATCH('Print View'!$A133&amp;'Print View'!$J$81,'Outcome Indicators - Section C'!$A$30:$A$121&amp;'Outcome Indicators - Section C'!$C$30:$C$121,0))&lt;&gt;"",INDEX('Outcome Indicators - Section C'!F$30:F$121,MATCH('Print View'!$A133&amp;'Print View'!$J$81,'Outcome Indicators - Section C'!$A$30:$A$121&amp;'Outcome Indicators - Section C'!$C$30:$C$121,0)),""),"")</f>
        <v>6.1128526645768027</v>
      </c>
      <c r="L133" s="603">
        <f t="array" ref="L133">IFERROR(IF(INDEX('Outcome Indicators - Section C'!G$30:G$121,MATCH('Print View'!$A133&amp;'Print View'!$J$81,'Outcome Indicators - Section C'!$A$30:$A$121&amp;'Outcome Indicators - Section C'!$C$30:$C$121,0))&lt;&gt;"",INDEX('Outcome Indicators - Section C'!G$30:G$121,MATCH('Print View'!$A133&amp;'Print View'!$J$81,'Outcome Indicators - Section C'!$A$30:$A$121&amp;'Outcome Indicators - Section C'!$C$30:$C$121,0)),""),"")</f>
        <v>43496</v>
      </c>
      <c r="M133" s="605" t="str">
        <f t="array" ref="M133">IFERROR(IF(INDEX('Outcome Indicators - Section C'!H$30:H$121,MATCH('Print View'!$A133&amp;'Print View'!$J$81,'Outcome Indicators - Section C'!$A$30:$A$121&amp;'Outcome Indicators - Section C'!$C$30:$C$121,0))&lt;&gt;"",INDEX('Outcome Indicators - Section C'!H$30:H$121,MATCH('Print View'!$A133&amp;'Print View'!$J$81,'Outcome Indicators - Section C'!$A$30:$A$121&amp;'Outcome Indicators - Section C'!$C$30:$C$121,0)),""),"")</f>
        <v/>
      </c>
      <c r="N133" s="284">
        <f t="array" ref="N133">IFERROR(IF(INDEX('Outcome Indicators - Section C'!D$30:D$121,MATCH('Print View'!$A133&amp;'Print View'!$N$81,'Outcome Indicators - Section C'!$A$30:$A$121&amp;'Outcome Indicators - Section C'!$C$30:$C$121,0))&lt;&gt;"",INDEX('Outcome Indicators - Section C'!D$30:D$121,MATCH('Print View'!$A133&amp;'Print View'!$N$81,'Outcome Indicators - Section C'!$A$30:$A$121&amp;'Outcome Indicators - Section C'!$C$30:$C$121,0)),""),"")</f>
        <v>4.5</v>
      </c>
      <c r="O133" s="601">
        <f t="array" ref="O133">IFERROR(IF(INDEX('Outcome Indicators - Section C'!F$30:F$121,MATCH('Print View'!$A133&amp;'Print View'!$N$81,'Outcome Indicators - Section C'!$A$30:$A$121&amp;'Outcome Indicators - Section C'!$C$30:$C$121,0))&lt;&gt;"",INDEX('Outcome Indicators - Section C'!F$30:F$121,MATCH('Print View'!$A133&amp;'Print View'!$N$81,'Outcome Indicators - Section C'!$A$30:$A$121&amp;'Outcome Indicators - Section C'!$C$30:$C$121,0)),""),"")</f>
        <v>6.0483870967741931</v>
      </c>
      <c r="P133" s="603">
        <f t="array" ref="P133">IFERROR(IF(INDEX('Outcome Indicators - Section C'!G$30:G$121,MATCH('Print View'!$A133&amp;'Print View'!$N$81,'Outcome Indicators - Section C'!$A$30:$A$121&amp;'Outcome Indicators - Section C'!$C$30:$C$121,0))&lt;&gt;"",INDEX('Outcome Indicators - Section C'!G$30:G$121,MATCH('Print View'!$A133&amp;'Print View'!$N$81,'Outcome Indicators - Section C'!$A$30:$A$121&amp;'Outcome Indicators - Section C'!$C$30:$C$121,0)),""),"")</f>
        <v>43861</v>
      </c>
      <c r="Q133" s="605" t="str">
        <f t="array" ref="Q133">IFERROR(IF(INDEX('Outcome Indicators - Section C'!H$30:H$121,MATCH('Print View'!$A133&amp;'Print View'!$N$81,'Outcome Indicators - Section C'!$A$30:$A$121&amp;'Outcome Indicators - Section C'!$C$30:$C$121,0))&lt;&gt;"",INDEX('Outcome Indicators - Section C'!H$30:H$121,MATCH('Print View'!$A133&amp;'Print View'!$N$81,'Outcome Indicators - Section C'!$A$30:$A$121&amp;'Outcome Indicators - Section C'!$C$30:$C$121,0)),""),"")</f>
        <v/>
      </c>
      <c r="R133" s="284">
        <f t="array" ref="R133">IFERROR(IF(INDEX('Outcome Indicators - Section C'!D$30:D$121,MATCH('Print View'!$A133&amp;'Print View'!$R$81,'Outcome Indicators - Section C'!$A$30:$A$121&amp;'Outcome Indicators - Section C'!$C$30:$C$121,0))&lt;&gt;"",INDEX('Outcome Indicators - Section C'!D$30:D$121,MATCH('Print View'!$A133&amp;'Print View'!$R$81,'Outcome Indicators - Section C'!$A$30:$A$121&amp;'Outcome Indicators - Section C'!$C$30:$C$121,0)),""),"")</f>
        <v>5</v>
      </c>
      <c r="S133" s="601">
        <f t="array" ref="S133">IFERROR(IF(INDEX('Outcome Indicators - Section C'!F$30:F$121,MATCH('Print View'!$A133&amp;'Print View'!$R$81,'Outcome Indicators - Section C'!$A$30:$A$121&amp;'Outcome Indicators - Section C'!$C$30:$C$121,0))&lt;&gt;"",INDEX('Outcome Indicators - Section C'!F$30:F$121,MATCH('Print View'!$A133&amp;'Print View'!$R$81,'Outcome Indicators - Section C'!$A$30:$A$121&amp;'Outcome Indicators - Section C'!$C$30:$C$121,0)),""),"")</f>
        <v>6.2</v>
      </c>
      <c r="T133" s="603">
        <f t="array" ref="T133">IFERROR(IF(INDEX('Outcome Indicators - Section C'!G$30:G$121,MATCH('Print View'!$A133&amp;'Print View'!$R$81,'Outcome Indicators - Section C'!$A$30:$A$121&amp;'Outcome Indicators - Section C'!$C$30:$C$121,0))&lt;&gt;"",INDEX('Outcome Indicators - Section C'!G$30:G$121,MATCH('Print View'!$A133&amp;'Print View'!$R$81,'Outcome Indicators - Section C'!$A$30:$A$121&amp;'Outcome Indicators - Section C'!$C$30:$C$121,0)),""),"")</f>
        <v>44227</v>
      </c>
      <c r="U133" s="605" t="str">
        <f t="array" ref="U133">IFERROR(IF(INDEX('Outcome Indicators - Section C'!H$30:H$121,MATCH('Print View'!$A133&amp;'Print View'!$R$81,'Outcome Indicators - Section C'!$A$30:$A$121&amp;'Outcome Indicators - Section C'!$C$30:$C$121,0))&lt;&gt;"",INDEX('Outcome Indicators - Section C'!H$30:H$121,MATCH('Print View'!$A133&amp;'Print View'!$R$81,'Outcome Indicators - Section C'!$A$30:$A$121&amp;'Outcome Indicators - Section C'!$C$30:$C$121,0)),""),"")</f>
        <v/>
      </c>
      <c r="V133" s="284" t="str">
        <f t="array" ref="V133">IFERROR(IF(INDEX('Outcome Indicators - Section C'!D$30:D$121,MATCH('Print View'!$A133&amp;'Print View'!$V$81,'Outcome Indicators - Section C'!$A$30:$A$121&amp;'Outcome Indicators - Section C'!$C$30:$C$121,0))&lt;&gt;"",INDEX('Outcome Indicators - Section C'!D$30:D$121,MATCH('Print View'!$A133&amp;'Print View'!$V$81,'Outcome Indicators - Section C'!$A$30:$A$121&amp;'Outcome Indicators - Section C'!$C$30:$C$121,0)),""),"")</f>
        <v/>
      </c>
      <c r="W133" s="601" t="str">
        <f t="array" ref="W133">IFERROR(IF(INDEX('Outcome Indicators - Section C'!F$30:F$121,MATCH('Print View'!$A133&amp;'Print View'!$V$81,'Outcome Indicators - Section C'!$A$30:$A$121&amp;'Outcome Indicators - Section C'!$C$30:$C$121,0))&lt;&gt;"",INDEX('Outcome Indicators - Section C'!F$30:F$121,MATCH('Print View'!$A133&amp;'Print View'!$V$81,'Outcome Indicators - Section C'!$A$30:$A$121&amp;'Outcome Indicators - Section C'!$C$30:$C$121,0)),""),"")</f>
        <v/>
      </c>
      <c r="X133" s="603" t="str">
        <f t="array" ref="X133">IFERROR(IF(INDEX('Outcome Indicators - Section C'!G$30:G$121,MATCH('Print View'!$A133&amp;'Print View'!$V$81,'Outcome Indicators - Section C'!$A$30:$A$121&amp;'Outcome Indicators - Section C'!$C$30:$C$121,0))&lt;&gt;"",INDEX('Outcome Indicators - Section C'!G$30:G$121,MATCH('Print View'!$A133&amp;'Print View'!$V$81,'Outcome Indicators - Section C'!$A$30:$A$121&amp;'Outcome Indicators - Section C'!$C$30:$C$121,0)),""),"")</f>
        <v/>
      </c>
      <c r="Y133" s="605" t="str">
        <f t="array" ref="Y133">IFERROR(IF(INDEX('Outcome Indicators - Section C'!H$30:H$121,MATCH('Print View'!$A133&amp;'Print View'!$V$81,'Outcome Indicators - Section C'!$A$30:$A$121&amp;'Outcome Indicators - Section C'!$C$30:$C$121,0))&lt;&gt;"",INDEX('Outcome Indicators - Section C'!H$30:H$121,MATCH('Print View'!$A133&amp;'Print View'!$V$81,'Outcome Indicators - Section C'!$A$30:$A$121&amp;'Outcome Indicators - Section C'!$C$30:$C$121,0)),""),"")</f>
        <v/>
      </c>
      <c r="Z133" s="284" t="str">
        <f t="array" ref="Z133">IFERROR(IF(INDEX('Outcome Indicators - Section C'!D$30:D$121,MATCH('Print View'!$A133&amp;'Print View'!$Z$81,'Outcome Indicators - Section C'!$A$30:$A$121&amp;'Outcome Indicators - Section C'!$C$30:$C$121,0))&lt;&gt;"",INDEX('Outcome Indicators - Section C'!D$30:D$121,MATCH('Print View'!$A133&amp;'Print View'!$Z$81,'Outcome Indicators - Section C'!$A$30:$A$121&amp;'Outcome Indicators - Section C'!$C$30:$C$121,0)),""),"")</f>
        <v/>
      </c>
      <c r="AA133" s="601" t="str">
        <f t="array" ref="AA133">IFERROR(IF(INDEX('Outcome Indicators - Section C'!F$30:F$121,MATCH('Print View'!$A133&amp;'Print View'!$Z$81,'Outcome Indicators - Section C'!$A$30:$A$121&amp;'Outcome Indicators - Section C'!$C$30:$C$121,0))&lt;&gt;"",INDEX('Outcome Indicators - Section C'!F$30:F$121,MATCH('Print View'!$A133&amp;'Print View'!$Z$81,'Outcome Indicators - Section C'!$A$30:$A$121&amp;'Outcome Indicators - Section C'!$C$30:$C$121,0)),""),"")</f>
        <v/>
      </c>
      <c r="AB133" s="603" t="str">
        <f t="array" ref="AB133">IFERROR(IF(INDEX('Outcome Indicators - Section C'!G$30:G$121,MATCH('Print View'!$A133&amp;'Print View'!$Z$81,'Outcome Indicators - Section C'!$A$30:$A$121&amp;'Outcome Indicators - Section C'!$C$30:$C$121,0))&lt;&gt;"",INDEX('Outcome Indicators - Section C'!G$30:G$121,MATCH('Print View'!$A133&amp;'Print View'!$Z$81,'Outcome Indicators - Section C'!$A$30:$A$121&amp;'Outcome Indicators - Section C'!$C$30:$C$121,0)),""),"")</f>
        <v/>
      </c>
      <c r="AC133" s="605" t="str">
        <f t="array" ref="AC133">IFERROR(IF(INDEX('Outcome Indicators - Section C'!H$30:H$121,MATCH('Print View'!$A133&amp;'Print View'!$Z$81,'Outcome Indicators - Section C'!$A$30:$A$121&amp;'Outcome Indicators - Section C'!$C$30:$C$121,0))&lt;&gt;"",INDEX('Outcome Indicators - Section C'!H$30:H$121,MATCH('Print View'!$A133&amp;'Print View'!$Z$81,'Outcome Indicators - Section C'!$A$30:$A$121&amp;'Outcome Indicators - Section C'!$C$30:$C$121,0)),""),"")</f>
        <v/>
      </c>
      <c r="AD133" s="276"/>
      <c r="AE133" s="256"/>
      <c r="AF133" s="256"/>
      <c r="AG133" s="256"/>
      <c r="AH133" s="256"/>
      <c r="AI133" s="267"/>
      <c r="AJ133" s="662" t="s">
        <v>287</v>
      </c>
    </row>
    <row r="134" spans="1:36" s="229" customFormat="1" x14ac:dyDescent="0.3">
      <c r="A134" s="651"/>
      <c r="B134" s="653"/>
      <c r="C134" s="653"/>
      <c r="D134" s="653"/>
      <c r="E134" s="653"/>
      <c r="F134" s="653"/>
      <c r="G134" s="653"/>
      <c r="H134" s="661"/>
      <c r="I134" s="606"/>
      <c r="J134" s="285">
        <f t="array" ref="J134">IFERROR(IF(INDEX('Outcome Indicators - Section C'!E$30:E$121,MATCH('Print View'!$A133&amp;'Print View'!$J$81,'Outcome Indicators - Section C'!$A$30:$A$121&amp;'Outcome Indicators - Section C'!$C$30:$C$121,0))&lt;&gt;"",INDEX('Outcome Indicators - Section C'!E$30:E$121,MATCH('Print View'!$A133&amp;'Print View'!$J$81,'Outcome Indicators - Section C'!$A$30:$A$121&amp;'Outcome Indicators - Section C'!$C$30:$C$121,0)),""),"")</f>
        <v>63.8</v>
      </c>
      <c r="K134" s="602"/>
      <c r="L134" s="604"/>
      <c r="M134" s="606"/>
      <c r="N134" s="285">
        <f t="array" ref="N134">IFERROR(IF(INDEX('Outcome Indicators - Section C'!E$30:E$121,MATCH('Print View'!$A133&amp;'Print View'!$N$81,'Outcome Indicators - Section C'!$A$30:$A$121&amp;'Outcome Indicators - Section C'!$C$30:$C$121,0))&lt;&gt;"",INDEX('Outcome Indicators - Section C'!E$30:E$121,MATCH('Print View'!$A133&amp;'Print View'!$N$81,'Outcome Indicators - Section C'!$A$30:$A$121&amp;'Outcome Indicators - Section C'!$C$30:$C$121,0)),""),"")</f>
        <v>74.400000000000006</v>
      </c>
      <c r="O134" s="602"/>
      <c r="P134" s="604"/>
      <c r="Q134" s="606"/>
      <c r="R134" s="285">
        <f t="array" ref="R134">IFERROR(IF(INDEX('Outcome Indicators - Section C'!E$30:E$121,MATCH('Print View'!$A133&amp;'Print View'!$R$81,'Outcome Indicators - Section C'!$A$30:$A$121&amp;'Outcome Indicators - Section C'!$C$30:$C$121,0))&lt;&gt;"",INDEX('Outcome Indicators - Section C'!E$30:E$121,MATCH('Print View'!$A133&amp;'Print View'!$R$81,'Outcome Indicators - Section C'!$A$30:$A$121&amp;'Outcome Indicators - Section C'!$C$30:$C$121,0)),""),"")</f>
        <v>81.099999999999994</v>
      </c>
      <c r="S134" s="602"/>
      <c r="T134" s="604"/>
      <c r="U134" s="606"/>
      <c r="V134" s="285" t="str">
        <f t="array" ref="V134">IFERROR(IF(INDEX('Outcome Indicators - Section C'!E$30:E$121,MATCH('Print View'!$A133&amp;'Print View'!$V$81,'Outcome Indicators - Section C'!$A$30:$A$121&amp;'Outcome Indicators - Section C'!$C$30:$C$121,0))&lt;&gt;"",INDEX('Outcome Indicators - Section C'!E$30:E$121,MATCH('Print View'!$A133&amp;'Print View'!$V$81,'Outcome Indicators - Section C'!$A$30:$A$121&amp;'Outcome Indicators - Section C'!$C$30:$C$121,0)),""),"")</f>
        <v/>
      </c>
      <c r="W134" s="602"/>
      <c r="X134" s="604"/>
      <c r="Y134" s="606"/>
      <c r="Z134" s="285" t="str">
        <f t="array" ref="Z134">IFERROR(IF(INDEX('Outcome Indicators - Section C'!E$30:E$121,MATCH('Print View'!$A133&amp;'Print View'!$Z$81,'Outcome Indicators - Section C'!$A$30:$A$121&amp;'Outcome Indicators - Section C'!$C$30:$C$121,0))&lt;&gt;"",INDEX('Outcome Indicators - Section C'!E$30:E$121,MATCH('Print View'!$A133&amp;'Print View'!$Z$81,'Outcome Indicators - Section C'!$A$30:$A$121&amp;'Outcome Indicators - Section C'!$C$30:$C$121,0)),""),"")</f>
        <v/>
      </c>
      <c r="AA134" s="602"/>
      <c r="AB134" s="604"/>
      <c r="AC134" s="606"/>
      <c r="AD134" s="277"/>
      <c r="AE134" s="258"/>
      <c r="AF134" s="258"/>
      <c r="AG134" s="258"/>
      <c r="AH134" s="258"/>
      <c r="AI134" s="267"/>
      <c r="AJ134" s="662" t="s">
        <v>287</v>
      </c>
    </row>
    <row r="135" spans="1:36" s="229" customFormat="1" ht="28.8" x14ac:dyDescent="0.55000000000000004">
      <c r="A135" s="607">
        <v>8</v>
      </c>
      <c r="B135" s="608" t="str">
        <f>IFERROR(IF(INDEX('Outcome Indicators - Section C'!B$10:B$26,MATCH('Print View'!$A135,'Outcome Indicators - Section C'!$A$10:$A$26,0))&lt;&gt;"",INDEX('Outcome Indicators - Section C'!B$10:B$26,MATCH('Print View'!$A135,'Outcome Indicators - Section C'!$A$10:$A$26,0)),""),"")</f>
        <v/>
      </c>
      <c r="C135" s="608" t="str">
        <f>IFERROR(IF(INDEX('Outcome Indicators - Section C'!C$10:C$26,MATCH('Print View'!$A135,'Outcome Indicators - Section C'!$A$10:$A$26,0))&lt;&gt;"",INDEX('Outcome Indicators - Section C'!C$10:C$26,MATCH('Print View'!$A135,'Outcome Indicators - Section C'!$A$10:$A$26,0)),""),"")</f>
        <v>Malaria O-other 2: Government expenditure on TB, HIV and Malaria as percentage of total government health expenditure</v>
      </c>
      <c r="D135" s="608" t="str">
        <f>IFERROR(IF(INDEX('Outcome Indicators - Section C'!D$10:D$26,MATCH('Print View'!$A135,'Outcome Indicators - Section C'!$A$10:$A$26,0))&lt;&gt;"",INDEX('Outcome Indicators - Section C'!D$10:D$26,MATCH('Print View'!$A135,'Outcome Indicators - Section C'!$A$10:$A$26,0)),""),"")</f>
        <v>18.3</v>
      </c>
      <c r="E135" s="608" t="str">
        <f>IFERROR(IF(INDEX('Outcome Indicators - Section C'!E$10:E$26,MATCH('Print View'!$A135,'Outcome Indicators - Section C'!$A$10:$A$26,0))&lt;&gt;"",INDEX('Outcome Indicators - Section C'!E$10:E$26,MATCH('Print View'!$A135,'Outcome Indicators - Section C'!$A$10:$A$26,0)),""),"")</f>
        <v>2016</v>
      </c>
      <c r="F135" s="608" t="str">
        <f>IFERROR(IF(INDEX('Outcome Indicators - Section C'!F$10:F$26,MATCH('Print View'!$A135,'Outcome Indicators - Section C'!$A$10:$A$26,0))&lt;&gt;"",INDEX('Outcome Indicators - Section C'!F$10:F$26,MATCH('Print View'!$A135,'Outcome Indicators - Section C'!$A$10:$A$26,0)),""),"")</f>
        <v>Draft 2016 NHA
Standard Indicator Table/MoF Budget Statement</v>
      </c>
      <c r="G135" s="608" t="str">
        <f>IFERROR(IF(INDEX('Outcome Indicators - Section C'!G$10:G$26,MATCH('Print View'!$A135,'Outcome Indicators - Section C'!$A$10:$A$26,0))&lt;&gt;"",INDEX('Outcome Indicators - Section C'!G$10:G$26,MATCH('Print View'!$A135,'Outcome Indicators - Section C'!$A$10:$A$26,0)),""),"")</f>
        <v/>
      </c>
      <c r="H135" s="608" t="str">
        <f>IFERROR(IF(INDEX('Outcome Indicators - Section C'!H$10:H$26,MATCH('Print View'!$A135,'Outcome Indicators - Section C'!$A$10:$A$26,0))&lt;&gt;"",INDEX('Outcome Indicators - Section C'!H$10:H$26,MATCH('Print View'!$A135,'Outcome Indicators - Section C'!$A$10:$A$26,0)),""),"")</f>
        <v/>
      </c>
      <c r="I135" s="610">
        <f>IFERROR(IF(INDEX('Outcome Indicators - Section C'!A$10:A$26,MATCH('Print View'!$A135,'Outcome Indicators - Section C'!$A$10:$A$26,0))&lt;&gt;"",INDEX('Outcome Indicators - Section C'!A$10:A$26,MATCH('Print View'!$A135,'Outcome Indicators - Section C'!$A$10:$A$26,0)),""),"")</f>
        <v>8</v>
      </c>
      <c r="J135" s="312">
        <f t="array" ref="J135">IFERROR(IF(INDEX('Outcome Indicators - Section C'!D$30:D$121,MATCH('Print View'!$A135&amp;'Print View'!$J$81,'Outcome Indicators - Section C'!$A$30:$A$121&amp;'Outcome Indicators - Section C'!$C$30:$C$121,0))&lt;&gt;"",INDEX('Outcome Indicators - Section C'!D$30:D$121,MATCH('Print View'!$A135&amp;'Print View'!$J$81,'Outcome Indicators - Section C'!$A$30:$A$121&amp;'Outcome Indicators - Section C'!$C$30:$C$121,0)),""),"")</f>
        <v>15.9</v>
      </c>
      <c r="K135" s="654">
        <f t="array" ref="K135">IFERROR(IF(INDEX('Outcome Indicators - Section C'!F$30:F$121,MATCH('Print View'!$A135&amp;'Print View'!$J$81,'Outcome Indicators - Section C'!$A$30:$A$121&amp;'Outcome Indicators - Section C'!$C$30:$C$121,0))&lt;&gt;"",INDEX('Outcome Indicators - Section C'!F$30:F$121,MATCH('Print View'!$A135&amp;'Print View'!$J$81,'Outcome Indicators - Section C'!$A$30:$A$121&amp;'Outcome Indicators - Section C'!$C$30:$C$121,0)),""),"")</f>
        <v>15.9</v>
      </c>
      <c r="L135" s="656">
        <f t="array" ref="L135">IFERROR(IF(INDEX('Outcome Indicators - Section C'!G$30:G$121,MATCH('Print View'!$A135&amp;'Print View'!$J$81,'Outcome Indicators - Section C'!$A$30:$A$121&amp;'Outcome Indicators - Section C'!$C$30:$C$121,0))&lt;&gt;"",INDEX('Outcome Indicators - Section C'!G$30:G$121,MATCH('Print View'!$A135&amp;'Print View'!$J$81,'Outcome Indicators - Section C'!$A$30:$A$121&amp;'Outcome Indicators - Section C'!$C$30:$C$121,0)),""),"")</f>
        <v>43585</v>
      </c>
      <c r="M135" s="658" t="str">
        <f t="array" ref="M135">IFERROR(IF(INDEX('Outcome Indicators - Section C'!H$30:H$121,MATCH('Print View'!$A135&amp;'Print View'!$J$81,'Outcome Indicators - Section C'!$A$30:$A$121&amp;'Outcome Indicators - Section C'!$C$30:$C$121,0))&lt;&gt;"",INDEX('Outcome Indicators - Section C'!H$30:H$121,MATCH('Print View'!$A135&amp;'Print View'!$J$81,'Outcome Indicators - Section C'!$A$30:$A$121&amp;'Outcome Indicators - Section C'!$C$30:$C$121,0)),""),"")</f>
        <v/>
      </c>
      <c r="N135" s="312">
        <f t="array" ref="N135">IFERROR(IF(INDEX('Outcome Indicators - Section C'!D$30:D$121,MATCH('Print View'!$A135&amp;'Print View'!$N$81,'Outcome Indicators - Section C'!$A$30:$A$121&amp;'Outcome Indicators - Section C'!$C$30:$C$121,0))&lt;&gt;"",INDEX('Outcome Indicators - Section C'!D$30:D$121,MATCH('Print View'!$A135&amp;'Print View'!$N$81,'Outcome Indicators - Section C'!$A$30:$A$121&amp;'Outcome Indicators - Section C'!$C$30:$C$121,0)),""),"")</f>
        <v>17.7</v>
      </c>
      <c r="O135" s="654">
        <f t="array" ref="O135">IFERROR(IF(INDEX('Outcome Indicators - Section C'!F$30:F$121,MATCH('Print View'!$A135&amp;'Print View'!$N$81,'Outcome Indicators - Section C'!$A$30:$A$121&amp;'Outcome Indicators - Section C'!$C$30:$C$121,0))&lt;&gt;"",INDEX('Outcome Indicators - Section C'!F$30:F$121,MATCH('Print View'!$A135&amp;'Print View'!$N$81,'Outcome Indicators - Section C'!$A$30:$A$121&amp;'Outcome Indicators - Section C'!$C$30:$C$121,0)),""),"")</f>
        <v>17.7</v>
      </c>
      <c r="P135" s="656">
        <f t="array" ref="P135">IFERROR(IF(INDEX('Outcome Indicators - Section C'!G$30:G$121,MATCH('Print View'!$A135&amp;'Print View'!$N$81,'Outcome Indicators - Section C'!$A$30:$A$121&amp;'Outcome Indicators - Section C'!$C$30:$C$121,0))&lt;&gt;"",INDEX('Outcome Indicators - Section C'!G$30:G$121,MATCH('Print View'!$A135&amp;'Print View'!$N$81,'Outcome Indicators - Section C'!$A$30:$A$121&amp;'Outcome Indicators - Section C'!$C$30:$C$121,0)),""),"")</f>
        <v>43951</v>
      </c>
      <c r="Q135" s="658" t="str">
        <f t="array" ref="Q135">IFERROR(IF(INDEX('Outcome Indicators - Section C'!H$30:H$121,MATCH('Print View'!$A135&amp;'Print View'!$N$81,'Outcome Indicators - Section C'!$A$30:$A$121&amp;'Outcome Indicators - Section C'!$C$30:$C$121,0))&lt;&gt;"",INDEX('Outcome Indicators - Section C'!H$30:H$121,MATCH('Print View'!$A135&amp;'Print View'!$N$81,'Outcome Indicators - Section C'!$A$30:$A$121&amp;'Outcome Indicators - Section C'!$C$30:$C$121,0)),""),"")</f>
        <v/>
      </c>
      <c r="R135" s="312">
        <f t="array" ref="R135">IFERROR(IF(INDEX('Outcome Indicators - Section C'!D$30:D$121,MATCH('Print View'!$A135&amp;'Print View'!$R$81,'Outcome Indicators - Section C'!$A$30:$A$121&amp;'Outcome Indicators - Section C'!$C$30:$C$121,0))&lt;&gt;"",INDEX('Outcome Indicators - Section C'!D$30:D$121,MATCH('Print View'!$A135&amp;'Print View'!$R$81,'Outcome Indicators - Section C'!$A$30:$A$121&amp;'Outcome Indicators - Section C'!$C$30:$C$121,0)),""),"")</f>
        <v>20.3</v>
      </c>
      <c r="S135" s="654">
        <f t="array" ref="S135">IFERROR(IF(INDEX('Outcome Indicators - Section C'!F$30:F$121,MATCH('Print View'!$A135&amp;'Print View'!$R$81,'Outcome Indicators - Section C'!$A$30:$A$121&amp;'Outcome Indicators - Section C'!$C$30:$C$121,0))&lt;&gt;"",INDEX('Outcome Indicators - Section C'!F$30:F$121,MATCH('Print View'!$A135&amp;'Print View'!$R$81,'Outcome Indicators - Section C'!$A$30:$A$121&amp;'Outcome Indicators - Section C'!$C$30:$C$121,0)),""),"")</f>
        <v>20.3</v>
      </c>
      <c r="T135" s="656">
        <f t="array" ref="T135">IFERROR(IF(INDEX('Outcome Indicators - Section C'!G$30:G$121,MATCH('Print View'!$A135&amp;'Print View'!$R$81,'Outcome Indicators - Section C'!$A$30:$A$121&amp;'Outcome Indicators - Section C'!$C$30:$C$121,0))&lt;&gt;"",INDEX('Outcome Indicators - Section C'!G$30:G$121,MATCH('Print View'!$A135&amp;'Print View'!$R$81,'Outcome Indicators - Section C'!$A$30:$A$121&amp;'Outcome Indicators - Section C'!$C$30:$C$121,0)),""),"")</f>
        <v>44316</v>
      </c>
      <c r="U135" s="658" t="str">
        <f t="array" ref="U135">IFERROR(IF(INDEX('Outcome Indicators - Section C'!H$30:H$121,MATCH('Print View'!$A135&amp;'Print View'!$R$81,'Outcome Indicators - Section C'!$A$30:$A$121&amp;'Outcome Indicators - Section C'!$C$30:$C$121,0))&lt;&gt;"",INDEX('Outcome Indicators - Section C'!H$30:H$121,MATCH('Print View'!$A135&amp;'Print View'!$R$81,'Outcome Indicators - Section C'!$A$30:$A$121&amp;'Outcome Indicators - Section C'!$C$30:$C$121,0)),""),"")</f>
        <v/>
      </c>
      <c r="V135" s="312" t="str">
        <f t="array" ref="V135">IFERROR(IF(INDEX('Outcome Indicators - Section C'!D$30:D$121,MATCH('Print View'!$A135&amp;'Print View'!$V$81,'Outcome Indicators - Section C'!$A$30:$A$121&amp;'Outcome Indicators - Section C'!$C$30:$C$121,0))&lt;&gt;"",INDEX('Outcome Indicators - Section C'!D$30:D$121,MATCH('Print View'!$A135&amp;'Print View'!$V$81,'Outcome Indicators - Section C'!$A$30:$A$121&amp;'Outcome Indicators - Section C'!$C$30:$C$121,0)),""),"")</f>
        <v/>
      </c>
      <c r="W135" s="654" t="str">
        <f t="array" ref="W135">IFERROR(IF(INDEX('Outcome Indicators - Section C'!F$30:F$121,MATCH('Print View'!$A135&amp;'Print View'!$V$81,'Outcome Indicators - Section C'!$A$30:$A$121&amp;'Outcome Indicators - Section C'!$C$30:$C$121,0))&lt;&gt;"",INDEX('Outcome Indicators - Section C'!F$30:F$121,MATCH('Print View'!$A135&amp;'Print View'!$V$81,'Outcome Indicators - Section C'!$A$30:$A$121&amp;'Outcome Indicators - Section C'!$C$30:$C$121,0)),""),"")</f>
        <v/>
      </c>
      <c r="X135" s="656" t="str">
        <f t="array" ref="X135">IFERROR(IF(INDEX('Outcome Indicators - Section C'!G$30:G$121,MATCH('Print View'!$A135&amp;'Print View'!$V$81,'Outcome Indicators - Section C'!$A$30:$A$121&amp;'Outcome Indicators - Section C'!$C$30:$C$121,0))&lt;&gt;"",INDEX('Outcome Indicators - Section C'!G$30:G$121,MATCH('Print View'!$A135&amp;'Print View'!$V$81,'Outcome Indicators - Section C'!$A$30:$A$121&amp;'Outcome Indicators - Section C'!$C$30:$C$121,0)),""),"")</f>
        <v/>
      </c>
      <c r="Y135" s="658" t="str">
        <f t="array" ref="Y135">IFERROR(IF(INDEX('Outcome Indicators - Section C'!H$30:H$121,MATCH('Print View'!$A135&amp;'Print View'!$V$81,'Outcome Indicators - Section C'!$A$30:$A$121&amp;'Outcome Indicators - Section C'!$C$30:$C$121,0))&lt;&gt;"",INDEX('Outcome Indicators - Section C'!H$30:H$121,MATCH('Print View'!$A135&amp;'Print View'!$V$81,'Outcome Indicators - Section C'!$A$30:$A$121&amp;'Outcome Indicators - Section C'!$C$30:$C$121,0)),""),"")</f>
        <v/>
      </c>
      <c r="Z135" s="312" t="str">
        <f t="array" ref="Z135">IFERROR(IF(INDEX('Outcome Indicators - Section C'!D$30:D$121,MATCH('Print View'!$A135&amp;'Print View'!$Z$81,'Outcome Indicators - Section C'!$A$30:$A$121&amp;'Outcome Indicators - Section C'!$C$30:$C$121,0))&lt;&gt;"",INDEX('Outcome Indicators - Section C'!D$30:D$121,MATCH('Print View'!$A135&amp;'Print View'!$Z$81,'Outcome Indicators - Section C'!$A$30:$A$121&amp;'Outcome Indicators - Section C'!$C$30:$C$121,0)),""),"")</f>
        <v/>
      </c>
      <c r="AA135" s="654" t="str">
        <f t="array" ref="AA135">IFERROR(IF(INDEX('Outcome Indicators - Section C'!F$30:F$121,MATCH('Print View'!$A135&amp;'Print View'!$Z$81,'Outcome Indicators - Section C'!$A$30:$A$121&amp;'Outcome Indicators - Section C'!$C$30:$C$121,0))&lt;&gt;"",INDEX('Outcome Indicators - Section C'!F$30:F$121,MATCH('Print View'!$A135&amp;'Print View'!$Z$81,'Outcome Indicators - Section C'!$A$30:$A$121&amp;'Outcome Indicators - Section C'!$C$30:$C$121,0)),""),"")</f>
        <v/>
      </c>
      <c r="AB135" s="656" t="str">
        <f t="array" ref="AB135">IFERROR(IF(INDEX('Outcome Indicators - Section C'!G$30:G$121,MATCH('Print View'!$A135&amp;'Print View'!$Z$81,'Outcome Indicators - Section C'!$A$30:$A$121&amp;'Outcome Indicators - Section C'!$C$30:$C$121,0))&lt;&gt;"",INDEX('Outcome Indicators - Section C'!G$30:G$121,MATCH('Print View'!$A135&amp;'Print View'!$Z$81,'Outcome Indicators - Section C'!$A$30:$A$121&amp;'Outcome Indicators - Section C'!$C$30:$C$121,0)),""),"")</f>
        <v/>
      </c>
      <c r="AC135" s="658" t="str">
        <f t="array" ref="AC135">IFERROR(IF(INDEX('Outcome Indicators - Section C'!H$30:H$121,MATCH('Print View'!$A135&amp;'Print View'!$Z$81,'Outcome Indicators - Section C'!$A$30:$A$121&amp;'Outcome Indicators - Section C'!$C$30:$C$121,0))&lt;&gt;"",INDEX('Outcome Indicators - Section C'!H$30:H$121,MATCH('Print View'!$A135&amp;'Print View'!$Z$81,'Outcome Indicators - Section C'!$A$30:$A$121&amp;'Outcome Indicators - Section C'!$C$30:$C$121,0)),""),"")</f>
        <v/>
      </c>
      <c r="AD135" s="278"/>
      <c r="AE135" s="260"/>
      <c r="AF135" s="260"/>
      <c r="AG135" s="260"/>
      <c r="AH135" s="260"/>
      <c r="AI135" s="260"/>
      <c r="AJ135" s="261" t="s">
        <v>287</v>
      </c>
    </row>
    <row r="136" spans="1:36" s="229" customFormat="1" x14ac:dyDescent="0.3">
      <c r="A136" s="607"/>
      <c r="B136" s="609"/>
      <c r="C136" s="609"/>
      <c r="D136" s="609"/>
      <c r="E136" s="609"/>
      <c r="F136" s="609"/>
      <c r="G136" s="609"/>
      <c r="H136" s="609"/>
      <c r="I136" s="611"/>
      <c r="J136" s="313">
        <f t="array" ref="J136">IFERROR(IF(INDEX('Outcome Indicators - Section C'!E$30:E$121,MATCH('Print View'!$A135&amp;'Print View'!$J$81,'Outcome Indicators - Section C'!$A$30:$A$121&amp;'Outcome Indicators - Section C'!$C$30:$C$121,0))&lt;&gt;"",INDEX('Outcome Indicators - Section C'!E$30:E$121,MATCH('Print View'!$A135&amp;'Print View'!$J$81,'Outcome Indicators - Section C'!$A$30:$A$121&amp;'Outcome Indicators - Section C'!$C$30:$C$121,0)),""),"")</f>
        <v>100</v>
      </c>
      <c r="K136" s="655"/>
      <c r="L136" s="657"/>
      <c r="M136" s="659"/>
      <c r="N136" s="313">
        <f t="array" ref="N136">IFERROR(IF(INDEX('Outcome Indicators - Section C'!E$30:E$121,MATCH('Print View'!$A135&amp;'Print View'!$N$81,'Outcome Indicators - Section C'!$A$30:$A$121&amp;'Outcome Indicators - Section C'!$C$30:$C$121,0))&lt;&gt;"",INDEX('Outcome Indicators - Section C'!E$30:E$121,MATCH('Print View'!$A135&amp;'Print View'!$N$81,'Outcome Indicators - Section C'!$A$30:$A$121&amp;'Outcome Indicators - Section C'!$C$30:$C$121,0)),""),"")</f>
        <v>100</v>
      </c>
      <c r="O136" s="655"/>
      <c r="P136" s="657"/>
      <c r="Q136" s="659"/>
      <c r="R136" s="313">
        <f t="array" ref="R136">IFERROR(IF(INDEX('Outcome Indicators - Section C'!E$30:E$121,MATCH('Print View'!$A135&amp;'Print View'!$R$81,'Outcome Indicators - Section C'!$A$30:$A$121&amp;'Outcome Indicators - Section C'!$C$30:$C$121,0))&lt;&gt;"",INDEX('Outcome Indicators - Section C'!E$30:E$121,MATCH('Print View'!$A135&amp;'Print View'!$R$81,'Outcome Indicators - Section C'!$A$30:$A$121&amp;'Outcome Indicators - Section C'!$C$30:$C$121,0)),""),"")</f>
        <v>100</v>
      </c>
      <c r="S136" s="655"/>
      <c r="T136" s="657"/>
      <c r="U136" s="659"/>
      <c r="V136" s="313" t="str">
        <f t="array" ref="V136">IFERROR(IF(INDEX('Outcome Indicators - Section C'!E$30:E$121,MATCH('Print View'!$A135&amp;'Print View'!$V$81,'Outcome Indicators - Section C'!$A$30:$A$121&amp;'Outcome Indicators - Section C'!$C$30:$C$121,0))&lt;&gt;"",INDEX('Outcome Indicators - Section C'!E$30:E$121,MATCH('Print View'!$A135&amp;'Print View'!$V$81,'Outcome Indicators - Section C'!$A$30:$A$121&amp;'Outcome Indicators - Section C'!$C$30:$C$121,0)),""),"")</f>
        <v/>
      </c>
      <c r="W136" s="655"/>
      <c r="X136" s="657"/>
      <c r="Y136" s="659"/>
      <c r="Z136" s="313" t="str">
        <f t="array" ref="Z136">IFERROR(IF(INDEX('Outcome Indicators - Section C'!E$30:E$121,MATCH('Print View'!$A135&amp;'Print View'!$Z$81,'Outcome Indicators - Section C'!$A$30:$A$121&amp;'Outcome Indicators - Section C'!$C$30:$C$121,0))&lt;&gt;"",INDEX('Outcome Indicators - Section C'!E$30:E$121,MATCH('Print View'!$A135&amp;'Print View'!$Z$81,'Outcome Indicators - Section C'!$A$30:$A$121&amp;'Outcome Indicators - Section C'!$C$30:$C$121,0)),""),"")</f>
        <v/>
      </c>
      <c r="AA136" s="655"/>
      <c r="AB136" s="657"/>
      <c r="AC136" s="659"/>
      <c r="AD136" s="279"/>
      <c r="AE136" s="262"/>
      <c r="AF136" s="262"/>
      <c r="AG136" s="262"/>
      <c r="AH136" s="262"/>
      <c r="AI136" s="262"/>
      <c r="AJ136" s="263" t="s">
        <v>287</v>
      </c>
    </row>
    <row r="137" spans="1:36" s="229" customFormat="1" ht="28.8" x14ac:dyDescent="0.55000000000000004">
      <c r="A137" s="651">
        <v>9</v>
      </c>
      <c r="B137" s="652" t="str">
        <f>IFERROR(IF(INDEX('Outcome Indicators - Section C'!B$10:B$26,MATCH('Print View'!$A137,'Outcome Indicators - Section C'!$A$10:$A$26,0))&lt;&gt;"",INDEX('Outcome Indicators - Section C'!B$10:B$26,MATCH('Print View'!$A137,'Outcome Indicators - Section C'!$A$10:$A$26,0)),""),"")</f>
        <v/>
      </c>
      <c r="C137" s="652" t="str">
        <f>IFERROR(IF(INDEX('Outcome Indicators - Section C'!C$10:C$26,MATCH('Print View'!$A137,'Outcome Indicators - Section C'!$A$10:$A$26,0))&lt;&gt;"",INDEX('Outcome Indicators - Section C'!C$10:C$26,MATCH('Print View'!$A137,'Outcome Indicators - Section C'!$A$10:$A$26,0)),""),"")</f>
        <v/>
      </c>
      <c r="D137" s="652" t="str">
        <f>IFERROR(IF(INDEX('Outcome Indicators - Section C'!D$10:D$26,MATCH('Print View'!$A137,'Outcome Indicators - Section C'!$A$10:$A$26,0))&lt;&gt;"",INDEX('Outcome Indicators - Section C'!D$10:D$26,MATCH('Print View'!$A137,'Outcome Indicators - Section C'!$A$10:$A$26,0)),""),"")</f>
        <v/>
      </c>
      <c r="E137" s="652" t="str">
        <f>IFERROR(IF(INDEX('Outcome Indicators - Section C'!E$10:E$26,MATCH('Print View'!$A137,'Outcome Indicators - Section C'!$A$10:$A$26,0))&lt;&gt;"",INDEX('Outcome Indicators - Section C'!E$10:E$26,MATCH('Print View'!$A137,'Outcome Indicators - Section C'!$A$10:$A$26,0)),""),"")</f>
        <v/>
      </c>
      <c r="F137" s="652" t="str">
        <f>IFERROR(IF(INDEX('Outcome Indicators - Section C'!F$10:F$26,MATCH('Print View'!$A137,'Outcome Indicators - Section C'!$A$10:$A$26,0))&lt;&gt;"",INDEX('Outcome Indicators - Section C'!F$10:F$26,MATCH('Print View'!$A137,'Outcome Indicators - Section C'!$A$10:$A$26,0)),""),"")</f>
        <v/>
      </c>
      <c r="G137" s="652" t="str">
        <f>IFERROR(IF(INDEX('Outcome Indicators - Section C'!G$10:G$26,MATCH('Print View'!$A137,'Outcome Indicators - Section C'!$A$10:$A$26,0))&lt;&gt;"",INDEX('Outcome Indicators - Section C'!G$10:G$26,MATCH('Print View'!$A137,'Outcome Indicators - Section C'!$A$10:$A$26,0)),""),"")</f>
        <v/>
      </c>
      <c r="H137" s="660" t="str">
        <f>IFERROR(IF(INDEX('Outcome Indicators - Section C'!H$10:H$26,MATCH('Print View'!$A137,'Outcome Indicators - Section C'!$A$10:$A$26,0))&lt;&gt;"",INDEX('Outcome Indicators - Section C'!H$10:H$26,MATCH('Print View'!$A137,'Outcome Indicators - Section C'!$A$10:$A$26,0)),""),"")</f>
        <v/>
      </c>
      <c r="I137" s="605">
        <f>IFERROR(IF(INDEX('Outcome Indicators - Section C'!A$10:A$26,MATCH('Print View'!$A137,'Outcome Indicators - Section C'!$A$10:$A$26,0))&lt;&gt;"",INDEX('Outcome Indicators - Section C'!A$10:A$26,MATCH('Print View'!$A137,'Outcome Indicators - Section C'!$A$10:$A$26,0)),""),"")</f>
        <v>9</v>
      </c>
      <c r="J137" s="284" t="str">
        <f t="array" ref="J137">IFERROR(IF(INDEX('Outcome Indicators - Section C'!D$30:D$121,MATCH('Print View'!$A137&amp;'Print View'!$J$81,'Outcome Indicators - Section C'!$A$30:$A$121&amp;'Outcome Indicators - Section C'!$C$30:$C$121,0))&lt;&gt;"",INDEX('Outcome Indicators - Section C'!D$30:D$121,MATCH('Print View'!$A137&amp;'Print View'!$J$81,'Outcome Indicators - Section C'!$A$30:$A$121&amp;'Outcome Indicators - Section C'!$C$30:$C$121,0)),""),"")</f>
        <v/>
      </c>
      <c r="K137" s="601" t="str">
        <f t="array" ref="K137">IFERROR(IF(INDEX('Outcome Indicators - Section C'!F$30:F$121,MATCH('Print View'!$A137&amp;'Print View'!$J$81,'Outcome Indicators - Section C'!$A$30:$A$121&amp;'Outcome Indicators - Section C'!$C$30:$C$121,0))&lt;&gt;"",INDEX('Outcome Indicators - Section C'!F$30:F$121,MATCH('Print View'!$A137&amp;'Print View'!$J$81,'Outcome Indicators - Section C'!$A$30:$A$121&amp;'Outcome Indicators - Section C'!$C$30:$C$121,0)),""),"")</f>
        <v/>
      </c>
      <c r="L137" s="603" t="str">
        <f t="array" ref="L137">IFERROR(IF(INDEX('Outcome Indicators - Section C'!G$30:G$121,MATCH('Print View'!$A137&amp;'Print View'!$J$81,'Outcome Indicators - Section C'!$A$30:$A$121&amp;'Outcome Indicators - Section C'!$C$30:$C$121,0))&lt;&gt;"",INDEX('Outcome Indicators - Section C'!G$30:G$121,MATCH('Print View'!$A137&amp;'Print View'!$J$81,'Outcome Indicators - Section C'!$A$30:$A$121&amp;'Outcome Indicators - Section C'!$C$30:$C$121,0)),""),"")</f>
        <v/>
      </c>
      <c r="M137" s="605" t="str">
        <f t="array" ref="M137">IFERROR(IF(INDEX('Outcome Indicators - Section C'!H$30:H$121,MATCH('Print View'!$A137&amp;'Print View'!$J$81,'Outcome Indicators - Section C'!$A$30:$A$121&amp;'Outcome Indicators - Section C'!$C$30:$C$121,0))&lt;&gt;"",INDEX('Outcome Indicators - Section C'!H$30:H$121,MATCH('Print View'!$A137&amp;'Print View'!$J$81,'Outcome Indicators - Section C'!$A$30:$A$121&amp;'Outcome Indicators - Section C'!$C$30:$C$121,0)),""),"")</f>
        <v/>
      </c>
      <c r="N137" s="284" t="str">
        <f t="array" ref="N137">IFERROR(IF(INDEX('Outcome Indicators - Section C'!D$30:D$121,MATCH('Print View'!$A137&amp;'Print View'!$N$81,'Outcome Indicators - Section C'!$A$30:$A$121&amp;'Outcome Indicators - Section C'!$C$30:$C$121,0))&lt;&gt;"",INDEX('Outcome Indicators - Section C'!D$30:D$121,MATCH('Print View'!$A137&amp;'Print View'!$N$81,'Outcome Indicators - Section C'!$A$30:$A$121&amp;'Outcome Indicators - Section C'!$C$30:$C$121,0)),""),"")</f>
        <v/>
      </c>
      <c r="O137" s="601" t="str">
        <f t="array" ref="O137">IFERROR(IF(INDEX('Outcome Indicators - Section C'!F$30:F$121,MATCH('Print View'!$A137&amp;'Print View'!$N$81,'Outcome Indicators - Section C'!$A$30:$A$121&amp;'Outcome Indicators - Section C'!$C$30:$C$121,0))&lt;&gt;"",INDEX('Outcome Indicators - Section C'!F$30:F$121,MATCH('Print View'!$A137&amp;'Print View'!$N$81,'Outcome Indicators - Section C'!$A$30:$A$121&amp;'Outcome Indicators - Section C'!$C$30:$C$121,0)),""),"")</f>
        <v/>
      </c>
      <c r="P137" s="603" t="str">
        <f t="array" ref="P137">IFERROR(IF(INDEX('Outcome Indicators - Section C'!G$30:G$121,MATCH('Print View'!$A137&amp;'Print View'!$N$81,'Outcome Indicators - Section C'!$A$30:$A$121&amp;'Outcome Indicators - Section C'!$C$30:$C$121,0))&lt;&gt;"",INDEX('Outcome Indicators - Section C'!G$30:G$121,MATCH('Print View'!$A137&amp;'Print View'!$N$81,'Outcome Indicators - Section C'!$A$30:$A$121&amp;'Outcome Indicators - Section C'!$C$30:$C$121,0)),""),"")</f>
        <v/>
      </c>
      <c r="Q137" s="605" t="str">
        <f t="array" ref="Q137">IFERROR(IF(INDEX('Outcome Indicators - Section C'!H$30:H$121,MATCH('Print View'!$A137&amp;'Print View'!$N$81,'Outcome Indicators - Section C'!$A$30:$A$121&amp;'Outcome Indicators - Section C'!$C$30:$C$121,0))&lt;&gt;"",INDEX('Outcome Indicators - Section C'!H$30:H$121,MATCH('Print View'!$A137&amp;'Print View'!$N$81,'Outcome Indicators - Section C'!$A$30:$A$121&amp;'Outcome Indicators - Section C'!$C$30:$C$121,0)),""),"")</f>
        <v/>
      </c>
      <c r="R137" s="284" t="str">
        <f t="array" ref="R137">IFERROR(IF(INDEX('Outcome Indicators - Section C'!D$30:D$121,MATCH('Print View'!$A137&amp;'Print View'!$R$81,'Outcome Indicators - Section C'!$A$30:$A$121&amp;'Outcome Indicators - Section C'!$C$30:$C$121,0))&lt;&gt;"",INDEX('Outcome Indicators - Section C'!D$30:D$121,MATCH('Print View'!$A137&amp;'Print View'!$R$81,'Outcome Indicators - Section C'!$A$30:$A$121&amp;'Outcome Indicators - Section C'!$C$30:$C$121,0)),""),"")</f>
        <v/>
      </c>
      <c r="S137" s="601" t="str">
        <f t="array" ref="S137">IFERROR(IF(INDEX('Outcome Indicators - Section C'!F$30:F$121,MATCH('Print View'!$A137&amp;'Print View'!$R$81,'Outcome Indicators - Section C'!$A$30:$A$121&amp;'Outcome Indicators - Section C'!$C$30:$C$121,0))&lt;&gt;"",INDEX('Outcome Indicators - Section C'!F$30:F$121,MATCH('Print View'!$A137&amp;'Print View'!$R$81,'Outcome Indicators - Section C'!$A$30:$A$121&amp;'Outcome Indicators - Section C'!$C$30:$C$121,0)),""),"")</f>
        <v/>
      </c>
      <c r="T137" s="603" t="str">
        <f t="array" ref="T137">IFERROR(IF(INDEX('Outcome Indicators - Section C'!G$30:G$121,MATCH('Print View'!$A137&amp;'Print View'!$R$81,'Outcome Indicators - Section C'!$A$30:$A$121&amp;'Outcome Indicators - Section C'!$C$30:$C$121,0))&lt;&gt;"",INDEX('Outcome Indicators - Section C'!G$30:G$121,MATCH('Print View'!$A137&amp;'Print View'!$R$81,'Outcome Indicators - Section C'!$A$30:$A$121&amp;'Outcome Indicators - Section C'!$C$30:$C$121,0)),""),"")</f>
        <v/>
      </c>
      <c r="U137" s="605" t="str">
        <f t="array" ref="U137">IFERROR(IF(INDEX('Outcome Indicators - Section C'!H$30:H$121,MATCH('Print View'!$A137&amp;'Print View'!$R$81,'Outcome Indicators - Section C'!$A$30:$A$121&amp;'Outcome Indicators - Section C'!$C$30:$C$121,0))&lt;&gt;"",INDEX('Outcome Indicators - Section C'!H$30:H$121,MATCH('Print View'!$A137&amp;'Print View'!$R$81,'Outcome Indicators - Section C'!$A$30:$A$121&amp;'Outcome Indicators - Section C'!$C$30:$C$121,0)),""),"")</f>
        <v/>
      </c>
      <c r="V137" s="284" t="str">
        <f t="array" ref="V137">IFERROR(IF(INDEX('Outcome Indicators - Section C'!D$30:D$121,MATCH('Print View'!$A137&amp;'Print View'!$V$81,'Outcome Indicators - Section C'!$A$30:$A$121&amp;'Outcome Indicators - Section C'!$C$30:$C$121,0))&lt;&gt;"",INDEX('Outcome Indicators - Section C'!D$30:D$121,MATCH('Print View'!$A137&amp;'Print View'!$V$81,'Outcome Indicators - Section C'!$A$30:$A$121&amp;'Outcome Indicators - Section C'!$C$30:$C$121,0)),""),"")</f>
        <v/>
      </c>
      <c r="W137" s="601" t="str">
        <f t="array" ref="W137">IFERROR(IF(INDEX('Outcome Indicators - Section C'!F$30:F$121,MATCH('Print View'!$A137&amp;'Print View'!$V$81,'Outcome Indicators - Section C'!$A$30:$A$121&amp;'Outcome Indicators - Section C'!$C$30:$C$121,0))&lt;&gt;"",INDEX('Outcome Indicators - Section C'!F$30:F$121,MATCH('Print View'!$A137&amp;'Print View'!$V$81,'Outcome Indicators - Section C'!$A$30:$A$121&amp;'Outcome Indicators - Section C'!$C$30:$C$121,0)),""),"")</f>
        <v/>
      </c>
      <c r="X137" s="603" t="str">
        <f t="array" ref="X137">IFERROR(IF(INDEX('Outcome Indicators - Section C'!G$30:G$121,MATCH('Print View'!$A137&amp;'Print View'!$V$81,'Outcome Indicators - Section C'!$A$30:$A$121&amp;'Outcome Indicators - Section C'!$C$30:$C$121,0))&lt;&gt;"",INDEX('Outcome Indicators - Section C'!G$30:G$121,MATCH('Print View'!$A137&amp;'Print View'!$V$81,'Outcome Indicators - Section C'!$A$30:$A$121&amp;'Outcome Indicators - Section C'!$C$30:$C$121,0)),""),"")</f>
        <v/>
      </c>
      <c r="Y137" s="605" t="str">
        <f t="array" ref="Y137">IFERROR(IF(INDEX('Outcome Indicators - Section C'!H$30:H$121,MATCH('Print View'!$A137&amp;'Print View'!$V$81,'Outcome Indicators - Section C'!$A$30:$A$121&amp;'Outcome Indicators - Section C'!$C$30:$C$121,0))&lt;&gt;"",INDEX('Outcome Indicators - Section C'!H$30:H$121,MATCH('Print View'!$A137&amp;'Print View'!$V$81,'Outcome Indicators - Section C'!$A$30:$A$121&amp;'Outcome Indicators - Section C'!$C$30:$C$121,0)),""),"")</f>
        <v/>
      </c>
      <c r="Z137" s="284" t="str">
        <f t="array" ref="Z137">IFERROR(IF(INDEX('Outcome Indicators - Section C'!D$30:D$121,MATCH('Print View'!$A137&amp;'Print View'!$Z$81,'Outcome Indicators - Section C'!$A$30:$A$121&amp;'Outcome Indicators - Section C'!$C$30:$C$121,0))&lt;&gt;"",INDEX('Outcome Indicators - Section C'!D$30:D$121,MATCH('Print View'!$A137&amp;'Print View'!$Z$81,'Outcome Indicators - Section C'!$A$30:$A$121&amp;'Outcome Indicators - Section C'!$C$30:$C$121,0)),""),"")</f>
        <v/>
      </c>
      <c r="AA137" s="601" t="str">
        <f t="array" ref="AA137">IFERROR(IF(INDEX('Outcome Indicators - Section C'!F$30:F$121,MATCH('Print View'!$A137&amp;'Print View'!$Z$81,'Outcome Indicators - Section C'!$A$30:$A$121&amp;'Outcome Indicators - Section C'!$C$30:$C$121,0))&lt;&gt;"",INDEX('Outcome Indicators - Section C'!F$30:F$121,MATCH('Print View'!$A137&amp;'Print View'!$Z$81,'Outcome Indicators - Section C'!$A$30:$A$121&amp;'Outcome Indicators - Section C'!$C$30:$C$121,0)),""),"")</f>
        <v/>
      </c>
      <c r="AB137" s="603" t="str">
        <f t="array" ref="AB137">IFERROR(IF(INDEX('Outcome Indicators - Section C'!G$30:G$121,MATCH('Print View'!$A137&amp;'Print View'!$Z$81,'Outcome Indicators - Section C'!$A$30:$A$121&amp;'Outcome Indicators - Section C'!$C$30:$C$121,0))&lt;&gt;"",INDEX('Outcome Indicators - Section C'!G$30:G$121,MATCH('Print View'!$A137&amp;'Print View'!$Z$81,'Outcome Indicators - Section C'!$A$30:$A$121&amp;'Outcome Indicators - Section C'!$C$30:$C$121,0)),""),"")</f>
        <v/>
      </c>
      <c r="AC137" s="605" t="str">
        <f t="array" ref="AC137">IFERROR(IF(INDEX('Outcome Indicators - Section C'!H$30:H$121,MATCH('Print View'!$A137&amp;'Print View'!$Z$81,'Outcome Indicators - Section C'!$A$30:$A$121&amp;'Outcome Indicators - Section C'!$C$30:$C$121,0))&lt;&gt;"",INDEX('Outcome Indicators - Section C'!H$30:H$121,MATCH('Print View'!$A137&amp;'Print View'!$Z$81,'Outcome Indicators - Section C'!$A$30:$A$121&amp;'Outcome Indicators - Section C'!$C$30:$C$121,0)),""),"")</f>
        <v/>
      </c>
      <c r="AD137" s="276"/>
      <c r="AE137" s="256"/>
      <c r="AF137" s="256"/>
      <c r="AG137" s="256"/>
      <c r="AH137" s="256"/>
      <c r="AI137" s="267"/>
      <c r="AJ137" s="662" t="s">
        <v>287</v>
      </c>
    </row>
    <row r="138" spans="1:36" s="229" customFormat="1" ht="15.75" customHeight="1" x14ac:dyDescent="0.3">
      <c r="A138" s="651"/>
      <c r="B138" s="653"/>
      <c r="C138" s="653"/>
      <c r="D138" s="653"/>
      <c r="E138" s="653"/>
      <c r="F138" s="653"/>
      <c r="G138" s="653"/>
      <c r="H138" s="661"/>
      <c r="I138" s="606"/>
      <c r="J138" s="285" t="str">
        <f t="array" ref="J138">IFERROR(IF(INDEX('Outcome Indicators - Section C'!E$30:E$121,MATCH('Print View'!$A137&amp;'Print View'!$J$81,'Outcome Indicators - Section C'!$A$30:$A$121&amp;'Outcome Indicators - Section C'!$C$30:$C$121,0))&lt;&gt;"",INDEX('Outcome Indicators - Section C'!E$30:E$121,MATCH('Print View'!$A137&amp;'Print View'!$J$81,'Outcome Indicators - Section C'!$A$30:$A$121&amp;'Outcome Indicators - Section C'!$C$30:$C$121,0)),""),"")</f>
        <v/>
      </c>
      <c r="K138" s="602"/>
      <c r="L138" s="604"/>
      <c r="M138" s="606"/>
      <c r="N138" s="285" t="str">
        <f t="array" ref="N138">IFERROR(IF(INDEX('Outcome Indicators - Section C'!E$30:E$121,MATCH('Print View'!$A137&amp;'Print View'!$N$81,'Outcome Indicators - Section C'!$A$30:$A$121&amp;'Outcome Indicators - Section C'!$C$30:$C$121,0))&lt;&gt;"",INDEX('Outcome Indicators - Section C'!E$30:E$121,MATCH('Print View'!$A137&amp;'Print View'!$N$81,'Outcome Indicators - Section C'!$A$30:$A$121&amp;'Outcome Indicators - Section C'!$C$30:$C$121,0)),""),"")</f>
        <v/>
      </c>
      <c r="O138" s="602"/>
      <c r="P138" s="604"/>
      <c r="Q138" s="606"/>
      <c r="R138" s="285" t="str">
        <f t="array" ref="R138">IFERROR(IF(INDEX('Outcome Indicators - Section C'!E$30:E$121,MATCH('Print View'!$A137&amp;'Print View'!$R$81,'Outcome Indicators - Section C'!$A$30:$A$121&amp;'Outcome Indicators - Section C'!$C$30:$C$121,0))&lt;&gt;"",INDEX('Outcome Indicators - Section C'!E$30:E$121,MATCH('Print View'!$A137&amp;'Print View'!$R$81,'Outcome Indicators - Section C'!$A$30:$A$121&amp;'Outcome Indicators - Section C'!$C$30:$C$121,0)),""),"")</f>
        <v/>
      </c>
      <c r="S138" s="602"/>
      <c r="T138" s="604"/>
      <c r="U138" s="606"/>
      <c r="V138" s="285" t="str">
        <f t="array" ref="V138">IFERROR(IF(INDEX('Outcome Indicators - Section C'!E$30:E$121,MATCH('Print View'!$A137&amp;'Print View'!$V$81,'Outcome Indicators - Section C'!$A$30:$A$121&amp;'Outcome Indicators - Section C'!$C$30:$C$121,0))&lt;&gt;"",INDEX('Outcome Indicators - Section C'!E$30:E$121,MATCH('Print View'!$A137&amp;'Print View'!$V$81,'Outcome Indicators - Section C'!$A$30:$A$121&amp;'Outcome Indicators - Section C'!$C$30:$C$121,0)),""),"")</f>
        <v/>
      </c>
      <c r="W138" s="602"/>
      <c r="X138" s="604"/>
      <c r="Y138" s="606"/>
      <c r="Z138" s="285" t="str">
        <f t="array" ref="Z138">IFERROR(IF(INDEX('Outcome Indicators - Section C'!E$30:E$121,MATCH('Print View'!$A137&amp;'Print View'!$Z$81,'Outcome Indicators - Section C'!$A$30:$A$121&amp;'Outcome Indicators - Section C'!$C$30:$C$121,0))&lt;&gt;"",INDEX('Outcome Indicators - Section C'!E$30:E$121,MATCH('Print View'!$A137&amp;'Print View'!$Z$81,'Outcome Indicators - Section C'!$A$30:$A$121&amp;'Outcome Indicators - Section C'!$C$30:$C$121,0)),""),"")</f>
        <v/>
      </c>
      <c r="AA138" s="602"/>
      <c r="AB138" s="604"/>
      <c r="AC138" s="606"/>
      <c r="AD138" s="277"/>
      <c r="AE138" s="258"/>
      <c r="AF138" s="258"/>
      <c r="AG138" s="258"/>
      <c r="AH138" s="258"/>
      <c r="AI138" s="267"/>
      <c r="AJ138" s="662"/>
    </row>
    <row r="139" spans="1:36" s="229" customFormat="1" ht="28.8" x14ac:dyDescent="0.55000000000000004">
      <c r="A139" s="607">
        <v>10</v>
      </c>
      <c r="B139" s="608" t="str">
        <f>IFERROR(IF(INDEX('Outcome Indicators - Section C'!B$10:B$26,MATCH('Print View'!$A139,'Outcome Indicators - Section C'!$A$10:$A$26,0))&lt;&gt;"",INDEX('Outcome Indicators - Section C'!B$10:B$26,MATCH('Print View'!$A139,'Outcome Indicators - Section C'!$A$10:$A$26,0)),""),"")</f>
        <v/>
      </c>
      <c r="C139" s="608" t="str">
        <f>IFERROR(IF(INDEX('Outcome Indicators - Section C'!C$10:C$26,MATCH('Print View'!$A139,'Outcome Indicators - Section C'!$A$10:$A$26,0))&lt;&gt;"",INDEX('Outcome Indicators - Section C'!C$10:C$26,MATCH('Print View'!$A139,'Outcome Indicators - Section C'!$A$10:$A$26,0)),""),"")</f>
        <v/>
      </c>
      <c r="D139" s="608" t="str">
        <f>IFERROR(IF(INDEX('Outcome Indicators - Section C'!D$10:D$26,MATCH('Print View'!$A139,'Outcome Indicators - Section C'!$A$10:$A$26,0))&lt;&gt;"",INDEX('Outcome Indicators - Section C'!D$10:D$26,MATCH('Print View'!$A139,'Outcome Indicators - Section C'!$A$10:$A$26,0)),""),"")</f>
        <v/>
      </c>
      <c r="E139" s="608" t="str">
        <f>IFERROR(IF(INDEX('Outcome Indicators - Section C'!E$10:E$26,MATCH('Print View'!$A139,'Outcome Indicators - Section C'!$A$10:$A$26,0))&lt;&gt;"",INDEX('Outcome Indicators - Section C'!E$10:E$26,MATCH('Print View'!$A139,'Outcome Indicators - Section C'!$A$10:$A$26,0)),""),"")</f>
        <v/>
      </c>
      <c r="F139" s="608" t="str">
        <f>IFERROR(IF(INDEX('Outcome Indicators - Section C'!F$10:F$26,MATCH('Print View'!$A139,'Outcome Indicators - Section C'!$A$10:$A$26,0))&lt;&gt;"",INDEX('Outcome Indicators - Section C'!F$10:F$26,MATCH('Print View'!$A139,'Outcome Indicators - Section C'!$A$10:$A$26,0)),""),"")</f>
        <v/>
      </c>
      <c r="G139" s="608" t="str">
        <f>IFERROR(IF(INDEX('Outcome Indicators - Section C'!G$10:G$26,MATCH('Print View'!$A139,'Outcome Indicators - Section C'!$A$10:$A$26,0))&lt;&gt;"",INDEX('Outcome Indicators - Section C'!G$10:G$26,MATCH('Print View'!$A139,'Outcome Indicators - Section C'!$A$10:$A$26,0)),""),"")</f>
        <v/>
      </c>
      <c r="H139" s="608" t="str">
        <f>IFERROR(IF(INDEX('Outcome Indicators - Section C'!H$10:H$26,MATCH('Print View'!$A139,'Outcome Indicators - Section C'!$A$10:$A$26,0))&lt;&gt;"",INDEX('Outcome Indicators - Section C'!H$10:H$26,MATCH('Print View'!$A139,'Outcome Indicators - Section C'!$A$10:$A$26,0)),""),"")</f>
        <v/>
      </c>
      <c r="I139" s="610">
        <f>IFERROR(IF(INDEX('Outcome Indicators - Section C'!A$10:A$26,MATCH('Print View'!$A139,'Outcome Indicators - Section C'!$A$10:$A$26,0))&lt;&gt;"",INDEX('Outcome Indicators - Section C'!A$10:A$26,MATCH('Print View'!$A139,'Outcome Indicators - Section C'!$A$10:$A$26,0)),""),"")</f>
        <v>10</v>
      </c>
      <c r="J139" s="312" t="str">
        <f t="array" ref="J139">IFERROR(IF(INDEX('Outcome Indicators - Section C'!D$30:D$121,MATCH('Print View'!$A139&amp;'Print View'!$J$81,'Outcome Indicators - Section C'!$A$30:$A$121&amp;'Outcome Indicators - Section C'!$C$30:$C$121,0))&lt;&gt;"",INDEX('Outcome Indicators - Section C'!D$30:D$121,MATCH('Print View'!$A139&amp;'Print View'!$J$81,'Outcome Indicators - Section C'!$A$30:$A$121&amp;'Outcome Indicators - Section C'!$C$30:$C$121,0)),""),"")</f>
        <v/>
      </c>
      <c r="K139" s="654" t="str">
        <f t="array" ref="K139">IFERROR(IF(INDEX('Outcome Indicators - Section C'!F$30:F$121,MATCH('Print View'!$A139&amp;'Print View'!$J$81,'Outcome Indicators - Section C'!$A$30:$A$121&amp;'Outcome Indicators - Section C'!$C$30:$C$121,0))&lt;&gt;"",INDEX('Outcome Indicators - Section C'!F$30:F$121,MATCH('Print View'!$A139&amp;'Print View'!$J$81,'Outcome Indicators - Section C'!$A$30:$A$121&amp;'Outcome Indicators - Section C'!$C$30:$C$121,0)),""),"")</f>
        <v/>
      </c>
      <c r="L139" s="656" t="str">
        <f t="array" ref="L139">IFERROR(IF(INDEX('Outcome Indicators - Section C'!G$30:G$121,MATCH('Print View'!$A139&amp;'Print View'!$J$81,'Outcome Indicators - Section C'!$A$30:$A$121&amp;'Outcome Indicators - Section C'!$C$30:$C$121,0))&lt;&gt;"",INDEX('Outcome Indicators - Section C'!G$30:G$121,MATCH('Print View'!$A139&amp;'Print View'!$J$81,'Outcome Indicators - Section C'!$A$30:$A$121&amp;'Outcome Indicators - Section C'!$C$30:$C$121,0)),""),"")</f>
        <v/>
      </c>
      <c r="M139" s="658" t="str">
        <f t="array" ref="M139">IFERROR(IF(INDEX('Outcome Indicators - Section C'!H$30:H$121,MATCH('Print View'!$A139&amp;'Print View'!$J$81,'Outcome Indicators - Section C'!$A$30:$A$121&amp;'Outcome Indicators - Section C'!$C$30:$C$121,0))&lt;&gt;"",INDEX('Outcome Indicators - Section C'!H$30:H$121,MATCH('Print View'!$A139&amp;'Print View'!$J$81,'Outcome Indicators - Section C'!$A$30:$A$121&amp;'Outcome Indicators - Section C'!$C$30:$C$121,0)),""),"")</f>
        <v/>
      </c>
      <c r="N139" s="312" t="str">
        <f t="array" ref="N139">IFERROR(IF(INDEX('Outcome Indicators - Section C'!D$30:D$121,MATCH('Print View'!$A139&amp;'Print View'!$N$81,'Outcome Indicators - Section C'!$A$30:$A$121&amp;'Outcome Indicators - Section C'!$C$30:$C$121,0))&lt;&gt;"",INDEX('Outcome Indicators - Section C'!D$30:D$121,MATCH('Print View'!$A139&amp;'Print View'!$N$81,'Outcome Indicators - Section C'!$A$30:$A$121&amp;'Outcome Indicators - Section C'!$C$30:$C$121,0)),""),"")</f>
        <v/>
      </c>
      <c r="O139" s="654" t="str">
        <f t="array" ref="O139">IFERROR(IF(INDEX('Outcome Indicators - Section C'!F$30:F$121,MATCH('Print View'!$A139&amp;'Print View'!$N$81,'Outcome Indicators - Section C'!$A$30:$A$121&amp;'Outcome Indicators - Section C'!$C$30:$C$121,0))&lt;&gt;"",INDEX('Outcome Indicators - Section C'!F$30:F$121,MATCH('Print View'!$A139&amp;'Print View'!$N$81,'Outcome Indicators - Section C'!$A$30:$A$121&amp;'Outcome Indicators - Section C'!$C$30:$C$121,0)),""),"")</f>
        <v/>
      </c>
      <c r="P139" s="656" t="str">
        <f t="array" ref="P139">IFERROR(IF(INDEX('Outcome Indicators - Section C'!G$30:G$121,MATCH('Print View'!$A139&amp;'Print View'!$N$81,'Outcome Indicators - Section C'!$A$30:$A$121&amp;'Outcome Indicators - Section C'!$C$30:$C$121,0))&lt;&gt;"",INDEX('Outcome Indicators - Section C'!G$30:G$121,MATCH('Print View'!$A139&amp;'Print View'!$N$81,'Outcome Indicators - Section C'!$A$30:$A$121&amp;'Outcome Indicators - Section C'!$C$30:$C$121,0)),""),"")</f>
        <v/>
      </c>
      <c r="Q139" s="658" t="str">
        <f t="array" ref="Q139">IFERROR(IF(INDEX('Outcome Indicators - Section C'!H$30:H$121,MATCH('Print View'!$A139&amp;'Print View'!$N$81,'Outcome Indicators - Section C'!$A$30:$A$121&amp;'Outcome Indicators - Section C'!$C$30:$C$121,0))&lt;&gt;"",INDEX('Outcome Indicators - Section C'!H$30:H$121,MATCH('Print View'!$A139&amp;'Print View'!$N$81,'Outcome Indicators - Section C'!$A$30:$A$121&amp;'Outcome Indicators - Section C'!$C$30:$C$121,0)),""),"")</f>
        <v/>
      </c>
      <c r="R139" s="312" t="str">
        <f t="array" ref="R139">IFERROR(IF(INDEX('Outcome Indicators - Section C'!D$30:D$121,MATCH('Print View'!$A139&amp;'Print View'!$R$81,'Outcome Indicators - Section C'!$A$30:$A$121&amp;'Outcome Indicators - Section C'!$C$30:$C$121,0))&lt;&gt;"",INDEX('Outcome Indicators - Section C'!D$30:D$121,MATCH('Print View'!$A139&amp;'Print View'!$R$81,'Outcome Indicators - Section C'!$A$30:$A$121&amp;'Outcome Indicators - Section C'!$C$30:$C$121,0)),""),"")</f>
        <v/>
      </c>
      <c r="S139" s="654" t="str">
        <f t="array" ref="S139">IFERROR(IF(INDEX('Outcome Indicators - Section C'!F$30:F$121,MATCH('Print View'!$A139&amp;'Print View'!$R$81,'Outcome Indicators - Section C'!$A$30:$A$121&amp;'Outcome Indicators - Section C'!$C$30:$C$121,0))&lt;&gt;"",INDEX('Outcome Indicators - Section C'!F$30:F$121,MATCH('Print View'!$A139&amp;'Print View'!$R$81,'Outcome Indicators - Section C'!$A$30:$A$121&amp;'Outcome Indicators - Section C'!$C$30:$C$121,0)),""),"")</f>
        <v/>
      </c>
      <c r="T139" s="656" t="str">
        <f t="array" ref="T139">IFERROR(IF(INDEX('Outcome Indicators - Section C'!G$30:G$121,MATCH('Print View'!$A139&amp;'Print View'!$R$81,'Outcome Indicators - Section C'!$A$30:$A$121&amp;'Outcome Indicators - Section C'!$C$30:$C$121,0))&lt;&gt;"",INDEX('Outcome Indicators - Section C'!G$30:G$121,MATCH('Print View'!$A139&amp;'Print View'!$R$81,'Outcome Indicators - Section C'!$A$30:$A$121&amp;'Outcome Indicators - Section C'!$C$30:$C$121,0)),""),"")</f>
        <v/>
      </c>
      <c r="U139" s="658" t="str">
        <f t="array" ref="U139">IFERROR(IF(INDEX('Outcome Indicators - Section C'!H$30:H$121,MATCH('Print View'!$A139&amp;'Print View'!$R$81,'Outcome Indicators - Section C'!$A$30:$A$121&amp;'Outcome Indicators - Section C'!$C$30:$C$121,0))&lt;&gt;"",INDEX('Outcome Indicators - Section C'!H$30:H$121,MATCH('Print View'!$A139&amp;'Print View'!$R$81,'Outcome Indicators - Section C'!$A$30:$A$121&amp;'Outcome Indicators - Section C'!$C$30:$C$121,0)),""),"")</f>
        <v/>
      </c>
      <c r="V139" s="312" t="str">
        <f t="array" ref="V139">IFERROR(IF(INDEX('Outcome Indicators - Section C'!D$30:D$121,MATCH('Print View'!$A139&amp;'Print View'!$V$81,'Outcome Indicators - Section C'!$A$30:$A$121&amp;'Outcome Indicators - Section C'!$C$30:$C$121,0))&lt;&gt;"",INDEX('Outcome Indicators - Section C'!D$30:D$121,MATCH('Print View'!$A139&amp;'Print View'!$V$81,'Outcome Indicators - Section C'!$A$30:$A$121&amp;'Outcome Indicators - Section C'!$C$30:$C$121,0)),""),"")</f>
        <v/>
      </c>
      <c r="W139" s="654" t="str">
        <f t="array" ref="W139">IFERROR(IF(INDEX('Outcome Indicators - Section C'!F$30:F$121,MATCH('Print View'!$A139&amp;'Print View'!$V$81,'Outcome Indicators - Section C'!$A$30:$A$121&amp;'Outcome Indicators - Section C'!$C$30:$C$121,0))&lt;&gt;"",INDEX('Outcome Indicators - Section C'!F$30:F$121,MATCH('Print View'!$A139&amp;'Print View'!$V$81,'Outcome Indicators - Section C'!$A$30:$A$121&amp;'Outcome Indicators - Section C'!$C$30:$C$121,0)),""),"")</f>
        <v/>
      </c>
      <c r="X139" s="656" t="str">
        <f t="array" ref="X139">IFERROR(IF(INDEX('Outcome Indicators - Section C'!G$30:G$121,MATCH('Print View'!$A139&amp;'Print View'!$V$81,'Outcome Indicators - Section C'!$A$30:$A$121&amp;'Outcome Indicators - Section C'!$C$30:$C$121,0))&lt;&gt;"",INDEX('Outcome Indicators - Section C'!G$30:G$121,MATCH('Print View'!$A139&amp;'Print View'!$V$81,'Outcome Indicators - Section C'!$A$30:$A$121&amp;'Outcome Indicators - Section C'!$C$30:$C$121,0)),""),"")</f>
        <v/>
      </c>
      <c r="Y139" s="658" t="str">
        <f t="array" ref="Y139">IFERROR(IF(INDEX('Outcome Indicators - Section C'!H$30:H$121,MATCH('Print View'!$A139&amp;'Print View'!$V$81,'Outcome Indicators - Section C'!$A$30:$A$121&amp;'Outcome Indicators - Section C'!$C$30:$C$121,0))&lt;&gt;"",INDEX('Outcome Indicators - Section C'!H$30:H$121,MATCH('Print View'!$A139&amp;'Print View'!$V$81,'Outcome Indicators - Section C'!$A$30:$A$121&amp;'Outcome Indicators - Section C'!$C$30:$C$121,0)),""),"")</f>
        <v/>
      </c>
      <c r="Z139" s="312" t="str">
        <f t="array" ref="Z139">IFERROR(IF(INDEX('Outcome Indicators - Section C'!D$30:D$121,MATCH('Print View'!$A139&amp;'Print View'!$Z$81,'Outcome Indicators - Section C'!$A$30:$A$121&amp;'Outcome Indicators - Section C'!$C$30:$C$121,0))&lt;&gt;"",INDEX('Outcome Indicators - Section C'!D$30:D$121,MATCH('Print View'!$A139&amp;'Print View'!$Z$81,'Outcome Indicators - Section C'!$A$30:$A$121&amp;'Outcome Indicators - Section C'!$C$30:$C$121,0)),""),"")</f>
        <v/>
      </c>
      <c r="AA139" s="654" t="str">
        <f t="array" ref="AA139">IFERROR(IF(INDEX('Outcome Indicators - Section C'!F$30:F$121,MATCH('Print View'!$A139&amp;'Print View'!$Z$81,'Outcome Indicators - Section C'!$A$30:$A$121&amp;'Outcome Indicators - Section C'!$C$30:$C$121,0))&lt;&gt;"",INDEX('Outcome Indicators - Section C'!F$30:F$121,MATCH('Print View'!$A139&amp;'Print View'!$Z$81,'Outcome Indicators - Section C'!$A$30:$A$121&amp;'Outcome Indicators - Section C'!$C$30:$C$121,0)),""),"")</f>
        <v/>
      </c>
      <c r="AB139" s="656" t="str">
        <f t="array" ref="AB139">IFERROR(IF(INDEX('Outcome Indicators - Section C'!G$30:G$121,MATCH('Print View'!$A139&amp;'Print View'!$Z$81,'Outcome Indicators - Section C'!$A$30:$A$121&amp;'Outcome Indicators - Section C'!$C$30:$C$121,0))&lt;&gt;"",INDEX('Outcome Indicators - Section C'!G$30:G$121,MATCH('Print View'!$A139&amp;'Print View'!$Z$81,'Outcome Indicators - Section C'!$A$30:$A$121&amp;'Outcome Indicators - Section C'!$C$30:$C$121,0)),""),"")</f>
        <v/>
      </c>
      <c r="AC139" s="658" t="str">
        <f t="array" ref="AC139">IFERROR(IF(INDEX('Outcome Indicators - Section C'!H$30:H$121,MATCH('Print View'!$A139&amp;'Print View'!$Z$81,'Outcome Indicators - Section C'!$A$30:$A$121&amp;'Outcome Indicators - Section C'!$C$30:$C$121,0))&lt;&gt;"",INDEX('Outcome Indicators - Section C'!H$30:H$121,MATCH('Print View'!$A139&amp;'Print View'!$Z$81,'Outcome Indicators - Section C'!$A$30:$A$121&amp;'Outcome Indicators - Section C'!$C$30:$C$121,0)),""),"")</f>
        <v/>
      </c>
      <c r="AD139" s="278"/>
      <c r="AE139" s="260"/>
      <c r="AF139" s="260"/>
      <c r="AG139" s="260"/>
      <c r="AH139" s="260"/>
      <c r="AI139" s="260"/>
      <c r="AJ139" s="261"/>
    </row>
    <row r="140" spans="1:36" s="229" customFormat="1" ht="15.75" customHeight="1" x14ac:dyDescent="0.3">
      <c r="A140" s="607"/>
      <c r="B140" s="609"/>
      <c r="C140" s="609"/>
      <c r="D140" s="609"/>
      <c r="E140" s="609"/>
      <c r="F140" s="609"/>
      <c r="G140" s="609"/>
      <c r="H140" s="609"/>
      <c r="I140" s="611"/>
      <c r="J140" s="313" t="str">
        <f t="array" ref="J140">IFERROR(IF(INDEX('Outcome Indicators - Section C'!E$30:E$121,MATCH('Print View'!$A139&amp;'Print View'!$J$81,'Outcome Indicators - Section C'!$A$30:$A$121&amp;'Outcome Indicators - Section C'!$C$30:$C$121,0))&lt;&gt;"",INDEX('Outcome Indicators - Section C'!E$30:E$121,MATCH('Print View'!$A139&amp;'Print View'!$J$81,'Outcome Indicators - Section C'!$A$30:$A$121&amp;'Outcome Indicators - Section C'!$C$30:$C$121,0)),""),"")</f>
        <v/>
      </c>
      <c r="K140" s="655"/>
      <c r="L140" s="657"/>
      <c r="M140" s="659"/>
      <c r="N140" s="313" t="str">
        <f t="array" ref="N140">IFERROR(IF(INDEX('Outcome Indicators - Section C'!E$30:E$121,MATCH('Print View'!$A139&amp;'Print View'!$N$81,'Outcome Indicators - Section C'!$A$30:$A$121&amp;'Outcome Indicators - Section C'!$C$30:$C$121,0))&lt;&gt;"",INDEX('Outcome Indicators - Section C'!E$30:E$121,MATCH('Print View'!$A139&amp;'Print View'!$N$81,'Outcome Indicators - Section C'!$A$30:$A$121&amp;'Outcome Indicators - Section C'!$C$30:$C$121,0)),""),"")</f>
        <v/>
      </c>
      <c r="O140" s="655"/>
      <c r="P140" s="657"/>
      <c r="Q140" s="659"/>
      <c r="R140" s="313" t="str">
        <f t="array" ref="R140">IFERROR(IF(INDEX('Outcome Indicators - Section C'!E$30:E$121,MATCH('Print View'!$A139&amp;'Print View'!$R$81,'Outcome Indicators - Section C'!$A$30:$A$121&amp;'Outcome Indicators - Section C'!$C$30:$C$121,0))&lt;&gt;"",INDEX('Outcome Indicators - Section C'!E$30:E$121,MATCH('Print View'!$A139&amp;'Print View'!$R$81,'Outcome Indicators - Section C'!$A$30:$A$121&amp;'Outcome Indicators - Section C'!$C$30:$C$121,0)),""),"")</f>
        <v/>
      </c>
      <c r="S140" s="655"/>
      <c r="T140" s="657"/>
      <c r="U140" s="659"/>
      <c r="V140" s="313" t="str">
        <f t="array" ref="V140">IFERROR(IF(INDEX('Outcome Indicators - Section C'!E$30:E$121,MATCH('Print View'!$A139&amp;'Print View'!$V$81,'Outcome Indicators - Section C'!$A$30:$A$121&amp;'Outcome Indicators - Section C'!$C$30:$C$121,0))&lt;&gt;"",INDEX('Outcome Indicators - Section C'!E$30:E$121,MATCH('Print View'!$A139&amp;'Print View'!$V$81,'Outcome Indicators - Section C'!$A$30:$A$121&amp;'Outcome Indicators - Section C'!$C$30:$C$121,0)),""),"")</f>
        <v/>
      </c>
      <c r="W140" s="655"/>
      <c r="X140" s="657"/>
      <c r="Y140" s="659"/>
      <c r="Z140" s="313" t="str">
        <f t="array" ref="Z140">IFERROR(IF(INDEX('Outcome Indicators - Section C'!E$30:E$121,MATCH('Print View'!$A139&amp;'Print View'!$Z$81,'Outcome Indicators - Section C'!$A$30:$A$121&amp;'Outcome Indicators - Section C'!$C$30:$C$121,0))&lt;&gt;"",INDEX('Outcome Indicators - Section C'!E$30:E$121,MATCH('Print View'!$A139&amp;'Print View'!$Z$81,'Outcome Indicators - Section C'!$A$30:$A$121&amp;'Outcome Indicators - Section C'!$C$30:$C$121,0)),""),"")</f>
        <v/>
      </c>
      <c r="AA140" s="655"/>
      <c r="AB140" s="657"/>
      <c r="AC140" s="659"/>
      <c r="AD140" s="279"/>
      <c r="AE140" s="262"/>
      <c r="AF140" s="262"/>
      <c r="AG140" s="262"/>
      <c r="AH140" s="262"/>
      <c r="AI140" s="262"/>
      <c r="AJ140" s="263"/>
    </row>
    <row r="141" spans="1:36" s="229" customFormat="1" ht="28.8" x14ac:dyDescent="0.55000000000000004">
      <c r="A141" s="651">
        <v>11</v>
      </c>
      <c r="B141" s="652" t="str">
        <f>IFERROR(IF(INDEX('Outcome Indicators - Section C'!B$10:B$26,MATCH('Print View'!$A141,'Outcome Indicators - Section C'!$A$10:$A$26,0))&lt;&gt;"",INDEX('Outcome Indicators - Section C'!B$10:B$26,MATCH('Print View'!$A141,'Outcome Indicators - Section C'!$A$10:$A$26,0)),""),"")</f>
        <v/>
      </c>
      <c r="C141" s="652" t="str">
        <f>IFERROR(IF(INDEX('Outcome Indicators - Section C'!C$10:C$26,MATCH('Print View'!$A141,'Outcome Indicators - Section C'!$A$10:$A$26,0))&lt;&gt;"",INDEX('Outcome Indicators - Section C'!C$10:C$26,MATCH('Print View'!$A141,'Outcome Indicators - Section C'!$A$10:$A$26,0)),""),"")</f>
        <v/>
      </c>
      <c r="D141" s="652" t="str">
        <f>IFERROR(IF(INDEX('Outcome Indicators - Section C'!D$10:D$26,MATCH('Print View'!$A141,'Outcome Indicators - Section C'!$A$10:$A$26,0))&lt;&gt;"",INDEX('Outcome Indicators - Section C'!D$10:D$26,MATCH('Print View'!$A141,'Outcome Indicators - Section C'!$A$10:$A$26,0)),""),"")</f>
        <v/>
      </c>
      <c r="E141" s="652" t="str">
        <f>IFERROR(IF(INDEX('Outcome Indicators - Section C'!E$10:E$26,MATCH('Print View'!$A141,'Outcome Indicators - Section C'!$A$10:$A$26,0))&lt;&gt;"",INDEX('Outcome Indicators - Section C'!E$10:E$26,MATCH('Print View'!$A141,'Outcome Indicators - Section C'!$A$10:$A$26,0)),""),"")</f>
        <v/>
      </c>
      <c r="F141" s="652" t="str">
        <f>IFERROR(IF(INDEX('Outcome Indicators - Section C'!F$10:F$26,MATCH('Print View'!$A141,'Outcome Indicators - Section C'!$A$10:$A$26,0))&lt;&gt;"",INDEX('Outcome Indicators - Section C'!F$10:F$26,MATCH('Print View'!$A141,'Outcome Indicators - Section C'!$A$10:$A$26,0)),""),"")</f>
        <v/>
      </c>
      <c r="G141" s="652" t="str">
        <f>IFERROR(IF(INDEX('Outcome Indicators - Section C'!G$10:G$26,MATCH('Print View'!$A141,'Outcome Indicators - Section C'!$A$10:$A$26,0))&lt;&gt;"",INDEX('Outcome Indicators - Section C'!G$10:G$26,MATCH('Print View'!$A141,'Outcome Indicators - Section C'!$A$10:$A$26,0)),""),"")</f>
        <v/>
      </c>
      <c r="H141" s="660" t="str">
        <f>IFERROR(IF(INDEX('Outcome Indicators - Section C'!H$10:H$26,MATCH('Print View'!$A141,'Outcome Indicators - Section C'!$A$10:$A$26,0))&lt;&gt;"",INDEX('Outcome Indicators - Section C'!H$10:H$26,MATCH('Print View'!$A141,'Outcome Indicators - Section C'!$A$10:$A$26,0)),""),"")</f>
        <v/>
      </c>
      <c r="I141" s="605">
        <f>IFERROR(IF(INDEX('Outcome Indicators - Section C'!A$10:A$26,MATCH('Print View'!$A141,'Outcome Indicators - Section C'!$A$10:$A$26,0))&lt;&gt;"",INDEX('Outcome Indicators - Section C'!A$10:A$26,MATCH('Print View'!$A141,'Outcome Indicators - Section C'!$A$10:$A$26,0)),""),"")</f>
        <v>11</v>
      </c>
      <c r="J141" s="284" t="str">
        <f t="array" ref="J141">IFERROR(IF(INDEX('Outcome Indicators - Section C'!D$30:D$121,MATCH('Print View'!$A141&amp;'Print View'!$J$81,'Outcome Indicators - Section C'!$A$30:$A$121&amp;'Outcome Indicators - Section C'!$C$30:$C$121,0))&lt;&gt;"",INDEX('Outcome Indicators - Section C'!D$30:D$121,MATCH('Print View'!$A141&amp;'Print View'!$J$81,'Outcome Indicators - Section C'!$A$30:$A$121&amp;'Outcome Indicators - Section C'!$C$30:$C$121,0)),""),"")</f>
        <v/>
      </c>
      <c r="K141" s="601" t="str">
        <f t="array" ref="K141">IFERROR(IF(INDEX('Outcome Indicators - Section C'!F$30:F$121,MATCH('Print View'!$A141&amp;'Print View'!$J$81,'Outcome Indicators - Section C'!$A$30:$A$121&amp;'Outcome Indicators - Section C'!$C$30:$C$121,0))&lt;&gt;"",INDEX('Outcome Indicators - Section C'!F$30:F$121,MATCH('Print View'!$A141&amp;'Print View'!$J$81,'Outcome Indicators - Section C'!$A$30:$A$121&amp;'Outcome Indicators - Section C'!$C$30:$C$121,0)),""),"")</f>
        <v/>
      </c>
      <c r="L141" s="603" t="str">
        <f t="array" ref="L141">IFERROR(IF(INDEX('Outcome Indicators - Section C'!G$30:G$121,MATCH('Print View'!$A141&amp;'Print View'!$J$81,'Outcome Indicators - Section C'!$A$30:$A$121&amp;'Outcome Indicators - Section C'!$C$30:$C$121,0))&lt;&gt;"",INDEX('Outcome Indicators - Section C'!G$30:G$121,MATCH('Print View'!$A141&amp;'Print View'!$J$81,'Outcome Indicators - Section C'!$A$30:$A$121&amp;'Outcome Indicators - Section C'!$C$30:$C$121,0)),""),"")</f>
        <v/>
      </c>
      <c r="M141" s="605" t="str">
        <f t="array" ref="M141">IFERROR(IF(INDEX('Outcome Indicators - Section C'!H$30:H$121,MATCH('Print View'!$A141&amp;'Print View'!$J$81,'Outcome Indicators - Section C'!$A$30:$A$121&amp;'Outcome Indicators - Section C'!$C$30:$C$121,0))&lt;&gt;"",INDEX('Outcome Indicators - Section C'!H$30:H$121,MATCH('Print View'!$A141&amp;'Print View'!$J$81,'Outcome Indicators - Section C'!$A$30:$A$121&amp;'Outcome Indicators - Section C'!$C$30:$C$121,0)),""),"")</f>
        <v/>
      </c>
      <c r="N141" s="284" t="str">
        <f t="array" ref="N141">IFERROR(IF(INDEX('Outcome Indicators - Section C'!D$30:D$121,MATCH('Print View'!$A141&amp;'Print View'!$N$81,'Outcome Indicators - Section C'!$A$30:$A$121&amp;'Outcome Indicators - Section C'!$C$30:$C$121,0))&lt;&gt;"",INDEX('Outcome Indicators - Section C'!D$30:D$121,MATCH('Print View'!$A141&amp;'Print View'!$N$81,'Outcome Indicators - Section C'!$A$30:$A$121&amp;'Outcome Indicators - Section C'!$C$30:$C$121,0)),""),"")</f>
        <v/>
      </c>
      <c r="O141" s="601" t="str">
        <f t="array" ref="O141">IFERROR(IF(INDEX('Outcome Indicators - Section C'!F$30:F$121,MATCH('Print View'!$A141&amp;'Print View'!$N$81,'Outcome Indicators - Section C'!$A$30:$A$121&amp;'Outcome Indicators - Section C'!$C$30:$C$121,0))&lt;&gt;"",INDEX('Outcome Indicators - Section C'!F$30:F$121,MATCH('Print View'!$A141&amp;'Print View'!$N$81,'Outcome Indicators - Section C'!$A$30:$A$121&amp;'Outcome Indicators - Section C'!$C$30:$C$121,0)),""),"")</f>
        <v/>
      </c>
      <c r="P141" s="603" t="str">
        <f t="array" ref="P141">IFERROR(IF(INDEX('Outcome Indicators - Section C'!G$30:G$121,MATCH('Print View'!$A141&amp;'Print View'!$N$81,'Outcome Indicators - Section C'!$A$30:$A$121&amp;'Outcome Indicators - Section C'!$C$30:$C$121,0))&lt;&gt;"",INDEX('Outcome Indicators - Section C'!G$30:G$121,MATCH('Print View'!$A141&amp;'Print View'!$N$81,'Outcome Indicators - Section C'!$A$30:$A$121&amp;'Outcome Indicators - Section C'!$C$30:$C$121,0)),""),"")</f>
        <v/>
      </c>
      <c r="Q141" s="605" t="str">
        <f t="array" ref="Q141">IFERROR(IF(INDEX('Outcome Indicators - Section C'!H$30:H$121,MATCH('Print View'!$A141&amp;'Print View'!$N$81,'Outcome Indicators - Section C'!$A$30:$A$121&amp;'Outcome Indicators - Section C'!$C$30:$C$121,0))&lt;&gt;"",INDEX('Outcome Indicators - Section C'!H$30:H$121,MATCH('Print View'!$A141&amp;'Print View'!$N$81,'Outcome Indicators - Section C'!$A$30:$A$121&amp;'Outcome Indicators - Section C'!$C$30:$C$121,0)),""),"")</f>
        <v/>
      </c>
      <c r="R141" s="284" t="str">
        <f t="array" ref="R141">IFERROR(IF(INDEX('Outcome Indicators - Section C'!D$30:D$121,MATCH('Print View'!$A141&amp;'Print View'!$R$81,'Outcome Indicators - Section C'!$A$30:$A$121&amp;'Outcome Indicators - Section C'!$C$30:$C$121,0))&lt;&gt;"",INDEX('Outcome Indicators - Section C'!D$30:D$121,MATCH('Print View'!$A141&amp;'Print View'!$R$81,'Outcome Indicators - Section C'!$A$30:$A$121&amp;'Outcome Indicators - Section C'!$C$30:$C$121,0)),""),"")</f>
        <v/>
      </c>
      <c r="S141" s="601" t="str">
        <f t="array" ref="S141">IFERROR(IF(INDEX('Outcome Indicators - Section C'!F$30:F$121,MATCH('Print View'!$A141&amp;'Print View'!$R$81,'Outcome Indicators - Section C'!$A$30:$A$121&amp;'Outcome Indicators - Section C'!$C$30:$C$121,0))&lt;&gt;"",INDEX('Outcome Indicators - Section C'!F$30:F$121,MATCH('Print View'!$A141&amp;'Print View'!$R$81,'Outcome Indicators - Section C'!$A$30:$A$121&amp;'Outcome Indicators - Section C'!$C$30:$C$121,0)),""),"")</f>
        <v/>
      </c>
      <c r="T141" s="603" t="str">
        <f t="array" ref="T141">IFERROR(IF(INDEX('Outcome Indicators - Section C'!G$30:G$121,MATCH('Print View'!$A141&amp;'Print View'!$R$81,'Outcome Indicators - Section C'!$A$30:$A$121&amp;'Outcome Indicators - Section C'!$C$30:$C$121,0))&lt;&gt;"",INDEX('Outcome Indicators - Section C'!G$30:G$121,MATCH('Print View'!$A141&amp;'Print View'!$R$81,'Outcome Indicators - Section C'!$A$30:$A$121&amp;'Outcome Indicators - Section C'!$C$30:$C$121,0)),""),"")</f>
        <v/>
      </c>
      <c r="U141" s="605" t="str">
        <f t="array" ref="U141">IFERROR(IF(INDEX('Outcome Indicators - Section C'!H$30:H$121,MATCH('Print View'!$A141&amp;'Print View'!$R$81,'Outcome Indicators - Section C'!$A$30:$A$121&amp;'Outcome Indicators - Section C'!$C$30:$C$121,0))&lt;&gt;"",INDEX('Outcome Indicators - Section C'!H$30:H$121,MATCH('Print View'!$A141&amp;'Print View'!$R$81,'Outcome Indicators - Section C'!$A$30:$A$121&amp;'Outcome Indicators - Section C'!$C$30:$C$121,0)),""),"")</f>
        <v/>
      </c>
      <c r="V141" s="284" t="str">
        <f t="array" ref="V141">IFERROR(IF(INDEX('Outcome Indicators - Section C'!D$30:D$121,MATCH('Print View'!$A141&amp;'Print View'!$V$81,'Outcome Indicators - Section C'!$A$30:$A$121&amp;'Outcome Indicators - Section C'!$C$30:$C$121,0))&lt;&gt;"",INDEX('Outcome Indicators - Section C'!D$30:D$121,MATCH('Print View'!$A141&amp;'Print View'!$V$81,'Outcome Indicators - Section C'!$A$30:$A$121&amp;'Outcome Indicators - Section C'!$C$30:$C$121,0)),""),"")</f>
        <v/>
      </c>
      <c r="W141" s="601" t="str">
        <f t="array" ref="W141">IFERROR(IF(INDEX('Outcome Indicators - Section C'!F$30:F$121,MATCH('Print View'!$A141&amp;'Print View'!$V$81,'Outcome Indicators - Section C'!$A$30:$A$121&amp;'Outcome Indicators - Section C'!$C$30:$C$121,0))&lt;&gt;"",INDEX('Outcome Indicators - Section C'!F$30:F$121,MATCH('Print View'!$A141&amp;'Print View'!$V$81,'Outcome Indicators - Section C'!$A$30:$A$121&amp;'Outcome Indicators - Section C'!$C$30:$C$121,0)),""),"")</f>
        <v/>
      </c>
      <c r="X141" s="603" t="str">
        <f t="array" ref="X141">IFERROR(IF(INDEX('Outcome Indicators - Section C'!G$30:G$121,MATCH('Print View'!$A141&amp;'Print View'!$V$81,'Outcome Indicators - Section C'!$A$30:$A$121&amp;'Outcome Indicators - Section C'!$C$30:$C$121,0))&lt;&gt;"",INDEX('Outcome Indicators - Section C'!G$30:G$121,MATCH('Print View'!$A141&amp;'Print View'!$V$81,'Outcome Indicators - Section C'!$A$30:$A$121&amp;'Outcome Indicators - Section C'!$C$30:$C$121,0)),""),"")</f>
        <v/>
      </c>
      <c r="Y141" s="605" t="str">
        <f t="array" ref="Y141">IFERROR(IF(INDEX('Outcome Indicators - Section C'!H$30:H$121,MATCH('Print View'!$A141&amp;'Print View'!$V$81,'Outcome Indicators - Section C'!$A$30:$A$121&amp;'Outcome Indicators - Section C'!$C$30:$C$121,0))&lt;&gt;"",INDEX('Outcome Indicators - Section C'!H$30:H$121,MATCH('Print View'!$A141&amp;'Print View'!$V$81,'Outcome Indicators - Section C'!$A$30:$A$121&amp;'Outcome Indicators - Section C'!$C$30:$C$121,0)),""),"")</f>
        <v/>
      </c>
      <c r="Z141" s="284" t="str">
        <f t="array" ref="Z141">IFERROR(IF(INDEX('Outcome Indicators - Section C'!D$30:D$121,MATCH('Print View'!$A141&amp;'Print View'!$Z$81,'Outcome Indicators - Section C'!$A$30:$A$121&amp;'Outcome Indicators - Section C'!$C$30:$C$121,0))&lt;&gt;"",INDEX('Outcome Indicators - Section C'!D$30:D$121,MATCH('Print View'!$A141&amp;'Print View'!$Z$81,'Outcome Indicators - Section C'!$A$30:$A$121&amp;'Outcome Indicators - Section C'!$C$30:$C$121,0)),""),"")</f>
        <v/>
      </c>
      <c r="AA141" s="601" t="str">
        <f t="array" ref="AA141">IFERROR(IF(INDEX('Outcome Indicators - Section C'!F$30:F$121,MATCH('Print View'!$A141&amp;'Print View'!$Z$81,'Outcome Indicators - Section C'!$A$30:$A$121&amp;'Outcome Indicators - Section C'!$C$30:$C$121,0))&lt;&gt;"",INDEX('Outcome Indicators - Section C'!F$30:F$121,MATCH('Print View'!$A141&amp;'Print View'!$Z$81,'Outcome Indicators - Section C'!$A$30:$A$121&amp;'Outcome Indicators - Section C'!$C$30:$C$121,0)),""),"")</f>
        <v/>
      </c>
      <c r="AB141" s="603" t="str">
        <f t="array" ref="AB141">IFERROR(IF(INDEX('Outcome Indicators - Section C'!G$30:G$121,MATCH('Print View'!$A141&amp;'Print View'!$Z$81,'Outcome Indicators - Section C'!$A$30:$A$121&amp;'Outcome Indicators - Section C'!$C$30:$C$121,0))&lt;&gt;"",INDEX('Outcome Indicators - Section C'!G$30:G$121,MATCH('Print View'!$A141&amp;'Print View'!$Z$81,'Outcome Indicators - Section C'!$A$30:$A$121&amp;'Outcome Indicators - Section C'!$C$30:$C$121,0)),""),"")</f>
        <v/>
      </c>
      <c r="AC141" s="605" t="str">
        <f t="array" ref="AC141">IFERROR(IF(INDEX('Outcome Indicators - Section C'!H$30:H$121,MATCH('Print View'!$A141&amp;'Print View'!$Z$81,'Outcome Indicators - Section C'!$A$30:$A$121&amp;'Outcome Indicators - Section C'!$C$30:$C$121,0))&lt;&gt;"",INDEX('Outcome Indicators - Section C'!H$30:H$121,MATCH('Print View'!$A141&amp;'Print View'!$Z$81,'Outcome Indicators - Section C'!$A$30:$A$121&amp;'Outcome Indicators - Section C'!$C$30:$C$121,0)),""),"")</f>
        <v/>
      </c>
      <c r="AD141" s="276"/>
      <c r="AE141" s="256"/>
      <c r="AF141" s="256"/>
      <c r="AG141" s="256"/>
      <c r="AH141" s="256"/>
      <c r="AI141" s="267"/>
      <c r="AJ141" s="662"/>
    </row>
    <row r="142" spans="1:36" s="229" customFormat="1" ht="15.75" customHeight="1" x14ac:dyDescent="0.3">
      <c r="A142" s="651"/>
      <c r="B142" s="653"/>
      <c r="C142" s="653"/>
      <c r="D142" s="653"/>
      <c r="E142" s="653"/>
      <c r="F142" s="653"/>
      <c r="G142" s="653"/>
      <c r="H142" s="661"/>
      <c r="I142" s="606"/>
      <c r="J142" s="285" t="str">
        <f t="array" ref="J142">IFERROR(IF(INDEX('Outcome Indicators - Section C'!E$30:E$121,MATCH('Print View'!$A141&amp;'Print View'!$J$81,'Outcome Indicators - Section C'!$A$30:$A$121&amp;'Outcome Indicators - Section C'!$C$30:$C$121,0))&lt;&gt;"",INDEX('Outcome Indicators - Section C'!E$30:E$121,MATCH('Print View'!$A141&amp;'Print View'!$J$81,'Outcome Indicators - Section C'!$A$30:$A$121&amp;'Outcome Indicators - Section C'!$C$30:$C$121,0)),""),"")</f>
        <v/>
      </c>
      <c r="K142" s="602"/>
      <c r="L142" s="604"/>
      <c r="M142" s="606"/>
      <c r="N142" s="285" t="str">
        <f t="array" ref="N142">IFERROR(IF(INDEX('Outcome Indicators - Section C'!E$30:E$121,MATCH('Print View'!$A141&amp;'Print View'!$N$81,'Outcome Indicators - Section C'!$A$30:$A$121&amp;'Outcome Indicators - Section C'!$C$30:$C$121,0))&lt;&gt;"",INDEX('Outcome Indicators - Section C'!E$30:E$121,MATCH('Print View'!$A141&amp;'Print View'!$N$81,'Outcome Indicators - Section C'!$A$30:$A$121&amp;'Outcome Indicators - Section C'!$C$30:$C$121,0)),""),"")</f>
        <v/>
      </c>
      <c r="O142" s="602"/>
      <c r="P142" s="604"/>
      <c r="Q142" s="606"/>
      <c r="R142" s="285" t="str">
        <f t="array" ref="R142">IFERROR(IF(INDEX('Outcome Indicators - Section C'!E$30:E$121,MATCH('Print View'!$A141&amp;'Print View'!$R$81,'Outcome Indicators - Section C'!$A$30:$A$121&amp;'Outcome Indicators - Section C'!$C$30:$C$121,0))&lt;&gt;"",INDEX('Outcome Indicators - Section C'!E$30:E$121,MATCH('Print View'!$A141&amp;'Print View'!$R$81,'Outcome Indicators - Section C'!$A$30:$A$121&amp;'Outcome Indicators - Section C'!$C$30:$C$121,0)),""),"")</f>
        <v/>
      </c>
      <c r="S142" s="602"/>
      <c r="T142" s="604"/>
      <c r="U142" s="606"/>
      <c r="V142" s="285" t="str">
        <f t="array" ref="V142">IFERROR(IF(INDEX('Outcome Indicators - Section C'!E$30:E$121,MATCH('Print View'!$A141&amp;'Print View'!$V$81,'Outcome Indicators - Section C'!$A$30:$A$121&amp;'Outcome Indicators - Section C'!$C$30:$C$121,0))&lt;&gt;"",INDEX('Outcome Indicators - Section C'!E$30:E$121,MATCH('Print View'!$A141&amp;'Print View'!$V$81,'Outcome Indicators - Section C'!$A$30:$A$121&amp;'Outcome Indicators - Section C'!$C$30:$C$121,0)),""),"")</f>
        <v/>
      </c>
      <c r="W142" s="602"/>
      <c r="X142" s="604"/>
      <c r="Y142" s="606"/>
      <c r="Z142" s="285" t="str">
        <f t="array" ref="Z142">IFERROR(IF(INDEX('Outcome Indicators - Section C'!E$30:E$121,MATCH('Print View'!$A141&amp;'Print View'!$Z$81,'Outcome Indicators - Section C'!$A$30:$A$121&amp;'Outcome Indicators - Section C'!$C$30:$C$121,0))&lt;&gt;"",INDEX('Outcome Indicators - Section C'!E$30:E$121,MATCH('Print View'!$A141&amp;'Print View'!$Z$81,'Outcome Indicators - Section C'!$A$30:$A$121&amp;'Outcome Indicators - Section C'!$C$30:$C$121,0)),""),"")</f>
        <v/>
      </c>
      <c r="AA142" s="602"/>
      <c r="AB142" s="604"/>
      <c r="AC142" s="606"/>
      <c r="AD142" s="277"/>
      <c r="AE142" s="258"/>
      <c r="AF142" s="258"/>
      <c r="AG142" s="258"/>
      <c r="AH142" s="258"/>
      <c r="AI142" s="267"/>
      <c r="AJ142" s="662"/>
    </row>
    <row r="143" spans="1:36" s="229" customFormat="1" ht="28.8" x14ac:dyDescent="0.55000000000000004">
      <c r="A143" s="607">
        <v>12</v>
      </c>
      <c r="B143" s="608" t="str">
        <f>IFERROR(IF(INDEX('Outcome Indicators - Section C'!B$10:B$26,MATCH('Print View'!$A143,'Outcome Indicators - Section C'!$A$10:$A$26,0))&lt;&gt;"",INDEX('Outcome Indicators - Section C'!B$10:B$26,MATCH('Print View'!$A143,'Outcome Indicators - Section C'!$A$10:$A$26,0)),""),"")</f>
        <v/>
      </c>
      <c r="C143" s="608" t="str">
        <f>IFERROR(IF(INDEX('Outcome Indicators - Section C'!C$10:C$26,MATCH('Print View'!$A143,'Outcome Indicators - Section C'!$A$10:$A$26,0))&lt;&gt;"",INDEX('Outcome Indicators - Section C'!C$10:C$26,MATCH('Print View'!$A143,'Outcome Indicators - Section C'!$A$10:$A$26,0)),""),"")</f>
        <v/>
      </c>
      <c r="D143" s="608" t="str">
        <f>IFERROR(IF(INDEX('Outcome Indicators - Section C'!D$10:D$26,MATCH('Print View'!$A143,'Outcome Indicators - Section C'!$A$10:$A$26,0))&lt;&gt;"",INDEX('Outcome Indicators - Section C'!D$10:D$26,MATCH('Print View'!$A143,'Outcome Indicators - Section C'!$A$10:$A$26,0)),""),"")</f>
        <v/>
      </c>
      <c r="E143" s="608" t="str">
        <f>IFERROR(IF(INDEX('Outcome Indicators - Section C'!E$10:E$26,MATCH('Print View'!$A143,'Outcome Indicators - Section C'!$A$10:$A$26,0))&lt;&gt;"",INDEX('Outcome Indicators - Section C'!E$10:E$26,MATCH('Print View'!$A143,'Outcome Indicators - Section C'!$A$10:$A$26,0)),""),"")</f>
        <v/>
      </c>
      <c r="F143" s="608" t="str">
        <f>IFERROR(IF(INDEX('Outcome Indicators - Section C'!F$10:F$26,MATCH('Print View'!$A143,'Outcome Indicators - Section C'!$A$10:$A$26,0))&lt;&gt;"",INDEX('Outcome Indicators - Section C'!F$10:F$26,MATCH('Print View'!$A143,'Outcome Indicators - Section C'!$A$10:$A$26,0)),""),"")</f>
        <v/>
      </c>
      <c r="G143" s="608" t="str">
        <f>IFERROR(IF(INDEX('Outcome Indicators - Section C'!G$10:G$26,MATCH('Print View'!$A143,'Outcome Indicators - Section C'!$A$10:$A$26,0))&lt;&gt;"",INDEX('Outcome Indicators - Section C'!G$10:G$26,MATCH('Print View'!$A143,'Outcome Indicators - Section C'!$A$10:$A$26,0)),""),"")</f>
        <v/>
      </c>
      <c r="H143" s="608" t="str">
        <f>IFERROR(IF(INDEX('Outcome Indicators - Section C'!H$10:H$26,MATCH('Print View'!$A143,'Outcome Indicators - Section C'!$A$10:$A$26,0))&lt;&gt;"",INDEX('Outcome Indicators - Section C'!H$10:H$26,MATCH('Print View'!$A143,'Outcome Indicators - Section C'!$A$10:$A$26,0)),""),"")</f>
        <v/>
      </c>
      <c r="I143" s="610">
        <f>IFERROR(IF(INDEX('Outcome Indicators - Section C'!A$10:A$26,MATCH('Print View'!$A143,'Outcome Indicators - Section C'!$A$10:$A$26,0))&lt;&gt;"",INDEX('Outcome Indicators - Section C'!A$10:A$26,MATCH('Print View'!$A143,'Outcome Indicators - Section C'!$A$10:$A$26,0)),""),"")</f>
        <v>12</v>
      </c>
      <c r="J143" s="312" t="str">
        <f t="array" ref="J143">IFERROR(IF(INDEX('Outcome Indicators - Section C'!D$30:D$121,MATCH('Print View'!$A143&amp;'Print View'!$J$81,'Outcome Indicators - Section C'!$A$30:$A$121&amp;'Outcome Indicators - Section C'!$C$30:$C$121,0))&lt;&gt;"",INDEX('Outcome Indicators - Section C'!D$30:D$121,MATCH('Print View'!$A143&amp;'Print View'!$J$81,'Outcome Indicators - Section C'!$A$30:$A$121&amp;'Outcome Indicators - Section C'!$C$30:$C$121,0)),""),"")</f>
        <v/>
      </c>
      <c r="K143" s="654" t="str">
        <f t="array" ref="K143">IFERROR(IF(INDEX('Outcome Indicators - Section C'!F$30:F$121,MATCH('Print View'!$A143&amp;'Print View'!$J$81,'Outcome Indicators - Section C'!$A$30:$A$121&amp;'Outcome Indicators - Section C'!$C$30:$C$121,0))&lt;&gt;"",INDEX('Outcome Indicators - Section C'!F$30:F$121,MATCH('Print View'!$A143&amp;'Print View'!$J$81,'Outcome Indicators - Section C'!$A$30:$A$121&amp;'Outcome Indicators - Section C'!$C$30:$C$121,0)),""),"")</f>
        <v/>
      </c>
      <c r="L143" s="656" t="str">
        <f t="array" ref="L143">IFERROR(IF(INDEX('Outcome Indicators - Section C'!G$30:G$121,MATCH('Print View'!$A143&amp;'Print View'!$J$81,'Outcome Indicators - Section C'!$A$30:$A$121&amp;'Outcome Indicators - Section C'!$C$30:$C$121,0))&lt;&gt;"",INDEX('Outcome Indicators - Section C'!G$30:G$121,MATCH('Print View'!$A143&amp;'Print View'!$J$81,'Outcome Indicators - Section C'!$A$30:$A$121&amp;'Outcome Indicators - Section C'!$C$30:$C$121,0)),""),"")</f>
        <v/>
      </c>
      <c r="M143" s="658" t="str">
        <f t="array" ref="M143">IFERROR(IF(INDEX('Outcome Indicators - Section C'!H$30:H$121,MATCH('Print View'!$A143&amp;'Print View'!$J$81,'Outcome Indicators - Section C'!$A$30:$A$121&amp;'Outcome Indicators - Section C'!$C$30:$C$121,0))&lt;&gt;"",INDEX('Outcome Indicators - Section C'!H$30:H$121,MATCH('Print View'!$A143&amp;'Print View'!$J$81,'Outcome Indicators - Section C'!$A$30:$A$121&amp;'Outcome Indicators - Section C'!$C$30:$C$121,0)),""),"")</f>
        <v/>
      </c>
      <c r="N143" s="312" t="str">
        <f t="array" ref="N143">IFERROR(IF(INDEX('Outcome Indicators - Section C'!D$30:D$121,MATCH('Print View'!$A143&amp;'Print View'!$N$81,'Outcome Indicators - Section C'!$A$30:$A$121&amp;'Outcome Indicators - Section C'!$C$30:$C$121,0))&lt;&gt;"",INDEX('Outcome Indicators - Section C'!D$30:D$121,MATCH('Print View'!$A143&amp;'Print View'!$N$81,'Outcome Indicators - Section C'!$A$30:$A$121&amp;'Outcome Indicators - Section C'!$C$30:$C$121,0)),""),"")</f>
        <v/>
      </c>
      <c r="O143" s="654" t="str">
        <f t="array" ref="O143">IFERROR(IF(INDEX('Outcome Indicators - Section C'!F$30:F$121,MATCH('Print View'!$A143&amp;'Print View'!$N$81,'Outcome Indicators - Section C'!$A$30:$A$121&amp;'Outcome Indicators - Section C'!$C$30:$C$121,0))&lt;&gt;"",INDEX('Outcome Indicators - Section C'!F$30:F$121,MATCH('Print View'!$A143&amp;'Print View'!$N$81,'Outcome Indicators - Section C'!$A$30:$A$121&amp;'Outcome Indicators - Section C'!$C$30:$C$121,0)),""),"")</f>
        <v/>
      </c>
      <c r="P143" s="656" t="str">
        <f t="array" ref="P143">IFERROR(IF(INDEX('Outcome Indicators - Section C'!G$30:G$121,MATCH('Print View'!$A143&amp;'Print View'!$N$81,'Outcome Indicators - Section C'!$A$30:$A$121&amp;'Outcome Indicators - Section C'!$C$30:$C$121,0))&lt;&gt;"",INDEX('Outcome Indicators - Section C'!G$30:G$121,MATCH('Print View'!$A143&amp;'Print View'!$N$81,'Outcome Indicators - Section C'!$A$30:$A$121&amp;'Outcome Indicators - Section C'!$C$30:$C$121,0)),""),"")</f>
        <v/>
      </c>
      <c r="Q143" s="658" t="str">
        <f t="array" ref="Q143">IFERROR(IF(INDEX('Outcome Indicators - Section C'!H$30:H$121,MATCH('Print View'!$A143&amp;'Print View'!$N$81,'Outcome Indicators - Section C'!$A$30:$A$121&amp;'Outcome Indicators - Section C'!$C$30:$C$121,0))&lt;&gt;"",INDEX('Outcome Indicators - Section C'!H$30:H$121,MATCH('Print View'!$A143&amp;'Print View'!$N$81,'Outcome Indicators - Section C'!$A$30:$A$121&amp;'Outcome Indicators - Section C'!$C$30:$C$121,0)),""),"")</f>
        <v/>
      </c>
      <c r="R143" s="312" t="str">
        <f t="array" ref="R143">IFERROR(IF(INDEX('Outcome Indicators - Section C'!D$30:D$121,MATCH('Print View'!$A143&amp;'Print View'!$R$81,'Outcome Indicators - Section C'!$A$30:$A$121&amp;'Outcome Indicators - Section C'!$C$30:$C$121,0))&lt;&gt;"",INDEX('Outcome Indicators - Section C'!D$30:D$121,MATCH('Print View'!$A143&amp;'Print View'!$R$81,'Outcome Indicators - Section C'!$A$30:$A$121&amp;'Outcome Indicators - Section C'!$C$30:$C$121,0)),""),"")</f>
        <v/>
      </c>
      <c r="S143" s="654" t="str">
        <f t="array" ref="S143">IFERROR(IF(INDEX('Outcome Indicators - Section C'!F$30:F$121,MATCH('Print View'!$A143&amp;'Print View'!$R$81,'Outcome Indicators - Section C'!$A$30:$A$121&amp;'Outcome Indicators - Section C'!$C$30:$C$121,0))&lt;&gt;"",INDEX('Outcome Indicators - Section C'!F$30:F$121,MATCH('Print View'!$A143&amp;'Print View'!$R$81,'Outcome Indicators - Section C'!$A$30:$A$121&amp;'Outcome Indicators - Section C'!$C$30:$C$121,0)),""),"")</f>
        <v/>
      </c>
      <c r="T143" s="656" t="str">
        <f t="array" ref="T143">IFERROR(IF(INDEX('Outcome Indicators - Section C'!G$30:G$121,MATCH('Print View'!$A143&amp;'Print View'!$R$81,'Outcome Indicators - Section C'!$A$30:$A$121&amp;'Outcome Indicators - Section C'!$C$30:$C$121,0))&lt;&gt;"",INDEX('Outcome Indicators - Section C'!G$30:G$121,MATCH('Print View'!$A143&amp;'Print View'!$R$81,'Outcome Indicators - Section C'!$A$30:$A$121&amp;'Outcome Indicators - Section C'!$C$30:$C$121,0)),""),"")</f>
        <v/>
      </c>
      <c r="U143" s="658" t="str">
        <f t="array" ref="U143">IFERROR(IF(INDEX('Outcome Indicators - Section C'!H$30:H$121,MATCH('Print View'!$A143&amp;'Print View'!$R$81,'Outcome Indicators - Section C'!$A$30:$A$121&amp;'Outcome Indicators - Section C'!$C$30:$C$121,0))&lt;&gt;"",INDEX('Outcome Indicators - Section C'!H$30:H$121,MATCH('Print View'!$A143&amp;'Print View'!$R$81,'Outcome Indicators - Section C'!$A$30:$A$121&amp;'Outcome Indicators - Section C'!$C$30:$C$121,0)),""),"")</f>
        <v/>
      </c>
      <c r="V143" s="312" t="str">
        <f t="array" ref="V143">IFERROR(IF(INDEX('Outcome Indicators - Section C'!D$30:D$121,MATCH('Print View'!$A143&amp;'Print View'!$V$81,'Outcome Indicators - Section C'!$A$30:$A$121&amp;'Outcome Indicators - Section C'!$C$30:$C$121,0))&lt;&gt;"",INDEX('Outcome Indicators - Section C'!D$30:D$121,MATCH('Print View'!$A143&amp;'Print View'!$V$81,'Outcome Indicators - Section C'!$A$30:$A$121&amp;'Outcome Indicators - Section C'!$C$30:$C$121,0)),""),"")</f>
        <v/>
      </c>
      <c r="W143" s="654" t="str">
        <f t="array" ref="W143">IFERROR(IF(INDEX('Outcome Indicators - Section C'!F$30:F$121,MATCH('Print View'!$A143&amp;'Print View'!$V$81,'Outcome Indicators - Section C'!$A$30:$A$121&amp;'Outcome Indicators - Section C'!$C$30:$C$121,0))&lt;&gt;"",INDEX('Outcome Indicators - Section C'!F$30:F$121,MATCH('Print View'!$A143&amp;'Print View'!$V$81,'Outcome Indicators - Section C'!$A$30:$A$121&amp;'Outcome Indicators - Section C'!$C$30:$C$121,0)),""),"")</f>
        <v/>
      </c>
      <c r="X143" s="656" t="str">
        <f t="array" ref="X143">IFERROR(IF(INDEX('Outcome Indicators - Section C'!G$30:G$121,MATCH('Print View'!$A143&amp;'Print View'!$V$81,'Outcome Indicators - Section C'!$A$30:$A$121&amp;'Outcome Indicators - Section C'!$C$30:$C$121,0))&lt;&gt;"",INDEX('Outcome Indicators - Section C'!G$30:G$121,MATCH('Print View'!$A143&amp;'Print View'!$V$81,'Outcome Indicators - Section C'!$A$30:$A$121&amp;'Outcome Indicators - Section C'!$C$30:$C$121,0)),""),"")</f>
        <v/>
      </c>
      <c r="Y143" s="658" t="str">
        <f t="array" ref="Y143">IFERROR(IF(INDEX('Outcome Indicators - Section C'!H$30:H$121,MATCH('Print View'!$A143&amp;'Print View'!$V$81,'Outcome Indicators - Section C'!$A$30:$A$121&amp;'Outcome Indicators - Section C'!$C$30:$C$121,0))&lt;&gt;"",INDEX('Outcome Indicators - Section C'!H$30:H$121,MATCH('Print View'!$A143&amp;'Print View'!$V$81,'Outcome Indicators - Section C'!$A$30:$A$121&amp;'Outcome Indicators - Section C'!$C$30:$C$121,0)),""),"")</f>
        <v/>
      </c>
      <c r="Z143" s="312" t="str">
        <f t="array" ref="Z143">IFERROR(IF(INDEX('Outcome Indicators - Section C'!D$30:D$121,MATCH('Print View'!$A143&amp;'Print View'!$Z$81,'Outcome Indicators - Section C'!$A$30:$A$121&amp;'Outcome Indicators - Section C'!$C$30:$C$121,0))&lt;&gt;"",INDEX('Outcome Indicators - Section C'!D$30:D$121,MATCH('Print View'!$A143&amp;'Print View'!$Z$81,'Outcome Indicators - Section C'!$A$30:$A$121&amp;'Outcome Indicators - Section C'!$C$30:$C$121,0)),""),"")</f>
        <v/>
      </c>
      <c r="AA143" s="654" t="str">
        <f t="array" ref="AA143">IFERROR(IF(INDEX('Outcome Indicators - Section C'!F$30:F$121,MATCH('Print View'!$A143&amp;'Print View'!$Z$81,'Outcome Indicators - Section C'!$A$30:$A$121&amp;'Outcome Indicators - Section C'!$C$30:$C$121,0))&lt;&gt;"",INDEX('Outcome Indicators - Section C'!F$30:F$121,MATCH('Print View'!$A143&amp;'Print View'!$Z$81,'Outcome Indicators - Section C'!$A$30:$A$121&amp;'Outcome Indicators - Section C'!$C$30:$C$121,0)),""),"")</f>
        <v/>
      </c>
      <c r="AB143" s="656" t="str">
        <f t="array" ref="AB143">IFERROR(IF(INDEX('Outcome Indicators - Section C'!G$30:G$121,MATCH('Print View'!$A143&amp;'Print View'!$Z$81,'Outcome Indicators - Section C'!$A$30:$A$121&amp;'Outcome Indicators - Section C'!$C$30:$C$121,0))&lt;&gt;"",INDEX('Outcome Indicators - Section C'!G$30:G$121,MATCH('Print View'!$A143&amp;'Print View'!$Z$81,'Outcome Indicators - Section C'!$A$30:$A$121&amp;'Outcome Indicators - Section C'!$C$30:$C$121,0)),""),"")</f>
        <v/>
      </c>
      <c r="AC143" s="658" t="str">
        <f t="array" ref="AC143">IFERROR(IF(INDEX('Outcome Indicators - Section C'!H$30:H$121,MATCH('Print View'!$A143&amp;'Print View'!$Z$81,'Outcome Indicators - Section C'!$A$30:$A$121&amp;'Outcome Indicators - Section C'!$C$30:$C$121,0))&lt;&gt;"",INDEX('Outcome Indicators - Section C'!H$30:H$121,MATCH('Print View'!$A143&amp;'Print View'!$Z$81,'Outcome Indicators - Section C'!$A$30:$A$121&amp;'Outcome Indicators - Section C'!$C$30:$C$121,0)),""),"")</f>
        <v/>
      </c>
      <c r="AD143" s="278"/>
      <c r="AE143" s="260"/>
      <c r="AF143" s="260"/>
      <c r="AG143" s="260"/>
      <c r="AH143" s="260"/>
      <c r="AI143" s="260"/>
      <c r="AJ143" s="261"/>
    </row>
    <row r="144" spans="1:36" s="229" customFormat="1" ht="15.75" customHeight="1" x14ac:dyDescent="0.3">
      <c r="A144" s="607"/>
      <c r="B144" s="609"/>
      <c r="C144" s="609"/>
      <c r="D144" s="609"/>
      <c r="E144" s="609"/>
      <c r="F144" s="609"/>
      <c r="G144" s="609"/>
      <c r="H144" s="609"/>
      <c r="I144" s="611"/>
      <c r="J144" s="313" t="str">
        <f t="array" ref="J144">IFERROR(IF(INDEX('Outcome Indicators - Section C'!E$30:E$121,MATCH('Print View'!$A143&amp;'Print View'!$J$81,'Outcome Indicators - Section C'!$A$30:$A$121&amp;'Outcome Indicators - Section C'!$C$30:$C$121,0))&lt;&gt;"",INDEX('Outcome Indicators - Section C'!E$30:E$121,MATCH('Print View'!$A143&amp;'Print View'!$J$81,'Outcome Indicators - Section C'!$A$30:$A$121&amp;'Outcome Indicators - Section C'!$C$30:$C$121,0)),""),"")</f>
        <v/>
      </c>
      <c r="K144" s="655"/>
      <c r="L144" s="657"/>
      <c r="M144" s="659"/>
      <c r="N144" s="313" t="str">
        <f t="array" ref="N144">IFERROR(IF(INDEX('Outcome Indicators - Section C'!E$30:E$121,MATCH('Print View'!$A143&amp;'Print View'!$N$81,'Outcome Indicators - Section C'!$A$30:$A$121&amp;'Outcome Indicators - Section C'!$C$30:$C$121,0))&lt;&gt;"",INDEX('Outcome Indicators - Section C'!E$30:E$121,MATCH('Print View'!$A143&amp;'Print View'!$N$81,'Outcome Indicators - Section C'!$A$30:$A$121&amp;'Outcome Indicators - Section C'!$C$30:$C$121,0)),""),"")</f>
        <v/>
      </c>
      <c r="O144" s="655"/>
      <c r="P144" s="657"/>
      <c r="Q144" s="659"/>
      <c r="R144" s="313" t="str">
        <f t="array" ref="R144">IFERROR(IF(INDEX('Outcome Indicators - Section C'!E$30:E$121,MATCH('Print View'!$A143&amp;'Print View'!$R$81,'Outcome Indicators - Section C'!$A$30:$A$121&amp;'Outcome Indicators - Section C'!$C$30:$C$121,0))&lt;&gt;"",INDEX('Outcome Indicators - Section C'!E$30:E$121,MATCH('Print View'!$A143&amp;'Print View'!$R$81,'Outcome Indicators - Section C'!$A$30:$A$121&amp;'Outcome Indicators - Section C'!$C$30:$C$121,0)),""),"")</f>
        <v/>
      </c>
      <c r="S144" s="655"/>
      <c r="T144" s="657"/>
      <c r="U144" s="659"/>
      <c r="V144" s="313" t="str">
        <f t="array" ref="V144">IFERROR(IF(INDEX('Outcome Indicators - Section C'!E$30:E$121,MATCH('Print View'!$A143&amp;'Print View'!$V$81,'Outcome Indicators - Section C'!$A$30:$A$121&amp;'Outcome Indicators - Section C'!$C$30:$C$121,0))&lt;&gt;"",INDEX('Outcome Indicators - Section C'!E$30:E$121,MATCH('Print View'!$A143&amp;'Print View'!$V$81,'Outcome Indicators - Section C'!$A$30:$A$121&amp;'Outcome Indicators - Section C'!$C$30:$C$121,0)),""),"")</f>
        <v/>
      </c>
      <c r="W144" s="655"/>
      <c r="X144" s="657"/>
      <c r="Y144" s="659"/>
      <c r="Z144" s="313" t="str">
        <f t="array" ref="Z144">IFERROR(IF(INDEX('Outcome Indicators - Section C'!E$30:E$121,MATCH('Print View'!$A143&amp;'Print View'!$Z$81,'Outcome Indicators - Section C'!$A$30:$A$121&amp;'Outcome Indicators - Section C'!$C$30:$C$121,0))&lt;&gt;"",INDEX('Outcome Indicators - Section C'!E$30:E$121,MATCH('Print View'!$A143&amp;'Print View'!$Z$81,'Outcome Indicators - Section C'!$A$30:$A$121&amp;'Outcome Indicators - Section C'!$C$30:$C$121,0)),""),"")</f>
        <v/>
      </c>
      <c r="AA144" s="655"/>
      <c r="AB144" s="657"/>
      <c r="AC144" s="659"/>
      <c r="AD144" s="279"/>
      <c r="AE144" s="262"/>
      <c r="AF144" s="262"/>
      <c r="AG144" s="262"/>
      <c r="AH144" s="262"/>
      <c r="AI144" s="262"/>
      <c r="AJ144" s="263"/>
    </row>
    <row r="145" spans="1:36" s="229" customFormat="1" ht="28.8" x14ac:dyDescent="0.55000000000000004">
      <c r="A145" s="651">
        <v>13</v>
      </c>
      <c r="B145" s="660" t="str">
        <f>IFERROR(IF(INDEX('Outcome Indicators - Section C'!B$10:B$26,MATCH('Print View'!$A145,'Outcome Indicators - Section C'!$A$10:$A$26,0))&lt;&gt;"",INDEX('Outcome Indicators - Section C'!B$10:B$26,MATCH('Print View'!$A145,'Outcome Indicators - Section C'!$A$10:$A$26,0)),""),"")</f>
        <v/>
      </c>
      <c r="C145" s="660" t="str">
        <f>IFERROR(IF(INDEX('Outcome Indicators - Section C'!C$10:C$26,MATCH('Print View'!$A145,'Outcome Indicators - Section C'!$A$10:$A$26,0))&lt;&gt;"",INDEX('Outcome Indicators - Section C'!C$10:C$26,MATCH('Print View'!$A145,'Outcome Indicators - Section C'!$A$10:$A$26,0)),""),"")</f>
        <v/>
      </c>
      <c r="D145" s="660" t="str">
        <f>IFERROR(IF(INDEX('Outcome Indicators - Section C'!D$10:D$26,MATCH('Print View'!$A145,'Outcome Indicators - Section C'!$A$10:$A$26,0))&lt;&gt;"",INDEX('Outcome Indicators - Section C'!D$10:D$26,MATCH('Print View'!$A145,'Outcome Indicators - Section C'!$A$10:$A$26,0)),""),"")</f>
        <v/>
      </c>
      <c r="E145" s="660" t="str">
        <f>IFERROR(IF(INDEX('Outcome Indicators - Section C'!E$10:E$26,MATCH('Print View'!$A145,'Outcome Indicators - Section C'!$A$10:$A$26,0))&lt;&gt;"",INDEX('Outcome Indicators - Section C'!E$10:E$26,MATCH('Print View'!$A145,'Outcome Indicators - Section C'!$A$10:$A$26,0)),""),"")</f>
        <v/>
      </c>
      <c r="F145" s="660" t="str">
        <f>IFERROR(IF(INDEX('Outcome Indicators - Section C'!F$10:F$26,MATCH('Print View'!$A145,'Outcome Indicators - Section C'!$A$10:$A$26,0))&lt;&gt;"",INDEX('Outcome Indicators - Section C'!F$10:F$26,MATCH('Print View'!$A145,'Outcome Indicators - Section C'!$A$10:$A$26,0)),""),"")</f>
        <v/>
      </c>
      <c r="G145" s="660" t="str">
        <f>IFERROR(IF(INDEX('Outcome Indicators - Section C'!G$10:G$26,MATCH('Print View'!$A145,'Outcome Indicators - Section C'!$A$10:$A$26,0))&lt;&gt;"",INDEX('Outcome Indicators - Section C'!G$10:G$26,MATCH('Print View'!$A145,'Outcome Indicators - Section C'!$A$10:$A$26,0)),""),"")</f>
        <v/>
      </c>
      <c r="H145" s="660" t="str">
        <f>IFERROR(IF(INDEX('Outcome Indicators - Section C'!H$10:H$26,MATCH('Print View'!$A145,'Outcome Indicators - Section C'!$A$10:$A$26,0))&lt;&gt;"",INDEX('Outcome Indicators - Section C'!H$10:H$26,MATCH('Print View'!$A145,'Outcome Indicators - Section C'!$A$10:$A$26,0)),""),"")</f>
        <v/>
      </c>
      <c r="I145" s="664">
        <f>IFERROR(IF(INDEX('Outcome Indicators - Section C'!A$10:A$26,MATCH('Print View'!$A145,'Outcome Indicators - Section C'!$A$10:$A$26,0))&lt;&gt;"",INDEX('Outcome Indicators - Section C'!A$10:A$26,MATCH('Print View'!$A145,'Outcome Indicators - Section C'!$A$10:$A$26,0)),""),"")</f>
        <v>13</v>
      </c>
      <c r="J145" s="284" t="str">
        <f t="array" ref="J145">IFERROR(IF(INDEX('Outcome Indicators - Section C'!D$30:D$121,MATCH('Print View'!$A145&amp;'Print View'!$J$81,'Outcome Indicators - Section C'!$A$30:$A$121&amp;'Outcome Indicators - Section C'!$C$30:$C$121,0))&lt;&gt;"",INDEX('Outcome Indicators - Section C'!D$30:D$121,MATCH('Print View'!$A145&amp;'Print View'!$J$81,'Outcome Indicators - Section C'!$A$30:$A$121&amp;'Outcome Indicators - Section C'!$C$30:$C$121,0)),""),"")</f>
        <v/>
      </c>
      <c r="K145" s="601" t="str">
        <f t="array" ref="K145">IFERROR(IF(INDEX('Outcome Indicators - Section C'!F$30:F$121,MATCH('Print View'!$A145&amp;'Print View'!$J$81,'Outcome Indicators - Section C'!$A$30:$A$121&amp;'Outcome Indicators - Section C'!$C$30:$C$121,0))&lt;&gt;"",INDEX('Outcome Indicators - Section C'!F$30:F$121,MATCH('Print View'!$A145&amp;'Print View'!$J$81,'Outcome Indicators - Section C'!$A$30:$A$121&amp;'Outcome Indicators - Section C'!$C$30:$C$121,0)),""),"")</f>
        <v/>
      </c>
      <c r="L145" s="603" t="str">
        <f t="array" ref="L145">IFERROR(IF(INDEX('Outcome Indicators - Section C'!G$30:G$121,MATCH('Print View'!$A145&amp;'Print View'!$J$81,'Outcome Indicators - Section C'!$A$30:$A$121&amp;'Outcome Indicators - Section C'!$C$30:$C$121,0))&lt;&gt;"",INDEX('Outcome Indicators - Section C'!G$30:G$121,MATCH('Print View'!$A145&amp;'Print View'!$J$81,'Outcome Indicators - Section C'!$A$30:$A$121&amp;'Outcome Indicators - Section C'!$C$30:$C$121,0)),""),"")</f>
        <v/>
      </c>
      <c r="M145" s="605" t="str">
        <f t="array" ref="M145">IFERROR(IF(INDEX('Outcome Indicators - Section C'!H$30:H$121,MATCH('Print View'!$A145&amp;'Print View'!$J$81,'Outcome Indicators - Section C'!$A$30:$A$121&amp;'Outcome Indicators - Section C'!$C$30:$C$121,0))&lt;&gt;"",INDEX('Outcome Indicators - Section C'!H$30:H$121,MATCH('Print View'!$A145&amp;'Print View'!$J$81,'Outcome Indicators - Section C'!$A$30:$A$121&amp;'Outcome Indicators - Section C'!$C$30:$C$121,0)),""),"")</f>
        <v/>
      </c>
      <c r="N145" s="284" t="str">
        <f t="array" ref="N145">IFERROR(IF(INDEX('Outcome Indicators - Section C'!D$30:D$121,MATCH('Print View'!$A145&amp;'Print View'!$N$81,'Outcome Indicators - Section C'!$A$30:$A$121&amp;'Outcome Indicators - Section C'!$C$30:$C$121,0))&lt;&gt;"",INDEX('Outcome Indicators - Section C'!D$30:D$121,MATCH('Print View'!$A145&amp;'Print View'!$N$81,'Outcome Indicators - Section C'!$A$30:$A$121&amp;'Outcome Indicators - Section C'!$C$30:$C$121,0)),""),"")</f>
        <v/>
      </c>
      <c r="O145" s="601" t="str">
        <f t="array" ref="O145">IFERROR(IF(INDEX('Outcome Indicators - Section C'!F$30:F$121,MATCH('Print View'!$A145&amp;'Print View'!$N$81,'Outcome Indicators - Section C'!$A$30:$A$121&amp;'Outcome Indicators - Section C'!$C$30:$C$121,0))&lt;&gt;"",INDEX('Outcome Indicators - Section C'!F$30:F$121,MATCH('Print View'!$A145&amp;'Print View'!$N$81,'Outcome Indicators - Section C'!$A$30:$A$121&amp;'Outcome Indicators - Section C'!$C$30:$C$121,0)),""),"")</f>
        <v/>
      </c>
      <c r="P145" s="603" t="str">
        <f t="array" ref="P145">IFERROR(IF(INDEX('Outcome Indicators - Section C'!G$30:G$121,MATCH('Print View'!$A145&amp;'Print View'!$N$81,'Outcome Indicators - Section C'!$A$30:$A$121&amp;'Outcome Indicators - Section C'!$C$30:$C$121,0))&lt;&gt;"",INDEX('Outcome Indicators - Section C'!G$30:G$121,MATCH('Print View'!$A145&amp;'Print View'!$N$81,'Outcome Indicators - Section C'!$A$30:$A$121&amp;'Outcome Indicators - Section C'!$C$30:$C$121,0)),""),"")</f>
        <v/>
      </c>
      <c r="Q145" s="605" t="str">
        <f t="array" ref="Q145">IFERROR(IF(INDEX('Outcome Indicators - Section C'!H$30:H$121,MATCH('Print View'!$A145&amp;'Print View'!$N$81,'Outcome Indicators - Section C'!$A$30:$A$121&amp;'Outcome Indicators - Section C'!$C$30:$C$121,0))&lt;&gt;"",INDEX('Outcome Indicators - Section C'!H$30:H$121,MATCH('Print View'!$A145&amp;'Print View'!$N$81,'Outcome Indicators - Section C'!$A$30:$A$121&amp;'Outcome Indicators - Section C'!$C$30:$C$121,0)),""),"")</f>
        <v/>
      </c>
      <c r="R145" s="284" t="str">
        <f t="array" ref="R145">IFERROR(IF(INDEX('Outcome Indicators - Section C'!D$30:D$121,MATCH('Print View'!$A145&amp;'Print View'!$R$81,'Outcome Indicators - Section C'!$A$30:$A$121&amp;'Outcome Indicators - Section C'!$C$30:$C$121,0))&lt;&gt;"",INDEX('Outcome Indicators - Section C'!D$30:D$121,MATCH('Print View'!$A145&amp;'Print View'!$R$81,'Outcome Indicators - Section C'!$A$30:$A$121&amp;'Outcome Indicators - Section C'!$C$30:$C$121,0)),""),"")</f>
        <v/>
      </c>
      <c r="S145" s="601" t="str">
        <f t="array" ref="S145">IFERROR(IF(INDEX('Outcome Indicators - Section C'!F$30:F$121,MATCH('Print View'!$A145&amp;'Print View'!$R$81,'Outcome Indicators - Section C'!$A$30:$A$121&amp;'Outcome Indicators - Section C'!$C$30:$C$121,0))&lt;&gt;"",INDEX('Outcome Indicators - Section C'!F$30:F$121,MATCH('Print View'!$A145&amp;'Print View'!$R$81,'Outcome Indicators - Section C'!$A$30:$A$121&amp;'Outcome Indicators - Section C'!$C$30:$C$121,0)),""),"")</f>
        <v/>
      </c>
      <c r="T145" s="603" t="str">
        <f t="array" ref="T145">IFERROR(IF(INDEX('Outcome Indicators - Section C'!G$30:G$121,MATCH('Print View'!$A145&amp;'Print View'!$R$81,'Outcome Indicators - Section C'!$A$30:$A$121&amp;'Outcome Indicators - Section C'!$C$30:$C$121,0))&lt;&gt;"",INDEX('Outcome Indicators - Section C'!G$30:G$121,MATCH('Print View'!$A145&amp;'Print View'!$R$81,'Outcome Indicators - Section C'!$A$30:$A$121&amp;'Outcome Indicators - Section C'!$C$30:$C$121,0)),""),"")</f>
        <v/>
      </c>
      <c r="U145" s="605" t="str">
        <f t="array" ref="U145">IFERROR(IF(INDEX('Outcome Indicators - Section C'!H$30:H$121,MATCH('Print View'!$A145&amp;'Print View'!$R$81,'Outcome Indicators - Section C'!$A$30:$A$121&amp;'Outcome Indicators - Section C'!$C$30:$C$121,0))&lt;&gt;"",INDEX('Outcome Indicators - Section C'!H$30:H$121,MATCH('Print View'!$A145&amp;'Print View'!$R$81,'Outcome Indicators - Section C'!$A$30:$A$121&amp;'Outcome Indicators - Section C'!$C$30:$C$121,0)),""),"")</f>
        <v/>
      </c>
      <c r="V145" s="284" t="str">
        <f t="array" ref="V145">IFERROR(IF(INDEX('Outcome Indicators - Section C'!D$30:D$121,MATCH('Print View'!$A145&amp;'Print View'!$V$81,'Outcome Indicators - Section C'!$A$30:$A$121&amp;'Outcome Indicators - Section C'!$C$30:$C$121,0))&lt;&gt;"",INDEX('Outcome Indicators - Section C'!D$30:D$121,MATCH('Print View'!$A145&amp;'Print View'!$V$81,'Outcome Indicators - Section C'!$A$30:$A$121&amp;'Outcome Indicators - Section C'!$C$30:$C$121,0)),""),"")</f>
        <v/>
      </c>
      <c r="W145" s="601" t="str">
        <f t="array" ref="W145">IFERROR(IF(INDEX('Outcome Indicators - Section C'!F$30:F$121,MATCH('Print View'!$A145&amp;'Print View'!$V$81,'Outcome Indicators - Section C'!$A$30:$A$121&amp;'Outcome Indicators - Section C'!$C$30:$C$121,0))&lt;&gt;"",INDEX('Outcome Indicators - Section C'!F$30:F$121,MATCH('Print View'!$A145&amp;'Print View'!$V$81,'Outcome Indicators - Section C'!$A$30:$A$121&amp;'Outcome Indicators - Section C'!$C$30:$C$121,0)),""),"")</f>
        <v/>
      </c>
      <c r="X145" s="603" t="str">
        <f t="array" ref="X145">IFERROR(IF(INDEX('Outcome Indicators - Section C'!G$30:G$121,MATCH('Print View'!$A145&amp;'Print View'!$V$81,'Outcome Indicators - Section C'!$A$30:$A$121&amp;'Outcome Indicators - Section C'!$C$30:$C$121,0))&lt;&gt;"",INDEX('Outcome Indicators - Section C'!G$30:G$121,MATCH('Print View'!$A145&amp;'Print View'!$V$81,'Outcome Indicators - Section C'!$A$30:$A$121&amp;'Outcome Indicators - Section C'!$C$30:$C$121,0)),""),"")</f>
        <v/>
      </c>
      <c r="Y145" s="605" t="str">
        <f t="array" ref="Y145">IFERROR(IF(INDEX('Outcome Indicators - Section C'!H$30:H$121,MATCH('Print View'!$A145&amp;'Print View'!$V$81,'Outcome Indicators - Section C'!$A$30:$A$121&amp;'Outcome Indicators - Section C'!$C$30:$C$121,0))&lt;&gt;"",INDEX('Outcome Indicators - Section C'!H$30:H$121,MATCH('Print View'!$A145&amp;'Print View'!$V$81,'Outcome Indicators - Section C'!$A$30:$A$121&amp;'Outcome Indicators - Section C'!$C$30:$C$121,0)),""),"")</f>
        <v/>
      </c>
      <c r="Z145" s="284" t="str">
        <f t="array" ref="Z145">IFERROR(IF(INDEX('Outcome Indicators - Section C'!D$30:D$121,MATCH('Print View'!$A145&amp;'Print View'!$Z$81,'Outcome Indicators - Section C'!$A$30:$A$121&amp;'Outcome Indicators - Section C'!$C$30:$C$121,0))&lt;&gt;"",INDEX('Outcome Indicators - Section C'!D$30:D$121,MATCH('Print View'!$A145&amp;'Print View'!$Z$81,'Outcome Indicators - Section C'!$A$30:$A$121&amp;'Outcome Indicators - Section C'!$C$30:$C$121,0)),""),"")</f>
        <v/>
      </c>
      <c r="AA145" s="601" t="str">
        <f t="array" ref="AA145">IFERROR(IF(INDEX('Outcome Indicators - Section C'!F$30:F$121,MATCH('Print View'!$A145&amp;'Print View'!$Z$81,'Outcome Indicators - Section C'!$A$30:$A$121&amp;'Outcome Indicators - Section C'!$C$30:$C$121,0))&lt;&gt;"",INDEX('Outcome Indicators - Section C'!F$30:F$121,MATCH('Print View'!$A145&amp;'Print View'!$Z$81,'Outcome Indicators - Section C'!$A$30:$A$121&amp;'Outcome Indicators - Section C'!$C$30:$C$121,0)),""),"")</f>
        <v/>
      </c>
      <c r="AB145" s="603" t="str">
        <f t="array" ref="AB145">IFERROR(IF(INDEX('Outcome Indicators - Section C'!G$30:G$121,MATCH('Print View'!$A145&amp;'Print View'!$Z$81,'Outcome Indicators - Section C'!$A$30:$A$121&amp;'Outcome Indicators - Section C'!$C$30:$C$121,0))&lt;&gt;"",INDEX('Outcome Indicators - Section C'!G$30:G$121,MATCH('Print View'!$A145&amp;'Print View'!$Z$81,'Outcome Indicators - Section C'!$A$30:$A$121&amp;'Outcome Indicators - Section C'!$C$30:$C$121,0)),""),"")</f>
        <v/>
      </c>
      <c r="AC145" s="605" t="str">
        <f t="array" ref="AC145">IFERROR(IF(INDEX('Outcome Indicators - Section C'!H$30:H$121,MATCH('Print View'!$A145&amp;'Print View'!$Z$81,'Outcome Indicators - Section C'!$A$30:$A$121&amp;'Outcome Indicators - Section C'!$C$30:$C$121,0))&lt;&gt;"",INDEX('Outcome Indicators - Section C'!H$30:H$121,MATCH('Print View'!$A145&amp;'Print View'!$Z$81,'Outcome Indicators - Section C'!$A$30:$A$121&amp;'Outcome Indicators - Section C'!$C$30:$C$121,0)),""),"")</f>
        <v/>
      </c>
      <c r="AD145" s="280"/>
      <c r="AE145" s="255"/>
      <c r="AF145" s="255"/>
      <c r="AG145" s="255"/>
      <c r="AH145" s="255"/>
      <c r="AI145" s="268"/>
      <c r="AJ145" s="666"/>
    </row>
    <row r="146" spans="1:36" s="229" customFormat="1" ht="15.75" customHeight="1" x14ac:dyDescent="0.3">
      <c r="A146" s="651"/>
      <c r="B146" s="661"/>
      <c r="C146" s="661"/>
      <c r="D146" s="661"/>
      <c r="E146" s="661"/>
      <c r="F146" s="661"/>
      <c r="G146" s="661"/>
      <c r="H146" s="661"/>
      <c r="I146" s="665"/>
      <c r="J146" s="285" t="str">
        <f t="array" ref="J146">IFERROR(IF(INDEX('Outcome Indicators - Section C'!E$30:E$121,MATCH('Print View'!$A145&amp;'Print View'!$J$81,'Outcome Indicators - Section C'!$A$30:$A$121&amp;'Outcome Indicators - Section C'!$C$30:$C$121,0))&lt;&gt;"",INDEX('Outcome Indicators - Section C'!E$30:E$121,MATCH('Print View'!$A145&amp;'Print View'!$J$81,'Outcome Indicators - Section C'!$A$30:$A$121&amp;'Outcome Indicators - Section C'!$C$30:$C$121,0)),""),"")</f>
        <v/>
      </c>
      <c r="K146" s="602"/>
      <c r="L146" s="604"/>
      <c r="M146" s="606"/>
      <c r="N146" s="285" t="str">
        <f t="array" ref="N146">IFERROR(IF(INDEX('Outcome Indicators - Section C'!E$30:E$121,MATCH('Print View'!$A145&amp;'Print View'!$N$81,'Outcome Indicators - Section C'!$A$30:$A$121&amp;'Outcome Indicators - Section C'!$C$30:$C$121,0))&lt;&gt;"",INDEX('Outcome Indicators - Section C'!E$30:E$121,MATCH('Print View'!$A145&amp;'Print View'!$N$81,'Outcome Indicators - Section C'!$A$30:$A$121&amp;'Outcome Indicators - Section C'!$C$30:$C$121,0)),""),"")</f>
        <v/>
      </c>
      <c r="O146" s="602"/>
      <c r="P146" s="604"/>
      <c r="Q146" s="606"/>
      <c r="R146" s="285" t="str">
        <f t="array" ref="R146">IFERROR(IF(INDEX('Outcome Indicators - Section C'!E$30:E$121,MATCH('Print View'!$A145&amp;'Print View'!$R$81,'Outcome Indicators - Section C'!$A$30:$A$121&amp;'Outcome Indicators - Section C'!$C$30:$C$121,0))&lt;&gt;"",INDEX('Outcome Indicators - Section C'!E$30:E$121,MATCH('Print View'!$A145&amp;'Print View'!$R$81,'Outcome Indicators - Section C'!$A$30:$A$121&amp;'Outcome Indicators - Section C'!$C$30:$C$121,0)),""),"")</f>
        <v/>
      </c>
      <c r="S146" s="602"/>
      <c r="T146" s="604"/>
      <c r="U146" s="606"/>
      <c r="V146" s="285" t="str">
        <f t="array" ref="V146">IFERROR(IF(INDEX('Outcome Indicators - Section C'!E$30:E$121,MATCH('Print View'!$A145&amp;'Print View'!$V$81,'Outcome Indicators - Section C'!$A$30:$A$121&amp;'Outcome Indicators - Section C'!$C$30:$C$121,0))&lt;&gt;"",INDEX('Outcome Indicators - Section C'!E$30:E$121,MATCH('Print View'!$A145&amp;'Print View'!$V$81,'Outcome Indicators - Section C'!$A$30:$A$121&amp;'Outcome Indicators - Section C'!$C$30:$C$121,0)),""),"")</f>
        <v/>
      </c>
      <c r="W146" s="602"/>
      <c r="X146" s="604"/>
      <c r="Y146" s="606"/>
      <c r="Z146" s="285" t="str">
        <f t="array" ref="Z146">IFERROR(IF(INDEX('Outcome Indicators - Section C'!E$30:E$121,MATCH('Print View'!$A145&amp;'Print View'!$Z$81,'Outcome Indicators - Section C'!$A$30:$A$121&amp;'Outcome Indicators - Section C'!$C$30:$C$121,0))&lt;&gt;"",INDEX('Outcome Indicators - Section C'!E$30:E$121,MATCH('Print View'!$A145&amp;'Print View'!$Z$81,'Outcome Indicators - Section C'!$A$30:$A$121&amp;'Outcome Indicators - Section C'!$C$30:$C$121,0)),""),"")</f>
        <v/>
      </c>
      <c r="AA146" s="602"/>
      <c r="AB146" s="604"/>
      <c r="AC146" s="606"/>
      <c r="AD146" s="277"/>
      <c r="AE146" s="258"/>
      <c r="AF146" s="258"/>
      <c r="AG146" s="258"/>
      <c r="AH146" s="258"/>
      <c r="AI146" s="268"/>
      <c r="AJ146" s="666"/>
    </row>
    <row r="147" spans="1:36" s="229" customFormat="1" ht="28.8" x14ac:dyDescent="0.55000000000000004">
      <c r="A147" s="607">
        <v>14</v>
      </c>
      <c r="B147" s="608" t="str">
        <f>IFERROR(IF(INDEX('Outcome Indicators - Section C'!B$10:B$26,MATCH('Print View'!$A147,'Outcome Indicators - Section C'!$A$10:$A$26,0))&lt;&gt;"",INDEX('Outcome Indicators - Section C'!B$10:B$26,MATCH('Print View'!$A147,'Outcome Indicators - Section C'!$A$10:$A$26,0)),""),"")</f>
        <v/>
      </c>
      <c r="C147" s="608" t="str">
        <f>IFERROR(IF(INDEX('Outcome Indicators - Section C'!C$10:C$26,MATCH('Print View'!$A147,'Outcome Indicators - Section C'!$A$10:$A$26,0))&lt;&gt;"",INDEX('Outcome Indicators - Section C'!C$10:C$26,MATCH('Print View'!$A147,'Outcome Indicators - Section C'!$A$10:$A$26,0)),""),"")</f>
        <v/>
      </c>
      <c r="D147" s="608" t="str">
        <f>IFERROR(IF(INDEX('Outcome Indicators - Section C'!D$10:D$26,MATCH('Print View'!$A147,'Outcome Indicators - Section C'!$A$10:$A$26,0))&lt;&gt;"",INDEX('Outcome Indicators - Section C'!D$10:D$26,MATCH('Print View'!$A147,'Outcome Indicators - Section C'!$A$10:$A$26,0)),""),"")</f>
        <v/>
      </c>
      <c r="E147" s="608" t="str">
        <f>IFERROR(IF(INDEX('Outcome Indicators - Section C'!E$10:E$26,MATCH('Print View'!$A147,'Outcome Indicators - Section C'!$A$10:$A$26,0))&lt;&gt;"",INDEX('Outcome Indicators - Section C'!E$10:E$26,MATCH('Print View'!$A147,'Outcome Indicators - Section C'!$A$10:$A$26,0)),""),"")</f>
        <v/>
      </c>
      <c r="F147" s="608" t="str">
        <f>IFERROR(IF(INDEX('Outcome Indicators - Section C'!F$10:F$26,MATCH('Print View'!$A147,'Outcome Indicators - Section C'!$A$10:$A$26,0))&lt;&gt;"",INDEX('Outcome Indicators - Section C'!F$10:F$26,MATCH('Print View'!$A147,'Outcome Indicators - Section C'!$A$10:$A$26,0)),""),"")</f>
        <v/>
      </c>
      <c r="G147" s="608" t="str">
        <f>IFERROR(IF(INDEX('Outcome Indicators - Section C'!G$10:G$26,MATCH('Print View'!$A147,'Outcome Indicators - Section C'!$A$10:$A$26,0))&lt;&gt;"",INDEX('Outcome Indicators - Section C'!G$10:G$26,MATCH('Print View'!$A147,'Outcome Indicators - Section C'!$A$10:$A$26,0)),""),"")</f>
        <v/>
      </c>
      <c r="H147" s="608" t="str">
        <f>IFERROR(IF(INDEX('Outcome Indicators - Section C'!H$10:H$26,MATCH('Print View'!$A147,'Outcome Indicators - Section C'!$A$10:$A$26,0))&lt;&gt;"",INDEX('Outcome Indicators - Section C'!H$10:H$26,MATCH('Print View'!$A147,'Outcome Indicators - Section C'!$A$10:$A$26,0)),""),"")</f>
        <v/>
      </c>
      <c r="I147" s="610">
        <f>IFERROR(IF(INDEX('Outcome Indicators - Section C'!A$10:A$26,MATCH('Print View'!$A147,'Outcome Indicators - Section C'!$A$10:$A$26,0))&lt;&gt;"",INDEX('Outcome Indicators - Section C'!A$10:A$26,MATCH('Print View'!$A147,'Outcome Indicators - Section C'!$A$10:$A$26,0)),""),"")</f>
        <v>14</v>
      </c>
      <c r="J147" s="312" t="str">
        <f t="array" ref="J147">IFERROR(IF(INDEX('Outcome Indicators - Section C'!D$30:D$121,MATCH('Print View'!$A147&amp;'Print View'!$J$81,'Outcome Indicators - Section C'!$A$30:$A$121&amp;'Outcome Indicators - Section C'!$C$30:$C$121,0))&lt;&gt;"",INDEX('Outcome Indicators - Section C'!D$30:D$121,MATCH('Print View'!$A147&amp;'Print View'!$J$81,'Outcome Indicators - Section C'!$A$30:$A$121&amp;'Outcome Indicators - Section C'!$C$30:$C$121,0)),""),"")</f>
        <v/>
      </c>
      <c r="K147" s="654" t="str">
        <f t="array" ref="K147">IFERROR(IF(INDEX('Outcome Indicators - Section C'!F$30:F$121,MATCH('Print View'!$A147&amp;'Print View'!$J$81,'Outcome Indicators - Section C'!$A$30:$A$121&amp;'Outcome Indicators - Section C'!$C$30:$C$121,0))&lt;&gt;"",INDEX('Outcome Indicators - Section C'!F$30:F$121,MATCH('Print View'!$A147&amp;'Print View'!$J$81,'Outcome Indicators - Section C'!$A$30:$A$121&amp;'Outcome Indicators - Section C'!$C$30:$C$121,0)),""),"")</f>
        <v/>
      </c>
      <c r="L147" s="656" t="str">
        <f t="array" ref="L147">IFERROR(IF(INDEX('Outcome Indicators - Section C'!G$30:G$121,MATCH('Print View'!$A147&amp;'Print View'!$J$81,'Outcome Indicators - Section C'!$A$30:$A$121&amp;'Outcome Indicators - Section C'!$C$30:$C$121,0))&lt;&gt;"",INDEX('Outcome Indicators - Section C'!G$30:G$121,MATCH('Print View'!$A147&amp;'Print View'!$J$81,'Outcome Indicators - Section C'!$A$30:$A$121&amp;'Outcome Indicators - Section C'!$C$30:$C$121,0)),""),"")</f>
        <v/>
      </c>
      <c r="M147" s="658" t="str">
        <f t="array" ref="M147">IFERROR(IF(INDEX('Outcome Indicators - Section C'!H$30:H$121,MATCH('Print View'!$A147&amp;'Print View'!$J$81,'Outcome Indicators - Section C'!$A$30:$A$121&amp;'Outcome Indicators - Section C'!$C$30:$C$121,0))&lt;&gt;"",INDEX('Outcome Indicators - Section C'!H$30:H$121,MATCH('Print View'!$A147&amp;'Print View'!$J$81,'Outcome Indicators - Section C'!$A$30:$A$121&amp;'Outcome Indicators - Section C'!$C$30:$C$121,0)),""),"")</f>
        <v/>
      </c>
      <c r="N147" s="312" t="str">
        <f t="array" ref="N147">IFERROR(IF(INDEX('Outcome Indicators - Section C'!D$30:D$121,MATCH('Print View'!$A147&amp;'Print View'!$N$81,'Outcome Indicators - Section C'!$A$30:$A$121&amp;'Outcome Indicators - Section C'!$C$30:$C$121,0))&lt;&gt;"",INDEX('Outcome Indicators - Section C'!D$30:D$121,MATCH('Print View'!$A147&amp;'Print View'!$N$81,'Outcome Indicators - Section C'!$A$30:$A$121&amp;'Outcome Indicators - Section C'!$C$30:$C$121,0)),""),"")</f>
        <v/>
      </c>
      <c r="O147" s="654" t="str">
        <f t="array" ref="O147">IFERROR(IF(INDEX('Outcome Indicators - Section C'!F$30:F$121,MATCH('Print View'!$A147&amp;'Print View'!$N$81,'Outcome Indicators - Section C'!$A$30:$A$121&amp;'Outcome Indicators - Section C'!$C$30:$C$121,0))&lt;&gt;"",INDEX('Outcome Indicators - Section C'!F$30:F$121,MATCH('Print View'!$A147&amp;'Print View'!$N$81,'Outcome Indicators - Section C'!$A$30:$A$121&amp;'Outcome Indicators - Section C'!$C$30:$C$121,0)),""),"")</f>
        <v/>
      </c>
      <c r="P147" s="656" t="str">
        <f t="array" ref="P147">IFERROR(IF(INDEX('Outcome Indicators - Section C'!G$30:G$121,MATCH('Print View'!$A147&amp;'Print View'!$N$81,'Outcome Indicators - Section C'!$A$30:$A$121&amp;'Outcome Indicators - Section C'!$C$30:$C$121,0))&lt;&gt;"",INDEX('Outcome Indicators - Section C'!G$30:G$121,MATCH('Print View'!$A147&amp;'Print View'!$N$81,'Outcome Indicators - Section C'!$A$30:$A$121&amp;'Outcome Indicators - Section C'!$C$30:$C$121,0)),""),"")</f>
        <v/>
      </c>
      <c r="Q147" s="658" t="str">
        <f t="array" ref="Q147">IFERROR(IF(INDEX('Outcome Indicators - Section C'!H$30:H$121,MATCH('Print View'!$A147&amp;'Print View'!$N$81,'Outcome Indicators - Section C'!$A$30:$A$121&amp;'Outcome Indicators - Section C'!$C$30:$C$121,0))&lt;&gt;"",INDEX('Outcome Indicators - Section C'!H$30:H$121,MATCH('Print View'!$A147&amp;'Print View'!$N$81,'Outcome Indicators - Section C'!$A$30:$A$121&amp;'Outcome Indicators - Section C'!$C$30:$C$121,0)),""),"")</f>
        <v/>
      </c>
      <c r="R147" s="312" t="str">
        <f t="array" ref="R147">IFERROR(IF(INDEX('Outcome Indicators - Section C'!D$30:D$121,MATCH('Print View'!$A147&amp;'Print View'!$R$81,'Outcome Indicators - Section C'!$A$30:$A$121&amp;'Outcome Indicators - Section C'!$C$30:$C$121,0))&lt;&gt;"",INDEX('Outcome Indicators - Section C'!D$30:D$121,MATCH('Print View'!$A147&amp;'Print View'!$R$81,'Outcome Indicators - Section C'!$A$30:$A$121&amp;'Outcome Indicators - Section C'!$C$30:$C$121,0)),""),"")</f>
        <v/>
      </c>
      <c r="S147" s="654" t="str">
        <f t="array" ref="S147">IFERROR(IF(INDEX('Outcome Indicators - Section C'!F$30:F$121,MATCH('Print View'!$A147&amp;'Print View'!$R$81,'Outcome Indicators - Section C'!$A$30:$A$121&amp;'Outcome Indicators - Section C'!$C$30:$C$121,0))&lt;&gt;"",INDEX('Outcome Indicators - Section C'!F$30:F$121,MATCH('Print View'!$A147&amp;'Print View'!$R$81,'Outcome Indicators - Section C'!$A$30:$A$121&amp;'Outcome Indicators - Section C'!$C$30:$C$121,0)),""),"")</f>
        <v/>
      </c>
      <c r="T147" s="656" t="str">
        <f t="array" ref="T147">IFERROR(IF(INDEX('Outcome Indicators - Section C'!G$30:G$121,MATCH('Print View'!$A147&amp;'Print View'!$R$81,'Outcome Indicators - Section C'!$A$30:$A$121&amp;'Outcome Indicators - Section C'!$C$30:$C$121,0))&lt;&gt;"",INDEX('Outcome Indicators - Section C'!G$30:G$121,MATCH('Print View'!$A147&amp;'Print View'!$R$81,'Outcome Indicators - Section C'!$A$30:$A$121&amp;'Outcome Indicators - Section C'!$C$30:$C$121,0)),""),"")</f>
        <v/>
      </c>
      <c r="U147" s="658" t="str">
        <f t="array" ref="U147">IFERROR(IF(INDEX('Outcome Indicators - Section C'!H$30:H$121,MATCH('Print View'!$A147&amp;'Print View'!$R$81,'Outcome Indicators - Section C'!$A$30:$A$121&amp;'Outcome Indicators - Section C'!$C$30:$C$121,0))&lt;&gt;"",INDEX('Outcome Indicators - Section C'!H$30:H$121,MATCH('Print View'!$A147&amp;'Print View'!$R$81,'Outcome Indicators - Section C'!$A$30:$A$121&amp;'Outcome Indicators - Section C'!$C$30:$C$121,0)),""),"")</f>
        <v/>
      </c>
      <c r="V147" s="312" t="str">
        <f t="array" ref="V147">IFERROR(IF(INDEX('Outcome Indicators - Section C'!D$30:D$121,MATCH('Print View'!$A147&amp;'Print View'!$V$81,'Outcome Indicators - Section C'!$A$30:$A$121&amp;'Outcome Indicators - Section C'!$C$30:$C$121,0))&lt;&gt;"",INDEX('Outcome Indicators - Section C'!D$30:D$121,MATCH('Print View'!$A147&amp;'Print View'!$V$81,'Outcome Indicators - Section C'!$A$30:$A$121&amp;'Outcome Indicators - Section C'!$C$30:$C$121,0)),""),"")</f>
        <v/>
      </c>
      <c r="W147" s="654" t="str">
        <f t="array" ref="W147">IFERROR(IF(INDEX('Outcome Indicators - Section C'!F$30:F$121,MATCH('Print View'!$A147&amp;'Print View'!$V$81,'Outcome Indicators - Section C'!$A$30:$A$121&amp;'Outcome Indicators - Section C'!$C$30:$C$121,0))&lt;&gt;"",INDEX('Outcome Indicators - Section C'!F$30:F$121,MATCH('Print View'!$A147&amp;'Print View'!$V$81,'Outcome Indicators - Section C'!$A$30:$A$121&amp;'Outcome Indicators - Section C'!$C$30:$C$121,0)),""),"")</f>
        <v/>
      </c>
      <c r="X147" s="656" t="str">
        <f t="array" ref="X147">IFERROR(IF(INDEX('Outcome Indicators - Section C'!G$30:G$121,MATCH('Print View'!$A147&amp;'Print View'!$V$81,'Outcome Indicators - Section C'!$A$30:$A$121&amp;'Outcome Indicators - Section C'!$C$30:$C$121,0))&lt;&gt;"",INDEX('Outcome Indicators - Section C'!G$30:G$121,MATCH('Print View'!$A147&amp;'Print View'!$V$81,'Outcome Indicators - Section C'!$A$30:$A$121&amp;'Outcome Indicators - Section C'!$C$30:$C$121,0)),""),"")</f>
        <v/>
      </c>
      <c r="Y147" s="658" t="str">
        <f t="array" ref="Y147">IFERROR(IF(INDEX('Outcome Indicators - Section C'!H$30:H$121,MATCH('Print View'!$A147&amp;'Print View'!$V$81,'Outcome Indicators - Section C'!$A$30:$A$121&amp;'Outcome Indicators - Section C'!$C$30:$C$121,0))&lt;&gt;"",INDEX('Outcome Indicators - Section C'!H$30:H$121,MATCH('Print View'!$A147&amp;'Print View'!$V$81,'Outcome Indicators - Section C'!$A$30:$A$121&amp;'Outcome Indicators - Section C'!$C$30:$C$121,0)),""),"")</f>
        <v/>
      </c>
      <c r="Z147" s="312" t="str">
        <f t="array" ref="Z147">IFERROR(IF(INDEX('Outcome Indicators - Section C'!D$30:D$121,MATCH('Print View'!$A147&amp;'Print View'!$Z$81,'Outcome Indicators - Section C'!$A$30:$A$121&amp;'Outcome Indicators - Section C'!$C$30:$C$121,0))&lt;&gt;"",INDEX('Outcome Indicators - Section C'!D$30:D$121,MATCH('Print View'!$A147&amp;'Print View'!$Z$81,'Outcome Indicators - Section C'!$A$30:$A$121&amp;'Outcome Indicators - Section C'!$C$30:$C$121,0)),""),"")</f>
        <v/>
      </c>
      <c r="AA147" s="654" t="str">
        <f t="array" ref="AA147">IFERROR(IF(INDEX('Outcome Indicators - Section C'!F$30:F$121,MATCH('Print View'!$A147&amp;'Print View'!$Z$81,'Outcome Indicators - Section C'!$A$30:$A$121&amp;'Outcome Indicators - Section C'!$C$30:$C$121,0))&lt;&gt;"",INDEX('Outcome Indicators - Section C'!F$30:F$121,MATCH('Print View'!$A147&amp;'Print View'!$Z$81,'Outcome Indicators - Section C'!$A$30:$A$121&amp;'Outcome Indicators - Section C'!$C$30:$C$121,0)),""),"")</f>
        <v/>
      </c>
      <c r="AB147" s="656" t="str">
        <f t="array" ref="AB147">IFERROR(IF(INDEX('Outcome Indicators - Section C'!G$30:G$121,MATCH('Print View'!$A147&amp;'Print View'!$Z$81,'Outcome Indicators - Section C'!$A$30:$A$121&amp;'Outcome Indicators - Section C'!$C$30:$C$121,0))&lt;&gt;"",INDEX('Outcome Indicators - Section C'!G$30:G$121,MATCH('Print View'!$A147&amp;'Print View'!$Z$81,'Outcome Indicators - Section C'!$A$30:$A$121&amp;'Outcome Indicators - Section C'!$C$30:$C$121,0)),""),"")</f>
        <v/>
      </c>
      <c r="AC147" s="658" t="str">
        <f t="array" ref="AC147">IFERROR(IF(INDEX('Outcome Indicators - Section C'!H$30:H$121,MATCH('Print View'!$A147&amp;'Print View'!$Z$81,'Outcome Indicators - Section C'!$A$30:$A$121&amp;'Outcome Indicators - Section C'!$C$30:$C$121,0))&lt;&gt;"",INDEX('Outcome Indicators - Section C'!H$30:H$121,MATCH('Print View'!$A147&amp;'Print View'!$Z$81,'Outcome Indicators - Section C'!$A$30:$A$121&amp;'Outcome Indicators - Section C'!$C$30:$C$121,0)),""),"")</f>
        <v/>
      </c>
      <c r="AD147" s="278"/>
      <c r="AE147" s="260"/>
      <c r="AF147" s="260"/>
      <c r="AG147" s="260"/>
      <c r="AH147" s="260"/>
      <c r="AI147" s="260"/>
      <c r="AJ147" s="261"/>
    </row>
    <row r="148" spans="1:36" s="229" customFormat="1" ht="15.75" customHeight="1" x14ac:dyDescent="0.3">
      <c r="A148" s="607"/>
      <c r="B148" s="609"/>
      <c r="C148" s="609"/>
      <c r="D148" s="609"/>
      <c r="E148" s="609"/>
      <c r="F148" s="609"/>
      <c r="G148" s="609"/>
      <c r="H148" s="609"/>
      <c r="I148" s="611"/>
      <c r="J148" s="313" t="str">
        <f t="array" ref="J148">IFERROR(IF(INDEX('Outcome Indicators - Section C'!E$30:E$121,MATCH('Print View'!$A147&amp;'Print View'!$J$81,'Outcome Indicators - Section C'!$A$30:$A$121&amp;'Outcome Indicators - Section C'!$C$30:$C$121,0))&lt;&gt;"",INDEX('Outcome Indicators - Section C'!E$30:E$121,MATCH('Print View'!$A147&amp;'Print View'!$J$81,'Outcome Indicators - Section C'!$A$30:$A$121&amp;'Outcome Indicators - Section C'!$C$30:$C$121,0)),""),"")</f>
        <v/>
      </c>
      <c r="K148" s="655"/>
      <c r="L148" s="657"/>
      <c r="M148" s="659"/>
      <c r="N148" s="313" t="str">
        <f t="array" ref="N148">IFERROR(IF(INDEX('Outcome Indicators - Section C'!E$30:E$121,MATCH('Print View'!$A147&amp;'Print View'!$N$81,'Outcome Indicators - Section C'!$A$30:$A$121&amp;'Outcome Indicators - Section C'!$C$30:$C$121,0))&lt;&gt;"",INDEX('Outcome Indicators - Section C'!E$30:E$121,MATCH('Print View'!$A147&amp;'Print View'!$N$81,'Outcome Indicators - Section C'!$A$30:$A$121&amp;'Outcome Indicators - Section C'!$C$30:$C$121,0)),""),"")</f>
        <v/>
      </c>
      <c r="O148" s="655"/>
      <c r="P148" s="657"/>
      <c r="Q148" s="659"/>
      <c r="R148" s="313" t="str">
        <f t="array" ref="R148">IFERROR(IF(INDEX('Outcome Indicators - Section C'!E$30:E$121,MATCH('Print View'!$A147&amp;'Print View'!$R$81,'Outcome Indicators - Section C'!$A$30:$A$121&amp;'Outcome Indicators - Section C'!$C$30:$C$121,0))&lt;&gt;"",INDEX('Outcome Indicators - Section C'!E$30:E$121,MATCH('Print View'!$A147&amp;'Print View'!$R$81,'Outcome Indicators - Section C'!$A$30:$A$121&amp;'Outcome Indicators - Section C'!$C$30:$C$121,0)),""),"")</f>
        <v/>
      </c>
      <c r="S148" s="655"/>
      <c r="T148" s="657"/>
      <c r="U148" s="659"/>
      <c r="V148" s="313" t="str">
        <f t="array" ref="V148">IFERROR(IF(INDEX('Outcome Indicators - Section C'!E$30:E$121,MATCH('Print View'!$A147&amp;'Print View'!$V$81,'Outcome Indicators - Section C'!$A$30:$A$121&amp;'Outcome Indicators - Section C'!$C$30:$C$121,0))&lt;&gt;"",INDEX('Outcome Indicators - Section C'!E$30:E$121,MATCH('Print View'!$A147&amp;'Print View'!$V$81,'Outcome Indicators - Section C'!$A$30:$A$121&amp;'Outcome Indicators - Section C'!$C$30:$C$121,0)),""),"")</f>
        <v/>
      </c>
      <c r="W148" s="655"/>
      <c r="X148" s="657"/>
      <c r="Y148" s="659"/>
      <c r="Z148" s="313" t="str">
        <f t="array" ref="Z148">IFERROR(IF(INDEX('Outcome Indicators - Section C'!E$30:E$121,MATCH('Print View'!$A147&amp;'Print View'!$Z$81,'Outcome Indicators - Section C'!$A$30:$A$121&amp;'Outcome Indicators - Section C'!$C$30:$C$121,0))&lt;&gt;"",INDEX('Outcome Indicators - Section C'!E$30:E$121,MATCH('Print View'!$A147&amp;'Print View'!$Z$81,'Outcome Indicators - Section C'!$A$30:$A$121&amp;'Outcome Indicators - Section C'!$C$30:$C$121,0)),""),"")</f>
        <v/>
      </c>
      <c r="AA148" s="655"/>
      <c r="AB148" s="657"/>
      <c r="AC148" s="659"/>
      <c r="AD148" s="279"/>
      <c r="AE148" s="262"/>
      <c r="AF148" s="262"/>
      <c r="AG148" s="262"/>
      <c r="AH148" s="262"/>
      <c r="AI148" s="262"/>
      <c r="AJ148" s="263"/>
    </row>
    <row r="149" spans="1:36" s="229" customFormat="1" ht="28.8" x14ac:dyDescent="0.55000000000000004">
      <c r="A149" s="651">
        <v>15</v>
      </c>
      <c r="B149" s="660" t="str">
        <f>IFERROR(IF(INDEX('Outcome Indicators - Section C'!B$10:B$26,MATCH('Print View'!$A149,'Outcome Indicators - Section C'!$A$10:$A$26,0))&lt;&gt;"",INDEX('Outcome Indicators - Section C'!B$10:B$26,MATCH('Print View'!$A149,'Outcome Indicators - Section C'!$A$10:$A$26,0)),""),"")</f>
        <v/>
      </c>
      <c r="C149" s="660" t="str">
        <f>IFERROR(IF(INDEX('Outcome Indicators - Section C'!C$10:C$26,MATCH('Print View'!$A149,'Outcome Indicators - Section C'!$A$10:$A$26,0))&lt;&gt;"",INDEX('Outcome Indicators - Section C'!C$10:C$26,MATCH('Print View'!$A149,'Outcome Indicators - Section C'!$A$10:$A$26,0)),""),"")</f>
        <v/>
      </c>
      <c r="D149" s="660" t="str">
        <f>IFERROR(IF(INDEX('Outcome Indicators - Section C'!D$10:D$26,MATCH('Print View'!$A149,'Outcome Indicators - Section C'!$A$10:$A$26,0))&lt;&gt;"",INDEX('Outcome Indicators - Section C'!D$10:D$26,MATCH('Print View'!$A149,'Outcome Indicators - Section C'!$A$10:$A$26,0)),""),"")</f>
        <v/>
      </c>
      <c r="E149" s="660" t="str">
        <f>IFERROR(IF(INDEX('Outcome Indicators - Section C'!E$10:E$26,MATCH('Print View'!$A149,'Outcome Indicators - Section C'!$A$10:$A$26,0))&lt;&gt;"",INDEX('Outcome Indicators - Section C'!E$10:E$26,MATCH('Print View'!$A149,'Outcome Indicators - Section C'!$A$10:$A$26,0)),""),"")</f>
        <v/>
      </c>
      <c r="F149" s="660" t="str">
        <f>IFERROR(IF(INDEX('Outcome Indicators - Section C'!F$10:F$26,MATCH('Print View'!$A149,'Outcome Indicators - Section C'!$A$10:$A$26,0))&lt;&gt;"",INDEX('Outcome Indicators - Section C'!F$10:F$26,MATCH('Print View'!$A149,'Outcome Indicators - Section C'!$A$10:$A$26,0)),""),"")</f>
        <v/>
      </c>
      <c r="G149" s="660" t="str">
        <f>IFERROR(IF(INDEX('Outcome Indicators - Section C'!G$10:G$26,MATCH('Print View'!$A149,'Outcome Indicators - Section C'!$A$10:$A$26,0))&lt;&gt;"",INDEX('Outcome Indicators - Section C'!G$10:G$26,MATCH('Print View'!$A149,'Outcome Indicators - Section C'!$A$10:$A$26,0)),""),"")</f>
        <v/>
      </c>
      <c r="H149" s="660" t="str">
        <f>IFERROR(IF(INDEX('Outcome Indicators - Section C'!H$10:H$26,MATCH('Print View'!$A149,'Outcome Indicators - Section C'!$A$10:$A$26,0))&lt;&gt;"",INDEX('Outcome Indicators - Section C'!H$10:H$26,MATCH('Print View'!$A149,'Outcome Indicators - Section C'!$A$10:$A$26,0)),""),"")</f>
        <v/>
      </c>
      <c r="I149" s="664">
        <f>IFERROR(IF(INDEX('Outcome Indicators - Section C'!A$10:A$26,MATCH('Print View'!$A149,'Outcome Indicators - Section C'!$A$10:$A$26,0))&lt;&gt;"",INDEX('Outcome Indicators - Section C'!A$10:A$26,MATCH('Print View'!$A149,'Outcome Indicators - Section C'!$A$10:$A$26,0)),""),"")</f>
        <v>15</v>
      </c>
      <c r="J149" s="284" t="str">
        <f t="array" ref="J149">IFERROR(IF(INDEX('Outcome Indicators - Section C'!D$30:D$121,MATCH('Print View'!$A149&amp;'Print View'!$J$81,'Outcome Indicators - Section C'!$A$30:$A$121&amp;'Outcome Indicators - Section C'!$C$30:$C$121,0))&lt;&gt;"",INDEX('Outcome Indicators - Section C'!D$30:D$121,MATCH('Print View'!$A149&amp;'Print View'!$J$81,'Outcome Indicators - Section C'!$A$30:$A$121&amp;'Outcome Indicators - Section C'!$C$30:$C$121,0)),""),"")</f>
        <v/>
      </c>
      <c r="K149" s="601" t="str">
        <f t="array" ref="K149">IFERROR(IF(INDEX('Outcome Indicators - Section C'!F$30:F$121,MATCH('Print View'!$A149&amp;'Print View'!$J$81,'Outcome Indicators - Section C'!$A$30:$A$121&amp;'Outcome Indicators - Section C'!$C$30:$C$121,0))&lt;&gt;"",INDEX('Outcome Indicators - Section C'!F$30:F$121,MATCH('Print View'!$A149&amp;'Print View'!$J$81,'Outcome Indicators - Section C'!$A$30:$A$121&amp;'Outcome Indicators - Section C'!$C$30:$C$121,0)),""),"")</f>
        <v/>
      </c>
      <c r="L149" s="603" t="str">
        <f t="array" ref="L149">IFERROR(IF(INDEX('Outcome Indicators - Section C'!G$30:G$121,MATCH('Print View'!$A149&amp;'Print View'!$J$81,'Outcome Indicators - Section C'!$A$30:$A$121&amp;'Outcome Indicators - Section C'!$C$30:$C$121,0))&lt;&gt;"",INDEX('Outcome Indicators - Section C'!G$30:G$121,MATCH('Print View'!$A149&amp;'Print View'!$J$81,'Outcome Indicators - Section C'!$A$30:$A$121&amp;'Outcome Indicators - Section C'!$C$30:$C$121,0)),""),"")</f>
        <v/>
      </c>
      <c r="M149" s="605" t="str">
        <f t="array" ref="M149">IFERROR(IF(INDEX('Outcome Indicators - Section C'!H$30:H$121,MATCH('Print View'!$A149&amp;'Print View'!$J$81,'Outcome Indicators - Section C'!$A$30:$A$121&amp;'Outcome Indicators - Section C'!$C$30:$C$121,0))&lt;&gt;"",INDEX('Outcome Indicators - Section C'!H$30:H$121,MATCH('Print View'!$A149&amp;'Print View'!$J$81,'Outcome Indicators - Section C'!$A$30:$A$121&amp;'Outcome Indicators - Section C'!$C$30:$C$121,0)),""),"")</f>
        <v/>
      </c>
      <c r="N149" s="284" t="str">
        <f t="array" ref="N149">IFERROR(IF(INDEX('Outcome Indicators - Section C'!D$30:D$121,MATCH('Print View'!$A149&amp;'Print View'!$N$81,'Outcome Indicators - Section C'!$A$30:$A$121&amp;'Outcome Indicators - Section C'!$C$30:$C$121,0))&lt;&gt;"",INDEX('Outcome Indicators - Section C'!D$30:D$121,MATCH('Print View'!$A149&amp;'Print View'!$N$81,'Outcome Indicators - Section C'!$A$30:$A$121&amp;'Outcome Indicators - Section C'!$C$30:$C$121,0)),""),"")</f>
        <v/>
      </c>
      <c r="O149" s="601" t="str">
        <f t="array" ref="O149">IFERROR(IF(INDEX('Outcome Indicators - Section C'!F$30:F$121,MATCH('Print View'!$A149&amp;'Print View'!$N$81,'Outcome Indicators - Section C'!$A$30:$A$121&amp;'Outcome Indicators - Section C'!$C$30:$C$121,0))&lt;&gt;"",INDEX('Outcome Indicators - Section C'!F$30:F$121,MATCH('Print View'!$A149&amp;'Print View'!$N$81,'Outcome Indicators - Section C'!$A$30:$A$121&amp;'Outcome Indicators - Section C'!$C$30:$C$121,0)),""),"")</f>
        <v/>
      </c>
      <c r="P149" s="603" t="str">
        <f t="array" ref="P149">IFERROR(IF(INDEX('Outcome Indicators - Section C'!G$30:G$121,MATCH('Print View'!$A149&amp;'Print View'!$N$81,'Outcome Indicators - Section C'!$A$30:$A$121&amp;'Outcome Indicators - Section C'!$C$30:$C$121,0))&lt;&gt;"",INDEX('Outcome Indicators - Section C'!G$30:G$121,MATCH('Print View'!$A149&amp;'Print View'!$N$81,'Outcome Indicators - Section C'!$A$30:$A$121&amp;'Outcome Indicators - Section C'!$C$30:$C$121,0)),""),"")</f>
        <v/>
      </c>
      <c r="Q149" s="605" t="str">
        <f t="array" ref="Q149">IFERROR(IF(INDEX('Outcome Indicators - Section C'!H$30:H$121,MATCH('Print View'!$A149&amp;'Print View'!$N$81,'Outcome Indicators - Section C'!$A$30:$A$121&amp;'Outcome Indicators - Section C'!$C$30:$C$121,0))&lt;&gt;"",INDEX('Outcome Indicators - Section C'!H$30:H$121,MATCH('Print View'!$A149&amp;'Print View'!$N$81,'Outcome Indicators - Section C'!$A$30:$A$121&amp;'Outcome Indicators - Section C'!$C$30:$C$121,0)),""),"")</f>
        <v/>
      </c>
      <c r="R149" s="284" t="str">
        <f t="array" ref="R149">IFERROR(IF(INDEX('Outcome Indicators - Section C'!D$30:D$121,MATCH('Print View'!$A149&amp;'Print View'!$R$81,'Outcome Indicators - Section C'!$A$30:$A$121&amp;'Outcome Indicators - Section C'!$C$30:$C$121,0))&lt;&gt;"",INDEX('Outcome Indicators - Section C'!D$30:D$121,MATCH('Print View'!$A149&amp;'Print View'!$R$81,'Outcome Indicators - Section C'!$A$30:$A$121&amp;'Outcome Indicators - Section C'!$C$30:$C$121,0)),""),"")</f>
        <v/>
      </c>
      <c r="S149" s="601" t="str">
        <f t="array" ref="S149">IFERROR(IF(INDEX('Outcome Indicators - Section C'!F$30:F$121,MATCH('Print View'!$A149&amp;'Print View'!$R$81,'Outcome Indicators - Section C'!$A$30:$A$121&amp;'Outcome Indicators - Section C'!$C$30:$C$121,0))&lt;&gt;"",INDEX('Outcome Indicators - Section C'!F$30:F$121,MATCH('Print View'!$A149&amp;'Print View'!$R$81,'Outcome Indicators - Section C'!$A$30:$A$121&amp;'Outcome Indicators - Section C'!$C$30:$C$121,0)),""),"")</f>
        <v/>
      </c>
      <c r="T149" s="603" t="str">
        <f t="array" ref="T149">IFERROR(IF(INDEX('Outcome Indicators - Section C'!G$30:G$121,MATCH('Print View'!$A149&amp;'Print View'!$R$81,'Outcome Indicators - Section C'!$A$30:$A$121&amp;'Outcome Indicators - Section C'!$C$30:$C$121,0))&lt;&gt;"",INDEX('Outcome Indicators - Section C'!G$30:G$121,MATCH('Print View'!$A149&amp;'Print View'!$R$81,'Outcome Indicators - Section C'!$A$30:$A$121&amp;'Outcome Indicators - Section C'!$C$30:$C$121,0)),""),"")</f>
        <v/>
      </c>
      <c r="U149" s="605" t="str">
        <f t="array" ref="U149">IFERROR(IF(INDEX('Outcome Indicators - Section C'!H$30:H$121,MATCH('Print View'!$A149&amp;'Print View'!$R$81,'Outcome Indicators - Section C'!$A$30:$A$121&amp;'Outcome Indicators - Section C'!$C$30:$C$121,0))&lt;&gt;"",INDEX('Outcome Indicators - Section C'!H$30:H$121,MATCH('Print View'!$A149&amp;'Print View'!$R$81,'Outcome Indicators - Section C'!$A$30:$A$121&amp;'Outcome Indicators - Section C'!$C$30:$C$121,0)),""),"")</f>
        <v/>
      </c>
      <c r="V149" s="284" t="str">
        <f t="array" ref="V149">IFERROR(IF(INDEX('Outcome Indicators - Section C'!D$30:D$121,MATCH('Print View'!$A149&amp;'Print View'!$V$81,'Outcome Indicators - Section C'!$A$30:$A$121&amp;'Outcome Indicators - Section C'!$C$30:$C$121,0))&lt;&gt;"",INDEX('Outcome Indicators - Section C'!D$30:D$121,MATCH('Print View'!$A149&amp;'Print View'!$V$81,'Outcome Indicators - Section C'!$A$30:$A$121&amp;'Outcome Indicators - Section C'!$C$30:$C$121,0)),""),"")</f>
        <v/>
      </c>
      <c r="W149" s="601" t="str">
        <f t="array" ref="W149">IFERROR(IF(INDEX('Outcome Indicators - Section C'!F$30:F$121,MATCH('Print View'!$A149&amp;'Print View'!$V$81,'Outcome Indicators - Section C'!$A$30:$A$121&amp;'Outcome Indicators - Section C'!$C$30:$C$121,0))&lt;&gt;"",INDEX('Outcome Indicators - Section C'!F$30:F$121,MATCH('Print View'!$A149&amp;'Print View'!$V$81,'Outcome Indicators - Section C'!$A$30:$A$121&amp;'Outcome Indicators - Section C'!$C$30:$C$121,0)),""),"")</f>
        <v/>
      </c>
      <c r="X149" s="603" t="str">
        <f t="array" ref="X149">IFERROR(IF(INDEX('Outcome Indicators - Section C'!G$30:G$121,MATCH('Print View'!$A149&amp;'Print View'!$V$81,'Outcome Indicators - Section C'!$A$30:$A$121&amp;'Outcome Indicators - Section C'!$C$30:$C$121,0))&lt;&gt;"",INDEX('Outcome Indicators - Section C'!G$30:G$121,MATCH('Print View'!$A149&amp;'Print View'!$V$81,'Outcome Indicators - Section C'!$A$30:$A$121&amp;'Outcome Indicators - Section C'!$C$30:$C$121,0)),""),"")</f>
        <v/>
      </c>
      <c r="Y149" s="605" t="str">
        <f t="array" ref="Y149">IFERROR(IF(INDEX('Outcome Indicators - Section C'!H$30:H$121,MATCH('Print View'!$A149&amp;'Print View'!$V$81,'Outcome Indicators - Section C'!$A$30:$A$121&amp;'Outcome Indicators - Section C'!$C$30:$C$121,0))&lt;&gt;"",INDEX('Outcome Indicators - Section C'!H$30:H$121,MATCH('Print View'!$A149&amp;'Print View'!$V$81,'Outcome Indicators - Section C'!$A$30:$A$121&amp;'Outcome Indicators - Section C'!$C$30:$C$121,0)),""),"")</f>
        <v/>
      </c>
      <c r="Z149" s="284" t="str">
        <f t="array" ref="Z149">IFERROR(IF(INDEX('Outcome Indicators - Section C'!D$30:D$121,MATCH('Print View'!$A149&amp;'Print View'!$Z$81,'Outcome Indicators - Section C'!$A$30:$A$121&amp;'Outcome Indicators - Section C'!$C$30:$C$121,0))&lt;&gt;"",INDEX('Outcome Indicators - Section C'!D$30:D$121,MATCH('Print View'!$A149&amp;'Print View'!$Z$81,'Outcome Indicators - Section C'!$A$30:$A$121&amp;'Outcome Indicators - Section C'!$C$30:$C$121,0)),""),"")</f>
        <v/>
      </c>
      <c r="AA149" s="601" t="str">
        <f t="array" ref="AA149">IFERROR(IF(INDEX('Outcome Indicators - Section C'!F$30:F$121,MATCH('Print View'!$A149&amp;'Print View'!$Z$81,'Outcome Indicators - Section C'!$A$30:$A$121&amp;'Outcome Indicators - Section C'!$C$30:$C$121,0))&lt;&gt;"",INDEX('Outcome Indicators - Section C'!F$30:F$121,MATCH('Print View'!$A149&amp;'Print View'!$Z$81,'Outcome Indicators - Section C'!$A$30:$A$121&amp;'Outcome Indicators - Section C'!$C$30:$C$121,0)),""),"")</f>
        <v/>
      </c>
      <c r="AB149" s="603" t="str">
        <f t="array" ref="AB149">IFERROR(IF(INDEX('Outcome Indicators - Section C'!G$30:G$121,MATCH('Print View'!$A149&amp;'Print View'!$Z$81,'Outcome Indicators - Section C'!$A$30:$A$121&amp;'Outcome Indicators - Section C'!$C$30:$C$121,0))&lt;&gt;"",INDEX('Outcome Indicators - Section C'!G$30:G$121,MATCH('Print View'!$A149&amp;'Print View'!$Z$81,'Outcome Indicators - Section C'!$A$30:$A$121&amp;'Outcome Indicators - Section C'!$C$30:$C$121,0)),""),"")</f>
        <v/>
      </c>
      <c r="AC149" s="605" t="str">
        <f t="array" ref="AC149">IFERROR(IF(INDEX('Outcome Indicators - Section C'!H$30:H$121,MATCH('Print View'!$A149&amp;'Print View'!$Z$81,'Outcome Indicators - Section C'!$A$30:$A$121&amp;'Outcome Indicators - Section C'!$C$30:$C$121,0))&lt;&gt;"",INDEX('Outcome Indicators - Section C'!H$30:H$121,MATCH('Print View'!$A149&amp;'Print View'!$Z$81,'Outcome Indicators - Section C'!$A$30:$A$121&amp;'Outcome Indicators - Section C'!$C$30:$C$121,0)),""),"")</f>
        <v/>
      </c>
      <c r="AD149" s="280"/>
      <c r="AE149" s="255"/>
      <c r="AF149" s="255"/>
      <c r="AG149" s="255"/>
      <c r="AH149" s="255"/>
      <c r="AI149" s="268"/>
      <c r="AJ149" s="666"/>
    </row>
    <row r="150" spans="1:36" s="229" customFormat="1" ht="16.5" customHeight="1" thickBot="1" x14ac:dyDescent="0.35">
      <c r="A150" s="651"/>
      <c r="B150" s="671"/>
      <c r="C150" s="671"/>
      <c r="D150" s="671"/>
      <c r="E150" s="671"/>
      <c r="F150" s="671"/>
      <c r="G150" s="671"/>
      <c r="H150" s="671"/>
      <c r="I150" s="672"/>
      <c r="J150" s="285" t="str">
        <f t="array" ref="J150">IFERROR(IF(INDEX('Outcome Indicators - Section C'!E$30:E$121,MATCH('Print View'!$A149&amp;'Print View'!$J$81,'Outcome Indicators - Section C'!$A$30:$A$121&amp;'Outcome Indicators - Section C'!$C$30:$C$121,0))&lt;&gt;"",INDEX('Outcome Indicators - Section C'!E$30:E$121,MATCH('Print View'!$A149&amp;'Print View'!$J$81,'Outcome Indicators - Section C'!$A$30:$A$121&amp;'Outcome Indicators - Section C'!$C$30:$C$121,0)),""),"")</f>
        <v/>
      </c>
      <c r="K150" s="602"/>
      <c r="L150" s="604"/>
      <c r="M150" s="606"/>
      <c r="N150" s="285" t="str">
        <f t="array" ref="N150">IFERROR(IF(INDEX('Outcome Indicators - Section C'!E$30:E$121,MATCH('Print View'!$A149&amp;'Print View'!$N$81,'Outcome Indicators - Section C'!$A$30:$A$121&amp;'Outcome Indicators - Section C'!$C$30:$C$121,0))&lt;&gt;"",INDEX('Outcome Indicators - Section C'!E$30:E$121,MATCH('Print View'!$A149&amp;'Print View'!$N$81,'Outcome Indicators - Section C'!$A$30:$A$121&amp;'Outcome Indicators - Section C'!$C$30:$C$121,0)),""),"")</f>
        <v/>
      </c>
      <c r="O150" s="602"/>
      <c r="P150" s="604"/>
      <c r="Q150" s="606"/>
      <c r="R150" s="285" t="str">
        <f t="array" ref="R150">IFERROR(IF(INDEX('Outcome Indicators - Section C'!E$30:E$121,MATCH('Print View'!$A149&amp;'Print View'!$R$81,'Outcome Indicators - Section C'!$A$30:$A$121&amp;'Outcome Indicators - Section C'!$C$30:$C$121,0))&lt;&gt;"",INDEX('Outcome Indicators - Section C'!E$30:E$121,MATCH('Print View'!$A149&amp;'Print View'!$R$81,'Outcome Indicators - Section C'!$A$30:$A$121&amp;'Outcome Indicators - Section C'!$C$30:$C$121,0)),""),"")</f>
        <v/>
      </c>
      <c r="S150" s="602"/>
      <c r="T150" s="604"/>
      <c r="U150" s="606"/>
      <c r="V150" s="285" t="str">
        <f t="array" ref="V150">IFERROR(IF(INDEX('Outcome Indicators - Section C'!E$30:E$121,MATCH('Print View'!$A149&amp;'Print View'!$V$81,'Outcome Indicators - Section C'!$A$30:$A$121&amp;'Outcome Indicators - Section C'!$C$30:$C$121,0))&lt;&gt;"",INDEX('Outcome Indicators - Section C'!E$30:E$121,MATCH('Print View'!$A149&amp;'Print View'!$V$81,'Outcome Indicators - Section C'!$A$30:$A$121&amp;'Outcome Indicators - Section C'!$C$30:$C$121,0)),""),"")</f>
        <v/>
      </c>
      <c r="W150" s="602"/>
      <c r="X150" s="604"/>
      <c r="Y150" s="606"/>
      <c r="Z150" s="285" t="str">
        <f t="array" ref="Z150">IFERROR(IF(INDEX('Outcome Indicators - Section C'!E$30:E$121,MATCH('Print View'!$A149&amp;'Print View'!$Z$81,'Outcome Indicators - Section C'!$A$30:$A$121&amp;'Outcome Indicators - Section C'!$C$30:$C$121,0))&lt;&gt;"",INDEX('Outcome Indicators - Section C'!E$30:E$121,MATCH('Print View'!$A149&amp;'Print View'!$Z$81,'Outcome Indicators - Section C'!$A$30:$A$121&amp;'Outcome Indicators - Section C'!$C$30:$C$121,0)),""),"")</f>
        <v/>
      </c>
      <c r="AA150" s="602"/>
      <c r="AB150" s="604"/>
      <c r="AC150" s="606"/>
      <c r="AD150" s="281"/>
      <c r="AE150" s="264"/>
      <c r="AF150" s="264"/>
      <c r="AG150" s="264"/>
      <c r="AH150" s="264"/>
      <c r="AI150" s="269"/>
      <c r="AJ150" s="670"/>
    </row>
    <row r="151" spans="1:36" s="229" customFormat="1" ht="28.8" x14ac:dyDescent="0.55000000000000004">
      <c r="A151" s="607">
        <v>16</v>
      </c>
      <c r="B151" s="608" t="str">
        <f>IFERROR(IF(INDEX('Outcome Indicators - Section C'!B$10:B$26,MATCH('Print View'!$A151,'Outcome Indicators - Section C'!$A$10:$A$26,0))&lt;&gt;"",INDEX('Outcome Indicators - Section C'!B$10:B$26,MATCH('Print View'!$A151,'Outcome Indicators - Section C'!$A$10:$A$26,0)),""),"")</f>
        <v/>
      </c>
      <c r="C151" s="608" t="str">
        <f>IFERROR(IF(INDEX('Outcome Indicators - Section C'!C$10:C$26,MATCH('Print View'!$A151,'Outcome Indicators - Section C'!$A$10:$A$26,0))&lt;&gt;"",INDEX('Outcome Indicators - Section C'!C$10:C$26,MATCH('Print View'!$A151,'Outcome Indicators - Section C'!$A$10:$A$26,0)),""),"")</f>
        <v/>
      </c>
      <c r="D151" s="608" t="str">
        <f>IFERROR(IF(INDEX('Outcome Indicators - Section C'!D$10:D$26,MATCH('Print View'!$A151,'Outcome Indicators - Section C'!$A$10:$A$26,0))&lt;&gt;"",INDEX('Outcome Indicators - Section C'!D$10:D$26,MATCH('Print View'!$A151,'Outcome Indicators - Section C'!$A$10:$A$26,0)),""),"")</f>
        <v/>
      </c>
      <c r="E151" s="608" t="str">
        <f>IFERROR(IF(INDEX('Outcome Indicators - Section C'!E$10:E$26,MATCH('Print View'!$A151,'Outcome Indicators - Section C'!$A$10:$A$26,0))&lt;&gt;"",INDEX('Outcome Indicators - Section C'!E$10:E$26,MATCH('Print View'!$A151,'Outcome Indicators - Section C'!$A$10:$A$26,0)),""),"")</f>
        <v/>
      </c>
      <c r="F151" s="608" t="str">
        <f>IFERROR(IF(INDEX('Outcome Indicators - Section C'!F$10:F$26,MATCH('Print View'!$A151,'Outcome Indicators - Section C'!$A$10:$A$26,0))&lt;&gt;"",INDEX('Outcome Indicators - Section C'!F$10:F$26,MATCH('Print View'!$A151,'Outcome Indicators - Section C'!$A$10:$A$26,0)),""),"")</f>
        <v/>
      </c>
      <c r="G151" s="608" t="str">
        <f>IFERROR(IF(INDEX('Outcome Indicators - Section C'!G$10:G$26,MATCH('Print View'!$A151,'Outcome Indicators - Section C'!$A$10:$A$26,0))&lt;&gt;"",INDEX('Outcome Indicators - Section C'!G$10:G$26,MATCH('Print View'!$A151,'Outcome Indicators - Section C'!$A$10:$A$26,0)),""),"")</f>
        <v/>
      </c>
      <c r="H151" s="608" t="str">
        <f>IFERROR(IF(INDEX('Outcome Indicators - Section C'!H$10:H$26,MATCH('Print View'!$A151,'Outcome Indicators - Section C'!$A$10:$A$26,0))&lt;&gt;"",INDEX('Outcome Indicators - Section C'!H$10:H$26,MATCH('Print View'!$A151,'Outcome Indicators - Section C'!$A$10:$A$26,0)),""),"")</f>
        <v/>
      </c>
      <c r="I151" s="610" t="str">
        <f>IFERROR(IF(INDEX('Outcome Indicators - Section C'!A$10:A$26,MATCH('Print View'!$A151,'Outcome Indicators - Section C'!$A$10:$A$26,0))&lt;&gt;"",INDEX('Outcome Indicators - Section C'!A$10:A$26,MATCH('Print View'!$A151,'Outcome Indicators - Section C'!$A$10:$A$26,0)),""),"")</f>
        <v/>
      </c>
      <c r="J151" s="312" t="str">
        <f t="array" ref="J151">IFERROR(IF(INDEX('Outcome Indicators - Section C'!D$30:D$121,MATCH('Print View'!$A151&amp;'Print View'!$J$81,'Outcome Indicators - Section C'!$A$30:$A$121&amp;'Outcome Indicators - Section C'!$C$30:$C$121,0))&lt;&gt;"",INDEX('Outcome Indicators - Section C'!D$30:D$121,MATCH('Print View'!$A151&amp;'Print View'!$J$81,'Outcome Indicators - Section C'!$A$30:$A$121&amp;'Outcome Indicators - Section C'!$C$30:$C$121,0)),""),"")</f>
        <v/>
      </c>
      <c r="K151" s="654" t="str">
        <f t="array" ref="K151">IFERROR(IF(INDEX('Outcome Indicators - Section C'!F$30:F$121,MATCH('Print View'!$A151&amp;'Print View'!$J$81,'Outcome Indicators - Section C'!$A$30:$A$121&amp;'Outcome Indicators - Section C'!$C$30:$C$121,0))&lt;&gt;"",INDEX('Outcome Indicators - Section C'!F$30:F$121,MATCH('Print View'!$A151&amp;'Print View'!$J$81,'Outcome Indicators - Section C'!$A$30:$A$121&amp;'Outcome Indicators - Section C'!$C$30:$C$121,0)),""),"")</f>
        <v/>
      </c>
      <c r="L151" s="656" t="str">
        <f t="array" ref="L151">IFERROR(IF(INDEX('Outcome Indicators - Section C'!G$30:G$121,MATCH('Print View'!$A151&amp;'Print View'!$J$81,'Outcome Indicators - Section C'!$A$30:$A$121&amp;'Outcome Indicators - Section C'!$C$30:$C$121,0))&lt;&gt;"",INDEX('Outcome Indicators - Section C'!G$30:G$121,MATCH('Print View'!$A151&amp;'Print View'!$J$81,'Outcome Indicators - Section C'!$A$30:$A$121&amp;'Outcome Indicators - Section C'!$C$30:$C$121,0)),""),"")</f>
        <v/>
      </c>
      <c r="M151" s="658" t="str">
        <f t="array" ref="M151">IFERROR(IF(INDEX('Outcome Indicators - Section C'!H$30:H$121,MATCH('Print View'!$A151&amp;'Print View'!$J$81,'Outcome Indicators - Section C'!$A$30:$A$121&amp;'Outcome Indicators - Section C'!$C$30:$C$121,0))&lt;&gt;"",INDEX('Outcome Indicators - Section C'!H$30:H$121,MATCH('Print View'!$A151&amp;'Print View'!$J$81,'Outcome Indicators - Section C'!$A$30:$A$121&amp;'Outcome Indicators - Section C'!$C$30:$C$121,0)),""),"")</f>
        <v/>
      </c>
      <c r="N151" s="312" t="str">
        <f t="array" ref="N151">IFERROR(IF(INDEX('Outcome Indicators - Section C'!D$30:D$121,MATCH('Print View'!$A151&amp;'Print View'!$N$81,'Outcome Indicators - Section C'!$A$30:$A$121&amp;'Outcome Indicators - Section C'!$C$30:$C$121,0))&lt;&gt;"",INDEX('Outcome Indicators - Section C'!D$30:D$121,MATCH('Print View'!$A151&amp;'Print View'!$N$81,'Outcome Indicators - Section C'!$A$30:$A$121&amp;'Outcome Indicators - Section C'!$C$30:$C$121,0)),""),"")</f>
        <v/>
      </c>
      <c r="O151" s="654" t="str">
        <f t="array" ref="O151">IFERROR(IF(INDEX('Outcome Indicators - Section C'!F$30:F$121,MATCH('Print View'!$A151&amp;'Print View'!$N$81,'Outcome Indicators - Section C'!$A$30:$A$121&amp;'Outcome Indicators - Section C'!$C$30:$C$121,0))&lt;&gt;"",INDEX('Outcome Indicators - Section C'!F$30:F$121,MATCH('Print View'!$A151&amp;'Print View'!$N$81,'Outcome Indicators - Section C'!$A$30:$A$121&amp;'Outcome Indicators - Section C'!$C$30:$C$121,0)),""),"")</f>
        <v/>
      </c>
      <c r="P151" s="656" t="str">
        <f t="array" ref="P151">IFERROR(IF(INDEX('Outcome Indicators - Section C'!G$30:G$121,MATCH('Print View'!$A151&amp;'Print View'!$N$81,'Outcome Indicators - Section C'!$A$30:$A$121&amp;'Outcome Indicators - Section C'!$C$30:$C$121,0))&lt;&gt;"",INDEX('Outcome Indicators - Section C'!G$30:G$121,MATCH('Print View'!$A151&amp;'Print View'!$N$81,'Outcome Indicators - Section C'!$A$30:$A$121&amp;'Outcome Indicators - Section C'!$C$30:$C$121,0)),""),"")</f>
        <v/>
      </c>
      <c r="Q151" s="658" t="str">
        <f t="array" ref="Q151">IFERROR(IF(INDEX('Outcome Indicators - Section C'!H$30:H$121,MATCH('Print View'!$A151&amp;'Print View'!$N$81,'Outcome Indicators - Section C'!$A$30:$A$121&amp;'Outcome Indicators - Section C'!$C$30:$C$121,0))&lt;&gt;"",INDEX('Outcome Indicators - Section C'!H$30:H$121,MATCH('Print View'!$A151&amp;'Print View'!$N$81,'Outcome Indicators - Section C'!$A$30:$A$121&amp;'Outcome Indicators - Section C'!$C$30:$C$121,0)),""),"")</f>
        <v/>
      </c>
      <c r="R151" s="312" t="str">
        <f t="array" ref="R151">IFERROR(IF(INDEX('Outcome Indicators - Section C'!D$30:D$121,MATCH('Print View'!$A151&amp;'Print View'!$R$81,'Outcome Indicators - Section C'!$A$30:$A$121&amp;'Outcome Indicators - Section C'!$C$30:$C$121,0))&lt;&gt;"",INDEX('Outcome Indicators - Section C'!D$30:D$121,MATCH('Print View'!$A151&amp;'Print View'!$R$81,'Outcome Indicators - Section C'!$A$30:$A$121&amp;'Outcome Indicators - Section C'!$C$30:$C$121,0)),""),"")</f>
        <v/>
      </c>
      <c r="S151" s="654" t="str">
        <f t="array" ref="S151">IFERROR(IF(INDEX('Outcome Indicators - Section C'!F$30:F$121,MATCH('Print View'!$A151&amp;'Print View'!$R$81,'Outcome Indicators - Section C'!$A$30:$A$121&amp;'Outcome Indicators - Section C'!$C$30:$C$121,0))&lt;&gt;"",INDEX('Outcome Indicators - Section C'!F$30:F$121,MATCH('Print View'!$A151&amp;'Print View'!$R$81,'Outcome Indicators - Section C'!$A$30:$A$121&amp;'Outcome Indicators - Section C'!$C$30:$C$121,0)),""),"")</f>
        <v/>
      </c>
      <c r="T151" s="656" t="str">
        <f t="array" ref="T151">IFERROR(IF(INDEX('Outcome Indicators - Section C'!G$30:G$121,MATCH('Print View'!$A151&amp;'Print View'!$R$81,'Outcome Indicators - Section C'!$A$30:$A$121&amp;'Outcome Indicators - Section C'!$C$30:$C$121,0))&lt;&gt;"",INDEX('Outcome Indicators - Section C'!G$30:G$121,MATCH('Print View'!$A151&amp;'Print View'!$R$81,'Outcome Indicators - Section C'!$A$30:$A$121&amp;'Outcome Indicators - Section C'!$C$30:$C$121,0)),""),"")</f>
        <v/>
      </c>
      <c r="U151" s="658" t="str">
        <f t="array" ref="U151">IFERROR(IF(INDEX('Outcome Indicators - Section C'!H$30:H$121,MATCH('Print View'!$A151&amp;'Print View'!$R$81,'Outcome Indicators - Section C'!$A$30:$A$121&amp;'Outcome Indicators - Section C'!$C$30:$C$121,0))&lt;&gt;"",INDEX('Outcome Indicators - Section C'!H$30:H$121,MATCH('Print View'!$A151&amp;'Print View'!$R$81,'Outcome Indicators - Section C'!$A$30:$A$121&amp;'Outcome Indicators - Section C'!$C$30:$C$121,0)),""),"")</f>
        <v/>
      </c>
      <c r="V151" s="312" t="str">
        <f t="array" ref="V151">IFERROR(IF(INDEX('Outcome Indicators - Section C'!D$30:D$121,MATCH('Print View'!$A151&amp;'Print View'!$V$81,'Outcome Indicators - Section C'!$A$30:$A$121&amp;'Outcome Indicators - Section C'!$C$30:$C$121,0))&lt;&gt;"",INDEX('Outcome Indicators - Section C'!D$30:D$121,MATCH('Print View'!$A151&amp;'Print View'!$V$81,'Outcome Indicators - Section C'!$A$30:$A$121&amp;'Outcome Indicators - Section C'!$C$30:$C$121,0)),""),"")</f>
        <v/>
      </c>
      <c r="W151" s="654" t="str">
        <f t="array" ref="W151">IFERROR(IF(INDEX('Outcome Indicators - Section C'!F$30:F$121,MATCH('Print View'!$A151&amp;'Print View'!$V$81,'Outcome Indicators - Section C'!$A$30:$A$121&amp;'Outcome Indicators - Section C'!$C$30:$C$121,0))&lt;&gt;"",INDEX('Outcome Indicators - Section C'!F$30:F$121,MATCH('Print View'!$A151&amp;'Print View'!$V$81,'Outcome Indicators - Section C'!$A$30:$A$121&amp;'Outcome Indicators - Section C'!$C$30:$C$121,0)),""),"")</f>
        <v/>
      </c>
      <c r="X151" s="656" t="str">
        <f t="array" ref="X151">IFERROR(IF(INDEX('Outcome Indicators - Section C'!G$30:G$121,MATCH('Print View'!$A151&amp;'Print View'!$V$81,'Outcome Indicators - Section C'!$A$30:$A$121&amp;'Outcome Indicators - Section C'!$C$30:$C$121,0))&lt;&gt;"",INDEX('Outcome Indicators - Section C'!G$30:G$121,MATCH('Print View'!$A151&amp;'Print View'!$V$81,'Outcome Indicators - Section C'!$A$30:$A$121&amp;'Outcome Indicators - Section C'!$C$30:$C$121,0)),""),"")</f>
        <v/>
      </c>
      <c r="Y151" s="658" t="str">
        <f t="array" ref="Y151">IFERROR(IF(INDEX('Outcome Indicators - Section C'!H$30:H$121,MATCH('Print View'!$A151&amp;'Print View'!$V$81,'Outcome Indicators - Section C'!$A$30:$A$121&amp;'Outcome Indicators - Section C'!$C$30:$C$121,0))&lt;&gt;"",INDEX('Outcome Indicators - Section C'!H$30:H$121,MATCH('Print View'!$A151&amp;'Print View'!$V$81,'Outcome Indicators - Section C'!$A$30:$A$121&amp;'Outcome Indicators - Section C'!$C$30:$C$121,0)),""),"")</f>
        <v/>
      </c>
      <c r="Z151" s="312" t="str">
        <f t="array" ref="Z151">IFERROR(IF(INDEX('Outcome Indicators - Section C'!D$30:D$121,MATCH('Print View'!$A151&amp;'Print View'!$Z$81,'Outcome Indicators - Section C'!$A$30:$A$121&amp;'Outcome Indicators - Section C'!$C$30:$C$121,0))&lt;&gt;"",INDEX('Outcome Indicators - Section C'!D$30:D$121,MATCH('Print View'!$A151&amp;'Print View'!$Z$81,'Outcome Indicators - Section C'!$A$30:$A$121&amp;'Outcome Indicators - Section C'!$C$30:$C$121,0)),""),"")</f>
        <v/>
      </c>
      <c r="AA151" s="654" t="str">
        <f t="array" ref="AA151">IFERROR(IF(INDEX('Outcome Indicators - Section C'!F$30:F$121,MATCH('Print View'!$A151&amp;'Print View'!$Z$81,'Outcome Indicators - Section C'!$A$30:$A$121&amp;'Outcome Indicators - Section C'!$C$30:$C$121,0))&lt;&gt;"",INDEX('Outcome Indicators - Section C'!F$30:F$121,MATCH('Print View'!$A151&amp;'Print View'!$Z$81,'Outcome Indicators - Section C'!$A$30:$A$121&amp;'Outcome Indicators - Section C'!$C$30:$C$121,0)),""),"")</f>
        <v/>
      </c>
      <c r="AB151" s="656" t="str">
        <f t="array" ref="AB151">IFERROR(IF(INDEX('Outcome Indicators - Section C'!G$30:G$121,MATCH('Print View'!$A151&amp;'Print View'!$Z$81,'Outcome Indicators - Section C'!$A$30:$A$121&amp;'Outcome Indicators - Section C'!$C$30:$C$121,0))&lt;&gt;"",INDEX('Outcome Indicators - Section C'!G$30:G$121,MATCH('Print View'!$A151&amp;'Print View'!$Z$81,'Outcome Indicators - Section C'!$A$30:$A$121&amp;'Outcome Indicators - Section C'!$C$30:$C$121,0)),""),"")</f>
        <v/>
      </c>
      <c r="AC151" s="658" t="str">
        <f t="array" ref="AC151">IFERROR(IF(INDEX('Outcome Indicators - Section C'!H$30:H$121,MATCH('Print View'!$A151&amp;'Print View'!$Z$81,'Outcome Indicators - Section C'!$A$30:$A$121&amp;'Outcome Indicators - Section C'!$C$30:$C$121,0))&lt;&gt;"",INDEX('Outcome Indicators - Section C'!H$30:H$121,MATCH('Print View'!$A151&amp;'Print View'!$Z$81,'Outcome Indicators - Section C'!$A$30:$A$121&amp;'Outcome Indicators - Section C'!$C$30:$C$121,0)),""),"")</f>
        <v/>
      </c>
      <c r="AD151" s="278"/>
      <c r="AE151" s="260"/>
      <c r="AF151" s="260"/>
      <c r="AG151" s="260"/>
      <c r="AH151" s="260"/>
      <c r="AI151" s="260"/>
      <c r="AJ151" s="261"/>
    </row>
    <row r="152" spans="1:36" s="229" customFormat="1" ht="15.75" customHeight="1" x14ac:dyDescent="0.3">
      <c r="A152" s="607"/>
      <c r="B152" s="609"/>
      <c r="C152" s="609"/>
      <c r="D152" s="609"/>
      <c r="E152" s="609"/>
      <c r="F152" s="609"/>
      <c r="G152" s="609"/>
      <c r="H152" s="609"/>
      <c r="I152" s="611"/>
      <c r="J152" s="313" t="str">
        <f t="array" ref="J152">IFERROR(IF(INDEX('Outcome Indicators - Section C'!E$30:E$121,MATCH('Print View'!$A151&amp;'Print View'!$J$81,'Outcome Indicators - Section C'!$A$30:$A$121&amp;'Outcome Indicators - Section C'!$C$30:$C$121,0))&lt;&gt;"",INDEX('Outcome Indicators - Section C'!E$30:E$121,MATCH('Print View'!$A151&amp;'Print View'!$J$81,'Outcome Indicators - Section C'!$A$30:$A$121&amp;'Outcome Indicators - Section C'!$C$30:$C$121,0)),""),"")</f>
        <v/>
      </c>
      <c r="K152" s="655"/>
      <c r="L152" s="657"/>
      <c r="M152" s="659"/>
      <c r="N152" s="313" t="str">
        <f t="array" ref="N152">IFERROR(IF(INDEX('Outcome Indicators - Section C'!E$30:E$121,MATCH('Print View'!$A151&amp;'Print View'!$N$81,'Outcome Indicators - Section C'!$A$30:$A$121&amp;'Outcome Indicators - Section C'!$C$30:$C$121,0))&lt;&gt;"",INDEX('Outcome Indicators - Section C'!E$30:E$121,MATCH('Print View'!$A151&amp;'Print View'!$N$81,'Outcome Indicators - Section C'!$A$30:$A$121&amp;'Outcome Indicators - Section C'!$C$30:$C$121,0)),""),"")</f>
        <v/>
      </c>
      <c r="O152" s="655"/>
      <c r="P152" s="657"/>
      <c r="Q152" s="659"/>
      <c r="R152" s="313" t="str">
        <f t="array" ref="R152">IFERROR(IF(INDEX('Outcome Indicators - Section C'!E$30:E$121,MATCH('Print View'!$A151&amp;'Print View'!$R$81,'Outcome Indicators - Section C'!$A$30:$A$121&amp;'Outcome Indicators - Section C'!$C$30:$C$121,0))&lt;&gt;"",INDEX('Outcome Indicators - Section C'!E$30:E$121,MATCH('Print View'!$A151&amp;'Print View'!$R$81,'Outcome Indicators - Section C'!$A$30:$A$121&amp;'Outcome Indicators - Section C'!$C$30:$C$121,0)),""),"")</f>
        <v/>
      </c>
      <c r="S152" s="655"/>
      <c r="T152" s="657"/>
      <c r="U152" s="659"/>
      <c r="V152" s="313" t="str">
        <f t="array" ref="V152">IFERROR(IF(INDEX('Outcome Indicators - Section C'!E$30:E$121,MATCH('Print View'!$A151&amp;'Print View'!$V$81,'Outcome Indicators - Section C'!$A$30:$A$121&amp;'Outcome Indicators - Section C'!$C$30:$C$121,0))&lt;&gt;"",INDEX('Outcome Indicators - Section C'!E$30:E$121,MATCH('Print View'!$A151&amp;'Print View'!$V$81,'Outcome Indicators - Section C'!$A$30:$A$121&amp;'Outcome Indicators - Section C'!$C$30:$C$121,0)),""),"")</f>
        <v/>
      </c>
      <c r="W152" s="655"/>
      <c r="X152" s="657"/>
      <c r="Y152" s="659"/>
      <c r="Z152" s="313" t="str">
        <f t="array" ref="Z152">IFERROR(IF(INDEX('Outcome Indicators - Section C'!E$30:E$121,MATCH('Print View'!$A151&amp;'Print View'!$Z$81,'Outcome Indicators - Section C'!$A$30:$A$121&amp;'Outcome Indicators - Section C'!$C$30:$C$121,0))&lt;&gt;"",INDEX('Outcome Indicators - Section C'!E$30:E$121,MATCH('Print View'!$A151&amp;'Print View'!$Z$81,'Outcome Indicators - Section C'!$A$30:$A$121&amp;'Outcome Indicators - Section C'!$C$30:$C$121,0)),""),"")</f>
        <v/>
      </c>
      <c r="AA152" s="655"/>
      <c r="AB152" s="657"/>
      <c r="AC152" s="659"/>
      <c r="AD152" s="279"/>
      <c r="AE152" s="262"/>
      <c r="AF152" s="262"/>
      <c r="AG152" s="262"/>
      <c r="AH152" s="262"/>
      <c r="AI152" s="262"/>
      <c r="AJ152" s="263" t="s">
        <v>287</v>
      </c>
    </row>
    <row r="153" spans="1:36" s="229" customFormat="1" ht="28.8" x14ac:dyDescent="0.55000000000000004">
      <c r="A153" s="651">
        <v>17</v>
      </c>
      <c r="B153" s="652" t="str">
        <f>IFERROR(IF(INDEX('Outcome Indicators - Section C'!B$10:B$26,MATCH('Print View'!$A153,'Outcome Indicators - Section C'!$A$10:$A$26,0))&lt;&gt;"",INDEX('Outcome Indicators - Section C'!B$10:B$26,MATCH('Print View'!$A153,'Outcome Indicators - Section C'!$A$10:$A$26,0)),""),"")</f>
        <v/>
      </c>
      <c r="C153" s="652" t="str">
        <f>IFERROR(IF(INDEX('Outcome Indicators - Section C'!C$10:C$26,MATCH('Print View'!$A153,'Outcome Indicators - Section C'!$A$10:$A$26,0))&lt;&gt;"",INDEX('Outcome Indicators - Section C'!C$10:C$26,MATCH('Print View'!$A153,'Outcome Indicators - Section C'!$A$10:$A$26,0)),""),"")</f>
        <v/>
      </c>
      <c r="D153" s="652" t="str">
        <f>IFERROR(IF(INDEX('Outcome Indicators - Section C'!D$10:D$26,MATCH('Print View'!$A153,'Outcome Indicators - Section C'!$A$10:$A$26,0))&lt;&gt;"",INDEX('Outcome Indicators - Section C'!D$10:D$26,MATCH('Print View'!$A153,'Outcome Indicators - Section C'!$A$10:$A$26,0)),""),"")</f>
        <v/>
      </c>
      <c r="E153" s="652" t="str">
        <f>IFERROR(IF(INDEX('Outcome Indicators - Section C'!E$10:E$26,MATCH('Print View'!$A153,'Outcome Indicators - Section C'!$A$10:$A$26,0))&lt;&gt;"",INDEX('Outcome Indicators - Section C'!E$10:E$26,MATCH('Print View'!$A153,'Outcome Indicators - Section C'!$A$10:$A$26,0)),""),"")</f>
        <v/>
      </c>
      <c r="F153" s="652" t="str">
        <f>IFERROR(IF(INDEX('Outcome Indicators - Section C'!F$10:F$26,MATCH('Print View'!$A153,'Outcome Indicators - Section C'!$A$10:$A$26,0))&lt;&gt;"",INDEX('Outcome Indicators - Section C'!F$10:F$26,MATCH('Print View'!$A153,'Outcome Indicators - Section C'!$A$10:$A$26,0)),""),"")</f>
        <v/>
      </c>
      <c r="G153" s="652" t="str">
        <f>IFERROR(IF(INDEX('Outcome Indicators - Section C'!G$10:G$26,MATCH('Print View'!$A153,'Outcome Indicators - Section C'!$A$10:$A$26,0))&lt;&gt;"",INDEX('Outcome Indicators - Section C'!G$10:G$26,MATCH('Print View'!$A153,'Outcome Indicators - Section C'!$A$10:$A$26,0)),""),"")</f>
        <v/>
      </c>
      <c r="H153" s="660" t="str">
        <f>IFERROR(IF(INDEX('Outcome Indicators - Section C'!H$10:H$26,MATCH('Print View'!$A153,'Outcome Indicators - Section C'!$A$10:$A$26,0))&lt;&gt;"",INDEX('Outcome Indicators - Section C'!H$10:H$26,MATCH('Print View'!$A153,'Outcome Indicators - Section C'!$A$10:$A$26,0)),""),"")</f>
        <v/>
      </c>
      <c r="I153" s="605" t="str">
        <f>IFERROR(IF(INDEX('Outcome Indicators - Section C'!A$10:A$26,MATCH('Print View'!$A153,'Outcome Indicators - Section C'!$A$10:$A$26,0))&lt;&gt;"",INDEX('Outcome Indicators - Section C'!A$10:A$26,MATCH('Print View'!$A153,'Outcome Indicators - Section C'!$A$10:$A$26,0)),""),"")</f>
        <v/>
      </c>
      <c r="J153" s="284" t="str">
        <f t="array" ref="J153">IFERROR(IF(INDEX('Outcome Indicators - Section C'!D$30:D$121,MATCH('Print View'!$A153&amp;'Print View'!$J$81,'Outcome Indicators - Section C'!$A$30:$A$121&amp;'Outcome Indicators - Section C'!$C$30:$C$121,0))&lt;&gt;"",INDEX('Outcome Indicators - Section C'!D$30:D$121,MATCH('Print View'!$A153&amp;'Print View'!$J$81,'Outcome Indicators - Section C'!$A$30:$A$121&amp;'Outcome Indicators - Section C'!$C$30:$C$121,0)),""),"")</f>
        <v/>
      </c>
      <c r="K153" s="601" t="str">
        <f t="array" ref="K153">IFERROR(IF(INDEX('Outcome Indicators - Section C'!F$30:F$121,MATCH('Print View'!$A153&amp;'Print View'!$J$81,'Outcome Indicators - Section C'!$A$30:$A$121&amp;'Outcome Indicators - Section C'!$C$30:$C$121,0))&lt;&gt;"",INDEX('Outcome Indicators - Section C'!F$30:F$121,MATCH('Print View'!$A153&amp;'Print View'!$J$81,'Outcome Indicators - Section C'!$A$30:$A$121&amp;'Outcome Indicators - Section C'!$C$30:$C$121,0)),""),"")</f>
        <v/>
      </c>
      <c r="L153" s="603" t="str">
        <f t="array" ref="L153">IFERROR(IF(INDEX('Outcome Indicators - Section C'!G$30:G$121,MATCH('Print View'!$A153&amp;'Print View'!$J$81,'Outcome Indicators - Section C'!$A$30:$A$121&amp;'Outcome Indicators - Section C'!$C$30:$C$121,0))&lt;&gt;"",INDEX('Outcome Indicators - Section C'!G$30:G$121,MATCH('Print View'!$A153&amp;'Print View'!$J$81,'Outcome Indicators - Section C'!$A$30:$A$121&amp;'Outcome Indicators - Section C'!$C$30:$C$121,0)),""),"")</f>
        <v/>
      </c>
      <c r="M153" s="605" t="str">
        <f t="array" ref="M153">IFERROR(IF(INDEX('Outcome Indicators - Section C'!H$30:H$121,MATCH('Print View'!$A153&amp;'Print View'!$J$81,'Outcome Indicators - Section C'!$A$30:$A$121&amp;'Outcome Indicators - Section C'!$C$30:$C$121,0))&lt;&gt;"",INDEX('Outcome Indicators - Section C'!H$30:H$121,MATCH('Print View'!$A153&amp;'Print View'!$J$81,'Outcome Indicators - Section C'!$A$30:$A$121&amp;'Outcome Indicators - Section C'!$C$30:$C$121,0)),""),"")</f>
        <v/>
      </c>
      <c r="N153" s="284" t="str">
        <f t="array" ref="N153">IFERROR(IF(INDEX('Outcome Indicators - Section C'!D$30:D$121,MATCH('Print View'!$A153&amp;'Print View'!$N$81,'Outcome Indicators - Section C'!$A$30:$A$121&amp;'Outcome Indicators - Section C'!$C$30:$C$121,0))&lt;&gt;"",INDEX('Outcome Indicators - Section C'!D$30:D$121,MATCH('Print View'!$A153&amp;'Print View'!$N$81,'Outcome Indicators - Section C'!$A$30:$A$121&amp;'Outcome Indicators - Section C'!$C$30:$C$121,0)),""),"")</f>
        <v/>
      </c>
      <c r="O153" s="601" t="str">
        <f t="array" ref="O153">IFERROR(IF(INDEX('Outcome Indicators - Section C'!F$30:F$121,MATCH('Print View'!$A153&amp;'Print View'!$N$81,'Outcome Indicators - Section C'!$A$30:$A$121&amp;'Outcome Indicators - Section C'!$C$30:$C$121,0))&lt;&gt;"",INDEX('Outcome Indicators - Section C'!F$30:F$121,MATCH('Print View'!$A153&amp;'Print View'!$N$81,'Outcome Indicators - Section C'!$A$30:$A$121&amp;'Outcome Indicators - Section C'!$C$30:$C$121,0)),""),"")</f>
        <v/>
      </c>
      <c r="P153" s="603" t="str">
        <f t="array" ref="P153">IFERROR(IF(INDEX('Outcome Indicators - Section C'!G$30:G$121,MATCH('Print View'!$A153&amp;'Print View'!$N$81,'Outcome Indicators - Section C'!$A$30:$A$121&amp;'Outcome Indicators - Section C'!$C$30:$C$121,0))&lt;&gt;"",INDEX('Outcome Indicators - Section C'!G$30:G$121,MATCH('Print View'!$A153&amp;'Print View'!$N$81,'Outcome Indicators - Section C'!$A$30:$A$121&amp;'Outcome Indicators - Section C'!$C$30:$C$121,0)),""),"")</f>
        <v/>
      </c>
      <c r="Q153" s="605" t="str">
        <f t="array" ref="Q153">IFERROR(IF(INDEX('Outcome Indicators - Section C'!H$30:H$121,MATCH('Print View'!$A153&amp;'Print View'!$N$81,'Outcome Indicators - Section C'!$A$30:$A$121&amp;'Outcome Indicators - Section C'!$C$30:$C$121,0))&lt;&gt;"",INDEX('Outcome Indicators - Section C'!H$30:H$121,MATCH('Print View'!$A153&amp;'Print View'!$N$81,'Outcome Indicators - Section C'!$A$30:$A$121&amp;'Outcome Indicators - Section C'!$C$30:$C$121,0)),""),"")</f>
        <v/>
      </c>
      <c r="R153" s="284" t="str">
        <f t="array" ref="R153">IFERROR(IF(INDEX('Outcome Indicators - Section C'!D$30:D$121,MATCH('Print View'!$A153&amp;'Print View'!$R$81,'Outcome Indicators - Section C'!$A$30:$A$121&amp;'Outcome Indicators - Section C'!$C$30:$C$121,0))&lt;&gt;"",INDEX('Outcome Indicators - Section C'!D$30:D$121,MATCH('Print View'!$A153&amp;'Print View'!$R$81,'Outcome Indicators - Section C'!$A$30:$A$121&amp;'Outcome Indicators - Section C'!$C$30:$C$121,0)),""),"")</f>
        <v/>
      </c>
      <c r="S153" s="601" t="str">
        <f t="array" ref="S153">IFERROR(IF(INDEX('Outcome Indicators - Section C'!F$30:F$121,MATCH('Print View'!$A153&amp;'Print View'!$R$81,'Outcome Indicators - Section C'!$A$30:$A$121&amp;'Outcome Indicators - Section C'!$C$30:$C$121,0))&lt;&gt;"",INDEX('Outcome Indicators - Section C'!F$30:F$121,MATCH('Print View'!$A153&amp;'Print View'!$R$81,'Outcome Indicators - Section C'!$A$30:$A$121&amp;'Outcome Indicators - Section C'!$C$30:$C$121,0)),""),"")</f>
        <v/>
      </c>
      <c r="T153" s="603" t="str">
        <f t="array" ref="T153">IFERROR(IF(INDEX('Outcome Indicators - Section C'!G$30:G$121,MATCH('Print View'!$A153&amp;'Print View'!$R$81,'Outcome Indicators - Section C'!$A$30:$A$121&amp;'Outcome Indicators - Section C'!$C$30:$C$121,0))&lt;&gt;"",INDEX('Outcome Indicators - Section C'!G$30:G$121,MATCH('Print View'!$A153&amp;'Print View'!$R$81,'Outcome Indicators - Section C'!$A$30:$A$121&amp;'Outcome Indicators - Section C'!$C$30:$C$121,0)),""),"")</f>
        <v/>
      </c>
      <c r="U153" s="605" t="str">
        <f t="array" ref="U153">IFERROR(IF(INDEX('Outcome Indicators - Section C'!H$30:H$121,MATCH('Print View'!$A153&amp;'Print View'!$R$81,'Outcome Indicators - Section C'!$A$30:$A$121&amp;'Outcome Indicators - Section C'!$C$30:$C$121,0))&lt;&gt;"",INDEX('Outcome Indicators - Section C'!H$30:H$121,MATCH('Print View'!$A153&amp;'Print View'!$R$81,'Outcome Indicators - Section C'!$A$30:$A$121&amp;'Outcome Indicators - Section C'!$C$30:$C$121,0)),""),"")</f>
        <v/>
      </c>
      <c r="V153" s="284" t="str">
        <f t="array" ref="V153">IFERROR(IF(INDEX('Outcome Indicators - Section C'!D$30:D$121,MATCH('Print View'!$A153&amp;'Print View'!$V$81,'Outcome Indicators - Section C'!$A$30:$A$121&amp;'Outcome Indicators - Section C'!$C$30:$C$121,0))&lt;&gt;"",INDEX('Outcome Indicators - Section C'!D$30:D$121,MATCH('Print View'!$A153&amp;'Print View'!$V$81,'Outcome Indicators - Section C'!$A$30:$A$121&amp;'Outcome Indicators - Section C'!$C$30:$C$121,0)),""),"")</f>
        <v/>
      </c>
      <c r="W153" s="601" t="str">
        <f t="array" ref="W153">IFERROR(IF(INDEX('Outcome Indicators - Section C'!F$30:F$121,MATCH('Print View'!$A153&amp;'Print View'!$V$81,'Outcome Indicators - Section C'!$A$30:$A$121&amp;'Outcome Indicators - Section C'!$C$30:$C$121,0))&lt;&gt;"",INDEX('Outcome Indicators - Section C'!F$30:F$121,MATCH('Print View'!$A153&amp;'Print View'!$V$81,'Outcome Indicators - Section C'!$A$30:$A$121&amp;'Outcome Indicators - Section C'!$C$30:$C$121,0)),""),"")</f>
        <v/>
      </c>
      <c r="X153" s="603" t="str">
        <f t="array" ref="X153">IFERROR(IF(INDEX('Outcome Indicators - Section C'!G$30:G$121,MATCH('Print View'!$A153&amp;'Print View'!$V$81,'Outcome Indicators - Section C'!$A$30:$A$121&amp;'Outcome Indicators - Section C'!$C$30:$C$121,0))&lt;&gt;"",INDEX('Outcome Indicators - Section C'!G$30:G$121,MATCH('Print View'!$A153&amp;'Print View'!$V$81,'Outcome Indicators - Section C'!$A$30:$A$121&amp;'Outcome Indicators - Section C'!$C$30:$C$121,0)),""),"")</f>
        <v/>
      </c>
      <c r="Y153" s="605" t="str">
        <f t="array" ref="Y153">IFERROR(IF(INDEX('Outcome Indicators - Section C'!H$30:H$121,MATCH('Print View'!$A153&amp;'Print View'!$V$81,'Outcome Indicators - Section C'!$A$30:$A$121&amp;'Outcome Indicators - Section C'!$C$30:$C$121,0))&lt;&gt;"",INDEX('Outcome Indicators - Section C'!H$30:H$121,MATCH('Print View'!$A153&amp;'Print View'!$V$81,'Outcome Indicators - Section C'!$A$30:$A$121&amp;'Outcome Indicators - Section C'!$C$30:$C$121,0)),""),"")</f>
        <v/>
      </c>
      <c r="Z153" s="284" t="str">
        <f t="array" ref="Z153">IFERROR(IF(INDEX('Outcome Indicators - Section C'!D$30:D$121,MATCH('Print View'!$A153&amp;'Print View'!$Z$81,'Outcome Indicators - Section C'!$A$30:$A$121&amp;'Outcome Indicators - Section C'!$C$30:$C$121,0))&lt;&gt;"",INDEX('Outcome Indicators - Section C'!D$30:D$121,MATCH('Print View'!$A153&amp;'Print View'!$Z$81,'Outcome Indicators - Section C'!$A$30:$A$121&amp;'Outcome Indicators - Section C'!$C$30:$C$121,0)),""),"")</f>
        <v/>
      </c>
      <c r="AA153" s="601" t="str">
        <f t="array" ref="AA153">IFERROR(IF(INDEX('Outcome Indicators - Section C'!F$30:F$121,MATCH('Print View'!$A153&amp;'Print View'!$Z$81,'Outcome Indicators - Section C'!$A$30:$A$121&amp;'Outcome Indicators - Section C'!$C$30:$C$121,0))&lt;&gt;"",INDEX('Outcome Indicators - Section C'!F$30:F$121,MATCH('Print View'!$A153&amp;'Print View'!$Z$81,'Outcome Indicators - Section C'!$A$30:$A$121&amp;'Outcome Indicators - Section C'!$C$30:$C$121,0)),""),"")</f>
        <v/>
      </c>
      <c r="AB153" s="603" t="str">
        <f t="array" ref="AB153">IFERROR(IF(INDEX('Outcome Indicators - Section C'!G$30:G$121,MATCH('Print View'!$A153&amp;'Print View'!$Z$81,'Outcome Indicators - Section C'!$A$30:$A$121&amp;'Outcome Indicators - Section C'!$C$30:$C$121,0))&lt;&gt;"",INDEX('Outcome Indicators - Section C'!G$30:G$121,MATCH('Print View'!$A153&amp;'Print View'!$Z$81,'Outcome Indicators - Section C'!$A$30:$A$121&amp;'Outcome Indicators - Section C'!$C$30:$C$121,0)),""),"")</f>
        <v/>
      </c>
      <c r="AC153" s="605" t="str">
        <f t="array" ref="AC153">IFERROR(IF(INDEX('Outcome Indicators - Section C'!H$30:H$121,MATCH('Print View'!$A153&amp;'Print View'!$Z$81,'Outcome Indicators - Section C'!$A$30:$A$121&amp;'Outcome Indicators - Section C'!$C$30:$C$121,0))&lt;&gt;"",INDEX('Outcome Indicators - Section C'!H$30:H$121,MATCH('Print View'!$A153&amp;'Print View'!$Z$81,'Outcome Indicators - Section C'!$A$30:$A$121&amp;'Outcome Indicators - Section C'!$C$30:$C$121,0)),""),"")</f>
        <v/>
      </c>
      <c r="AD153" s="276"/>
      <c r="AE153" s="256"/>
      <c r="AF153" s="256"/>
      <c r="AG153" s="256"/>
      <c r="AH153" s="256"/>
      <c r="AI153" s="267"/>
      <c r="AJ153" s="662" t="s">
        <v>287</v>
      </c>
    </row>
    <row r="154" spans="1:36" s="229" customFormat="1" ht="15.75" customHeight="1" x14ac:dyDescent="0.3">
      <c r="A154" s="651"/>
      <c r="B154" s="653"/>
      <c r="C154" s="653"/>
      <c r="D154" s="653"/>
      <c r="E154" s="653"/>
      <c r="F154" s="653"/>
      <c r="G154" s="653"/>
      <c r="H154" s="661"/>
      <c r="I154" s="606"/>
      <c r="J154" s="285" t="str">
        <f t="array" ref="J154">IFERROR(IF(INDEX('Outcome Indicators - Section C'!E$30:E$121,MATCH('Print View'!$A153&amp;'Print View'!$J$81,'Outcome Indicators - Section C'!$A$30:$A$121&amp;'Outcome Indicators - Section C'!$C$30:$C$121,0))&lt;&gt;"",INDEX('Outcome Indicators - Section C'!E$30:E$121,MATCH('Print View'!$A153&amp;'Print View'!$J$81,'Outcome Indicators - Section C'!$A$30:$A$121&amp;'Outcome Indicators - Section C'!$C$30:$C$121,0)),""),"")</f>
        <v/>
      </c>
      <c r="K154" s="602"/>
      <c r="L154" s="604"/>
      <c r="M154" s="606"/>
      <c r="N154" s="285" t="str">
        <f t="array" ref="N154">IFERROR(IF(INDEX('Outcome Indicators - Section C'!E$30:E$121,MATCH('Print View'!$A153&amp;'Print View'!$N$81,'Outcome Indicators - Section C'!$A$30:$A$121&amp;'Outcome Indicators - Section C'!$C$30:$C$121,0))&lt;&gt;"",INDEX('Outcome Indicators - Section C'!E$30:E$121,MATCH('Print View'!$A153&amp;'Print View'!$N$81,'Outcome Indicators - Section C'!$A$30:$A$121&amp;'Outcome Indicators - Section C'!$C$30:$C$121,0)),""),"")</f>
        <v/>
      </c>
      <c r="O154" s="602"/>
      <c r="P154" s="604"/>
      <c r="Q154" s="606"/>
      <c r="R154" s="285" t="str">
        <f t="array" ref="R154">IFERROR(IF(INDEX('Outcome Indicators - Section C'!E$30:E$121,MATCH('Print View'!$A153&amp;'Print View'!$R$81,'Outcome Indicators - Section C'!$A$30:$A$121&amp;'Outcome Indicators - Section C'!$C$30:$C$121,0))&lt;&gt;"",INDEX('Outcome Indicators - Section C'!E$30:E$121,MATCH('Print View'!$A153&amp;'Print View'!$R$81,'Outcome Indicators - Section C'!$A$30:$A$121&amp;'Outcome Indicators - Section C'!$C$30:$C$121,0)),""),"")</f>
        <v/>
      </c>
      <c r="S154" s="602"/>
      <c r="T154" s="604"/>
      <c r="U154" s="606"/>
      <c r="V154" s="285" t="str">
        <f t="array" ref="V154">IFERROR(IF(INDEX('Outcome Indicators - Section C'!E$30:E$121,MATCH('Print View'!$A153&amp;'Print View'!$V$81,'Outcome Indicators - Section C'!$A$30:$A$121&amp;'Outcome Indicators - Section C'!$C$30:$C$121,0))&lt;&gt;"",INDEX('Outcome Indicators - Section C'!E$30:E$121,MATCH('Print View'!$A153&amp;'Print View'!$V$81,'Outcome Indicators - Section C'!$A$30:$A$121&amp;'Outcome Indicators - Section C'!$C$30:$C$121,0)),""),"")</f>
        <v/>
      </c>
      <c r="W154" s="602"/>
      <c r="X154" s="604"/>
      <c r="Y154" s="606"/>
      <c r="Z154" s="285" t="str">
        <f t="array" ref="Z154">IFERROR(IF(INDEX('Outcome Indicators - Section C'!E$30:E$121,MATCH('Print View'!$A153&amp;'Print View'!$Z$81,'Outcome Indicators - Section C'!$A$30:$A$121&amp;'Outcome Indicators - Section C'!$C$30:$C$121,0))&lt;&gt;"",INDEX('Outcome Indicators - Section C'!E$30:E$121,MATCH('Print View'!$A153&amp;'Print View'!$Z$81,'Outcome Indicators - Section C'!$A$30:$A$121&amp;'Outcome Indicators - Section C'!$C$30:$C$121,0)),""),"")</f>
        <v/>
      </c>
      <c r="AA154" s="602"/>
      <c r="AB154" s="604"/>
      <c r="AC154" s="606"/>
      <c r="AD154" s="277"/>
      <c r="AE154" s="258"/>
      <c r="AF154" s="258"/>
      <c r="AG154" s="258"/>
      <c r="AH154" s="258"/>
      <c r="AI154" s="267"/>
      <c r="AJ154" s="662" t="s">
        <v>287</v>
      </c>
    </row>
    <row r="155" spans="1:36" s="229" customFormat="1" ht="28.8" x14ac:dyDescent="0.55000000000000004">
      <c r="A155" s="607">
        <v>18</v>
      </c>
      <c r="B155" s="608" t="str">
        <f>IFERROR(IF(INDEX('Outcome Indicators - Section C'!B$10:B$26,MATCH('Print View'!$A155,'Outcome Indicators - Section C'!$A$10:$A$26,0))&lt;&gt;"",INDEX('Outcome Indicators - Section C'!B$10:B$26,MATCH('Print View'!$A155,'Outcome Indicators - Section C'!$A$10:$A$26,0)),""),"")</f>
        <v/>
      </c>
      <c r="C155" s="608" t="str">
        <f>IFERROR(IF(INDEX('Outcome Indicators - Section C'!C$10:C$26,MATCH('Print View'!$A155,'Outcome Indicators - Section C'!$A$10:$A$26,0))&lt;&gt;"",INDEX('Outcome Indicators - Section C'!C$10:C$26,MATCH('Print View'!$A155,'Outcome Indicators - Section C'!$A$10:$A$26,0)),""),"")</f>
        <v/>
      </c>
      <c r="D155" s="608" t="str">
        <f>IFERROR(IF(INDEX('Outcome Indicators - Section C'!D$10:D$26,MATCH('Print View'!$A155,'Outcome Indicators - Section C'!$A$10:$A$26,0))&lt;&gt;"",INDEX('Outcome Indicators - Section C'!D$10:D$26,MATCH('Print View'!$A155,'Outcome Indicators - Section C'!$A$10:$A$26,0)),""),"")</f>
        <v/>
      </c>
      <c r="E155" s="608" t="str">
        <f>IFERROR(IF(INDEX('Outcome Indicators - Section C'!E$10:E$26,MATCH('Print View'!$A155,'Outcome Indicators - Section C'!$A$10:$A$26,0))&lt;&gt;"",INDEX('Outcome Indicators - Section C'!E$10:E$26,MATCH('Print View'!$A155,'Outcome Indicators - Section C'!$A$10:$A$26,0)),""),"")</f>
        <v/>
      </c>
      <c r="F155" s="608" t="str">
        <f>IFERROR(IF(INDEX('Outcome Indicators - Section C'!F$10:F$26,MATCH('Print View'!$A155,'Outcome Indicators - Section C'!$A$10:$A$26,0))&lt;&gt;"",INDEX('Outcome Indicators - Section C'!F$10:F$26,MATCH('Print View'!$A155,'Outcome Indicators - Section C'!$A$10:$A$26,0)),""),"")</f>
        <v/>
      </c>
      <c r="G155" s="608" t="str">
        <f>IFERROR(IF(INDEX('Outcome Indicators - Section C'!G$10:G$26,MATCH('Print View'!$A155,'Outcome Indicators - Section C'!$A$10:$A$26,0))&lt;&gt;"",INDEX('Outcome Indicators - Section C'!G$10:G$26,MATCH('Print View'!$A155,'Outcome Indicators - Section C'!$A$10:$A$26,0)),""),"")</f>
        <v/>
      </c>
      <c r="H155" s="608" t="str">
        <f>IFERROR(IF(INDEX('Outcome Indicators - Section C'!H$10:H$26,MATCH('Print View'!$A155,'Outcome Indicators - Section C'!$A$10:$A$26,0))&lt;&gt;"",INDEX('Outcome Indicators - Section C'!H$10:H$26,MATCH('Print View'!$A155,'Outcome Indicators - Section C'!$A$10:$A$26,0)),""),"")</f>
        <v/>
      </c>
      <c r="I155" s="610" t="str">
        <f>IFERROR(IF(INDEX('Outcome Indicators - Section C'!A$10:A$26,MATCH('Print View'!$A155,'Outcome Indicators - Section C'!$A$10:$A$26,0))&lt;&gt;"",INDEX('Outcome Indicators - Section C'!A$10:A$26,MATCH('Print View'!$A155,'Outcome Indicators - Section C'!$A$10:$A$26,0)),""),"")</f>
        <v/>
      </c>
      <c r="J155" s="312" t="str">
        <f t="array" ref="J155">IFERROR(IF(INDEX('Outcome Indicators - Section C'!D$30:D$121,MATCH('Print View'!$A155&amp;'Print View'!$J$81,'Outcome Indicators - Section C'!$A$30:$A$121&amp;'Outcome Indicators - Section C'!$C$30:$C$121,0))&lt;&gt;"",INDEX('Outcome Indicators - Section C'!D$30:D$121,MATCH('Print View'!$A155&amp;'Print View'!$J$81,'Outcome Indicators - Section C'!$A$30:$A$121&amp;'Outcome Indicators - Section C'!$C$30:$C$121,0)),""),"")</f>
        <v/>
      </c>
      <c r="K155" s="654" t="str">
        <f t="array" ref="K155">IFERROR(IF(INDEX('Outcome Indicators - Section C'!F$30:F$121,MATCH('Print View'!$A155&amp;'Print View'!$J$81,'Outcome Indicators - Section C'!$A$30:$A$121&amp;'Outcome Indicators - Section C'!$C$30:$C$121,0))&lt;&gt;"",INDEX('Outcome Indicators - Section C'!F$30:F$121,MATCH('Print View'!$A155&amp;'Print View'!$J$81,'Outcome Indicators - Section C'!$A$30:$A$121&amp;'Outcome Indicators - Section C'!$C$30:$C$121,0)),""),"")</f>
        <v/>
      </c>
      <c r="L155" s="656" t="str">
        <f t="array" ref="L155">IFERROR(IF(INDEX('Outcome Indicators - Section C'!G$30:G$121,MATCH('Print View'!$A155&amp;'Print View'!$J$81,'Outcome Indicators - Section C'!$A$30:$A$121&amp;'Outcome Indicators - Section C'!$C$30:$C$121,0))&lt;&gt;"",INDEX('Outcome Indicators - Section C'!G$30:G$121,MATCH('Print View'!$A155&amp;'Print View'!$J$81,'Outcome Indicators - Section C'!$A$30:$A$121&amp;'Outcome Indicators - Section C'!$C$30:$C$121,0)),""),"")</f>
        <v/>
      </c>
      <c r="M155" s="658" t="str">
        <f t="array" ref="M155">IFERROR(IF(INDEX('Outcome Indicators - Section C'!H$30:H$121,MATCH('Print View'!$A155&amp;'Print View'!$J$81,'Outcome Indicators - Section C'!$A$30:$A$121&amp;'Outcome Indicators - Section C'!$C$30:$C$121,0))&lt;&gt;"",INDEX('Outcome Indicators - Section C'!H$30:H$121,MATCH('Print View'!$A155&amp;'Print View'!$J$81,'Outcome Indicators - Section C'!$A$30:$A$121&amp;'Outcome Indicators - Section C'!$C$30:$C$121,0)),""),"")</f>
        <v/>
      </c>
      <c r="N155" s="312" t="str">
        <f t="array" ref="N155">IFERROR(IF(INDEX('Outcome Indicators - Section C'!D$30:D$121,MATCH('Print View'!$A155&amp;'Print View'!$N$81,'Outcome Indicators - Section C'!$A$30:$A$121&amp;'Outcome Indicators - Section C'!$C$30:$C$121,0))&lt;&gt;"",INDEX('Outcome Indicators - Section C'!D$30:D$121,MATCH('Print View'!$A155&amp;'Print View'!$N$81,'Outcome Indicators - Section C'!$A$30:$A$121&amp;'Outcome Indicators - Section C'!$C$30:$C$121,0)),""),"")</f>
        <v/>
      </c>
      <c r="O155" s="654" t="str">
        <f t="array" ref="O155">IFERROR(IF(INDEX('Outcome Indicators - Section C'!F$30:F$121,MATCH('Print View'!$A155&amp;'Print View'!$N$81,'Outcome Indicators - Section C'!$A$30:$A$121&amp;'Outcome Indicators - Section C'!$C$30:$C$121,0))&lt;&gt;"",INDEX('Outcome Indicators - Section C'!F$30:F$121,MATCH('Print View'!$A155&amp;'Print View'!$N$81,'Outcome Indicators - Section C'!$A$30:$A$121&amp;'Outcome Indicators - Section C'!$C$30:$C$121,0)),""),"")</f>
        <v/>
      </c>
      <c r="P155" s="656" t="str">
        <f t="array" ref="P155">IFERROR(IF(INDEX('Outcome Indicators - Section C'!G$30:G$121,MATCH('Print View'!$A155&amp;'Print View'!$N$81,'Outcome Indicators - Section C'!$A$30:$A$121&amp;'Outcome Indicators - Section C'!$C$30:$C$121,0))&lt;&gt;"",INDEX('Outcome Indicators - Section C'!G$30:G$121,MATCH('Print View'!$A155&amp;'Print View'!$N$81,'Outcome Indicators - Section C'!$A$30:$A$121&amp;'Outcome Indicators - Section C'!$C$30:$C$121,0)),""),"")</f>
        <v/>
      </c>
      <c r="Q155" s="658" t="str">
        <f t="array" ref="Q155">IFERROR(IF(INDEX('Outcome Indicators - Section C'!H$30:H$121,MATCH('Print View'!$A155&amp;'Print View'!$N$81,'Outcome Indicators - Section C'!$A$30:$A$121&amp;'Outcome Indicators - Section C'!$C$30:$C$121,0))&lt;&gt;"",INDEX('Outcome Indicators - Section C'!H$30:H$121,MATCH('Print View'!$A155&amp;'Print View'!$N$81,'Outcome Indicators - Section C'!$A$30:$A$121&amp;'Outcome Indicators - Section C'!$C$30:$C$121,0)),""),"")</f>
        <v/>
      </c>
      <c r="R155" s="312" t="str">
        <f t="array" ref="R155">IFERROR(IF(INDEX('Outcome Indicators - Section C'!D$30:D$121,MATCH('Print View'!$A155&amp;'Print View'!$R$81,'Outcome Indicators - Section C'!$A$30:$A$121&amp;'Outcome Indicators - Section C'!$C$30:$C$121,0))&lt;&gt;"",INDEX('Outcome Indicators - Section C'!D$30:D$121,MATCH('Print View'!$A155&amp;'Print View'!$R$81,'Outcome Indicators - Section C'!$A$30:$A$121&amp;'Outcome Indicators - Section C'!$C$30:$C$121,0)),""),"")</f>
        <v/>
      </c>
      <c r="S155" s="654" t="str">
        <f t="array" ref="S155">IFERROR(IF(INDEX('Outcome Indicators - Section C'!F$30:F$121,MATCH('Print View'!$A155&amp;'Print View'!$R$81,'Outcome Indicators - Section C'!$A$30:$A$121&amp;'Outcome Indicators - Section C'!$C$30:$C$121,0))&lt;&gt;"",INDEX('Outcome Indicators - Section C'!F$30:F$121,MATCH('Print View'!$A155&amp;'Print View'!$R$81,'Outcome Indicators - Section C'!$A$30:$A$121&amp;'Outcome Indicators - Section C'!$C$30:$C$121,0)),""),"")</f>
        <v/>
      </c>
      <c r="T155" s="656" t="str">
        <f t="array" ref="T155">IFERROR(IF(INDEX('Outcome Indicators - Section C'!G$30:G$121,MATCH('Print View'!$A155&amp;'Print View'!$R$81,'Outcome Indicators - Section C'!$A$30:$A$121&amp;'Outcome Indicators - Section C'!$C$30:$C$121,0))&lt;&gt;"",INDEX('Outcome Indicators - Section C'!G$30:G$121,MATCH('Print View'!$A155&amp;'Print View'!$R$81,'Outcome Indicators - Section C'!$A$30:$A$121&amp;'Outcome Indicators - Section C'!$C$30:$C$121,0)),""),"")</f>
        <v/>
      </c>
      <c r="U155" s="658" t="str">
        <f t="array" ref="U155">IFERROR(IF(INDEX('Outcome Indicators - Section C'!H$30:H$121,MATCH('Print View'!$A155&amp;'Print View'!$R$81,'Outcome Indicators - Section C'!$A$30:$A$121&amp;'Outcome Indicators - Section C'!$C$30:$C$121,0))&lt;&gt;"",INDEX('Outcome Indicators - Section C'!H$30:H$121,MATCH('Print View'!$A155&amp;'Print View'!$R$81,'Outcome Indicators - Section C'!$A$30:$A$121&amp;'Outcome Indicators - Section C'!$C$30:$C$121,0)),""),"")</f>
        <v/>
      </c>
      <c r="V155" s="312" t="str">
        <f t="array" ref="V155">IFERROR(IF(INDEX('Outcome Indicators - Section C'!D$30:D$121,MATCH('Print View'!$A155&amp;'Print View'!$V$81,'Outcome Indicators - Section C'!$A$30:$A$121&amp;'Outcome Indicators - Section C'!$C$30:$C$121,0))&lt;&gt;"",INDEX('Outcome Indicators - Section C'!D$30:D$121,MATCH('Print View'!$A155&amp;'Print View'!$V$81,'Outcome Indicators - Section C'!$A$30:$A$121&amp;'Outcome Indicators - Section C'!$C$30:$C$121,0)),""),"")</f>
        <v/>
      </c>
      <c r="W155" s="654" t="str">
        <f t="array" ref="W155">IFERROR(IF(INDEX('Outcome Indicators - Section C'!F$30:F$121,MATCH('Print View'!$A155&amp;'Print View'!$V$81,'Outcome Indicators - Section C'!$A$30:$A$121&amp;'Outcome Indicators - Section C'!$C$30:$C$121,0))&lt;&gt;"",INDEX('Outcome Indicators - Section C'!F$30:F$121,MATCH('Print View'!$A155&amp;'Print View'!$V$81,'Outcome Indicators - Section C'!$A$30:$A$121&amp;'Outcome Indicators - Section C'!$C$30:$C$121,0)),""),"")</f>
        <v/>
      </c>
      <c r="X155" s="656" t="str">
        <f t="array" ref="X155">IFERROR(IF(INDEX('Outcome Indicators - Section C'!G$30:G$121,MATCH('Print View'!$A155&amp;'Print View'!$V$81,'Outcome Indicators - Section C'!$A$30:$A$121&amp;'Outcome Indicators - Section C'!$C$30:$C$121,0))&lt;&gt;"",INDEX('Outcome Indicators - Section C'!G$30:G$121,MATCH('Print View'!$A155&amp;'Print View'!$V$81,'Outcome Indicators - Section C'!$A$30:$A$121&amp;'Outcome Indicators - Section C'!$C$30:$C$121,0)),""),"")</f>
        <v/>
      </c>
      <c r="Y155" s="658" t="str">
        <f t="array" ref="Y155">IFERROR(IF(INDEX('Outcome Indicators - Section C'!H$30:H$121,MATCH('Print View'!$A155&amp;'Print View'!$V$81,'Outcome Indicators - Section C'!$A$30:$A$121&amp;'Outcome Indicators - Section C'!$C$30:$C$121,0))&lt;&gt;"",INDEX('Outcome Indicators - Section C'!H$30:H$121,MATCH('Print View'!$A155&amp;'Print View'!$V$81,'Outcome Indicators - Section C'!$A$30:$A$121&amp;'Outcome Indicators - Section C'!$C$30:$C$121,0)),""),"")</f>
        <v/>
      </c>
      <c r="Z155" s="312" t="str">
        <f t="array" ref="Z155">IFERROR(IF(INDEX('Outcome Indicators - Section C'!D$30:D$121,MATCH('Print View'!$A155&amp;'Print View'!$Z$81,'Outcome Indicators - Section C'!$A$30:$A$121&amp;'Outcome Indicators - Section C'!$C$30:$C$121,0))&lt;&gt;"",INDEX('Outcome Indicators - Section C'!D$30:D$121,MATCH('Print View'!$A155&amp;'Print View'!$Z$81,'Outcome Indicators - Section C'!$A$30:$A$121&amp;'Outcome Indicators - Section C'!$C$30:$C$121,0)),""),"")</f>
        <v/>
      </c>
      <c r="AA155" s="654" t="str">
        <f t="array" ref="AA155">IFERROR(IF(INDEX('Outcome Indicators - Section C'!F$30:F$121,MATCH('Print View'!$A155&amp;'Print View'!$Z$81,'Outcome Indicators - Section C'!$A$30:$A$121&amp;'Outcome Indicators - Section C'!$C$30:$C$121,0))&lt;&gt;"",INDEX('Outcome Indicators - Section C'!F$30:F$121,MATCH('Print View'!$A155&amp;'Print View'!$Z$81,'Outcome Indicators - Section C'!$A$30:$A$121&amp;'Outcome Indicators - Section C'!$C$30:$C$121,0)),""),"")</f>
        <v/>
      </c>
      <c r="AB155" s="656" t="str">
        <f t="array" ref="AB155">IFERROR(IF(INDEX('Outcome Indicators - Section C'!G$30:G$121,MATCH('Print View'!$A155&amp;'Print View'!$Z$81,'Outcome Indicators - Section C'!$A$30:$A$121&amp;'Outcome Indicators - Section C'!$C$30:$C$121,0))&lt;&gt;"",INDEX('Outcome Indicators - Section C'!G$30:G$121,MATCH('Print View'!$A155&amp;'Print View'!$Z$81,'Outcome Indicators - Section C'!$A$30:$A$121&amp;'Outcome Indicators - Section C'!$C$30:$C$121,0)),""),"")</f>
        <v/>
      </c>
      <c r="AC155" s="658" t="str">
        <f t="array" ref="AC155">IFERROR(IF(INDEX('Outcome Indicators - Section C'!H$30:H$121,MATCH('Print View'!$A155&amp;'Print View'!$Z$81,'Outcome Indicators - Section C'!$A$30:$A$121&amp;'Outcome Indicators - Section C'!$C$30:$C$121,0))&lt;&gt;"",INDEX('Outcome Indicators - Section C'!H$30:H$121,MATCH('Print View'!$A155&amp;'Print View'!$Z$81,'Outcome Indicators - Section C'!$A$30:$A$121&amp;'Outcome Indicators - Section C'!$C$30:$C$121,0)),""),"")</f>
        <v/>
      </c>
      <c r="AD155" s="278"/>
      <c r="AE155" s="260"/>
      <c r="AF155" s="260"/>
      <c r="AG155" s="260"/>
      <c r="AH155" s="260"/>
      <c r="AI155" s="260"/>
      <c r="AJ155" s="261" t="s">
        <v>287</v>
      </c>
    </row>
    <row r="156" spans="1:36" s="229" customFormat="1" ht="15.75" customHeight="1" x14ac:dyDescent="0.3">
      <c r="A156" s="607"/>
      <c r="B156" s="609"/>
      <c r="C156" s="609"/>
      <c r="D156" s="609"/>
      <c r="E156" s="609"/>
      <c r="F156" s="609"/>
      <c r="G156" s="609"/>
      <c r="H156" s="609"/>
      <c r="I156" s="611"/>
      <c r="J156" s="313" t="str">
        <f t="array" ref="J156">IFERROR(IF(INDEX('Outcome Indicators - Section C'!E$30:E$121,MATCH('Print View'!$A155&amp;'Print View'!$J$81,'Outcome Indicators - Section C'!$A$30:$A$121&amp;'Outcome Indicators - Section C'!$C$30:$C$121,0))&lt;&gt;"",INDEX('Outcome Indicators - Section C'!E$30:E$121,MATCH('Print View'!$A155&amp;'Print View'!$J$81,'Outcome Indicators - Section C'!$A$30:$A$121&amp;'Outcome Indicators - Section C'!$C$30:$C$121,0)),""),"")</f>
        <v/>
      </c>
      <c r="K156" s="655"/>
      <c r="L156" s="657"/>
      <c r="M156" s="659"/>
      <c r="N156" s="313" t="str">
        <f t="array" ref="N156">IFERROR(IF(INDEX('Outcome Indicators - Section C'!E$30:E$121,MATCH('Print View'!$A155&amp;'Print View'!$N$81,'Outcome Indicators - Section C'!$A$30:$A$121&amp;'Outcome Indicators - Section C'!$C$30:$C$121,0))&lt;&gt;"",INDEX('Outcome Indicators - Section C'!E$30:E$121,MATCH('Print View'!$A155&amp;'Print View'!$N$81,'Outcome Indicators - Section C'!$A$30:$A$121&amp;'Outcome Indicators - Section C'!$C$30:$C$121,0)),""),"")</f>
        <v/>
      </c>
      <c r="O156" s="655"/>
      <c r="P156" s="657"/>
      <c r="Q156" s="659"/>
      <c r="R156" s="313" t="str">
        <f t="array" ref="R156">IFERROR(IF(INDEX('Outcome Indicators - Section C'!E$30:E$121,MATCH('Print View'!$A155&amp;'Print View'!$R$81,'Outcome Indicators - Section C'!$A$30:$A$121&amp;'Outcome Indicators - Section C'!$C$30:$C$121,0))&lt;&gt;"",INDEX('Outcome Indicators - Section C'!E$30:E$121,MATCH('Print View'!$A155&amp;'Print View'!$R$81,'Outcome Indicators - Section C'!$A$30:$A$121&amp;'Outcome Indicators - Section C'!$C$30:$C$121,0)),""),"")</f>
        <v/>
      </c>
      <c r="S156" s="655"/>
      <c r="T156" s="657"/>
      <c r="U156" s="659"/>
      <c r="V156" s="313" t="str">
        <f t="array" ref="V156">IFERROR(IF(INDEX('Outcome Indicators - Section C'!E$30:E$121,MATCH('Print View'!$A155&amp;'Print View'!$V$81,'Outcome Indicators - Section C'!$A$30:$A$121&amp;'Outcome Indicators - Section C'!$C$30:$C$121,0))&lt;&gt;"",INDEX('Outcome Indicators - Section C'!E$30:E$121,MATCH('Print View'!$A155&amp;'Print View'!$V$81,'Outcome Indicators - Section C'!$A$30:$A$121&amp;'Outcome Indicators - Section C'!$C$30:$C$121,0)),""),"")</f>
        <v/>
      </c>
      <c r="W156" s="655"/>
      <c r="X156" s="657"/>
      <c r="Y156" s="659"/>
      <c r="Z156" s="313" t="str">
        <f t="array" ref="Z156">IFERROR(IF(INDEX('Outcome Indicators - Section C'!E$30:E$121,MATCH('Print View'!$A155&amp;'Print View'!$Z$81,'Outcome Indicators - Section C'!$A$30:$A$121&amp;'Outcome Indicators - Section C'!$C$30:$C$121,0))&lt;&gt;"",INDEX('Outcome Indicators - Section C'!E$30:E$121,MATCH('Print View'!$A155&amp;'Print View'!$Z$81,'Outcome Indicators - Section C'!$A$30:$A$121&amp;'Outcome Indicators - Section C'!$C$30:$C$121,0)),""),"")</f>
        <v/>
      </c>
      <c r="AA156" s="655"/>
      <c r="AB156" s="657"/>
      <c r="AC156" s="659"/>
      <c r="AD156" s="279"/>
      <c r="AE156" s="262"/>
      <c r="AF156" s="262"/>
      <c r="AG156" s="262"/>
      <c r="AH156" s="262"/>
      <c r="AI156" s="262"/>
      <c r="AJ156" s="263" t="s">
        <v>287</v>
      </c>
    </row>
    <row r="157" spans="1:36" s="229" customFormat="1" ht="28.8" x14ac:dyDescent="0.55000000000000004">
      <c r="A157" s="651">
        <v>19</v>
      </c>
      <c r="B157" s="652" t="str">
        <f>IFERROR(IF(INDEX('Outcome Indicators - Section C'!B$10:B$26,MATCH('Print View'!$A157,'Outcome Indicators - Section C'!$A$10:$A$26,0))&lt;&gt;"",INDEX('Outcome Indicators - Section C'!B$10:B$26,MATCH('Print View'!$A157,'Outcome Indicators - Section C'!$A$10:$A$26,0)),""),"")</f>
        <v/>
      </c>
      <c r="C157" s="652" t="str">
        <f>IFERROR(IF(INDEX('Outcome Indicators - Section C'!C$10:C$26,MATCH('Print View'!$A157,'Outcome Indicators - Section C'!$A$10:$A$26,0))&lt;&gt;"",INDEX('Outcome Indicators - Section C'!C$10:C$26,MATCH('Print View'!$A157,'Outcome Indicators - Section C'!$A$10:$A$26,0)),""),"")</f>
        <v/>
      </c>
      <c r="D157" s="652" t="str">
        <f>IFERROR(IF(INDEX('Outcome Indicators - Section C'!D$10:D$26,MATCH('Print View'!$A157,'Outcome Indicators - Section C'!$A$10:$A$26,0))&lt;&gt;"",INDEX('Outcome Indicators - Section C'!D$10:D$26,MATCH('Print View'!$A157,'Outcome Indicators - Section C'!$A$10:$A$26,0)),""),"")</f>
        <v/>
      </c>
      <c r="E157" s="652" t="str">
        <f>IFERROR(IF(INDEX('Outcome Indicators - Section C'!E$10:E$26,MATCH('Print View'!$A157,'Outcome Indicators - Section C'!$A$10:$A$26,0))&lt;&gt;"",INDEX('Outcome Indicators - Section C'!E$10:E$26,MATCH('Print View'!$A157,'Outcome Indicators - Section C'!$A$10:$A$26,0)),""),"")</f>
        <v/>
      </c>
      <c r="F157" s="652" t="str">
        <f>IFERROR(IF(INDEX('Outcome Indicators - Section C'!F$10:F$26,MATCH('Print View'!$A157,'Outcome Indicators - Section C'!$A$10:$A$26,0))&lt;&gt;"",INDEX('Outcome Indicators - Section C'!F$10:F$26,MATCH('Print View'!$A157,'Outcome Indicators - Section C'!$A$10:$A$26,0)),""),"")</f>
        <v/>
      </c>
      <c r="G157" s="652" t="str">
        <f>IFERROR(IF(INDEX('Outcome Indicators - Section C'!G$10:G$26,MATCH('Print View'!$A157,'Outcome Indicators - Section C'!$A$10:$A$26,0))&lt;&gt;"",INDEX('Outcome Indicators - Section C'!G$10:G$26,MATCH('Print View'!$A157,'Outcome Indicators - Section C'!$A$10:$A$26,0)),""),"")</f>
        <v/>
      </c>
      <c r="H157" s="660" t="str">
        <f>IFERROR(IF(INDEX('Outcome Indicators - Section C'!H$10:H$26,MATCH('Print View'!$A157,'Outcome Indicators - Section C'!$A$10:$A$26,0))&lt;&gt;"",INDEX('Outcome Indicators - Section C'!H$10:H$26,MATCH('Print View'!$A157,'Outcome Indicators - Section C'!$A$10:$A$26,0)),""),"")</f>
        <v/>
      </c>
      <c r="I157" s="605" t="str">
        <f>IFERROR(IF(INDEX('Outcome Indicators - Section C'!A$10:A$26,MATCH('Print View'!$A157,'Outcome Indicators - Section C'!$A$10:$A$26,0))&lt;&gt;"",INDEX('Outcome Indicators - Section C'!A$10:A$26,MATCH('Print View'!$A157,'Outcome Indicators - Section C'!$A$10:$A$26,0)),""),"")</f>
        <v/>
      </c>
      <c r="J157" s="284" t="str">
        <f t="array" ref="J157">IFERROR(IF(INDEX('Outcome Indicators - Section C'!D$30:D$121,MATCH('Print View'!$A157&amp;'Print View'!$J$81,'Outcome Indicators - Section C'!$A$30:$A$121&amp;'Outcome Indicators - Section C'!$C$30:$C$121,0))&lt;&gt;"",INDEX('Outcome Indicators - Section C'!D$30:D$121,MATCH('Print View'!$A157&amp;'Print View'!$J$81,'Outcome Indicators - Section C'!$A$30:$A$121&amp;'Outcome Indicators - Section C'!$C$30:$C$121,0)),""),"")</f>
        <v/>
      </c>
      <c r="K157" s="601" t="str">
        <f t="array" ref="K157">IFERROR(IF(INDEX('Outcome Indicators - Section C'!F$30:F$121,MATCH('Print View'!$A157&amp;'Print View'!$J$81,'Outcome Indicators - Section C'!$A$30:$A$121&amp;'Outcome Indicators - Section C'!$C$30:$C$121,0))&lt;&gt;"",INDEX('Outcome Indicators - Section C'!F$30:F$121,MATCH('Print View'!$A157&amp;'Print View'!$J$81,'Outcome Indicators - Section C'!$A$30:$A$121&amp;'Outcome Indicators - Section C'!$C$30:$C$121,0)),""),"")</f>
        <v/>
      </c>
      <c r="L157" s="603" t="str">
        <f t="array" ref="L157">IFERROR(IF(INDEX('Outcome Indicators - Section C'!G$30:G$121,MATCH('Print View'!$A157&amp;'Print View'!$J$81,'Outcome Indicators - Section C'!$A$30:$A$121&amp;'Outcome Indicators - Section C'!$C$30:$C$121,0))&lt;&gt;"",INDEX('Outcome Indicators - Section C'!G$30:G$121,MATCH('Print View'!$A157&amp;'Print View'!$J$81,'Outcome Indicators - Section C'!$A$30:$A$121&amp;'Outcome Indicators - Section C'!$C$30:$C$121,0)),""),"")</f>
        <v/>
      </c>
      <c r="M157" s="605" t="str">
        <f t="array" ref="M157">IFERROR(IF(INDEX('Outcome Indicators - Section C'!H$30:H$121,MATCH('Print View'!$A157&amp;'Print View'!$J$81,'Outcome Indicators - Section C'!$A$30:$A$121&amp;'Outcome Indicators - Section C'!$C$30:$C$121,0))&lt;&gt;"",INDEX('Outcome Indicators - Section C'!H$30:H$121,MATCH('Print View'!$A157&amp;'Print View'!$J$81,'Outcome Indicators - Section C'!$A$30:$A$121&amp;'Outcome Indicators - Section C'!$C$30:$C$121,0)),""),"")</f>
        <v/>
      </c>
      <c r="N157" s="284" t="str">
        <f t="array" ref="N157">IFERROR(IF(INDEX('Outcome Indicators - Section C'!D$30:D$121,MATCH('Print View'!$A157&amp;'Print View'!$N$81,'Outcome Indicators - Section C'!$A$30:$A$121&amp;'Outcome Indicators - Section C'!$C$30:$C$121,0))&lt;&gt;"",INDEX('Outcome Indicators - Section C'!D$30:D$121,MATCH('Print View'!$A157&amp;'Print View'!$N$81,'Outcome Indicators - Section C'!$A$30:$A$121&amp;'Outcome Indicators - Section C'!$C$30:$C$121,0)),""),"")</f>
        <v/>
      </c>
      <c r="O157" s="601" t="str">
        <f t="array" ref="O157">IFERROR(IF(INDEX('Outcome Indicators - Section C'!F$30:F$121,MATCH('Print View'!$A157&amp;'Print View'!$N$81,'Outcome Indicators - Section C'!$A$30:$A$121&amp;'Outcome Indicators - Section C'!$C$30:$C$121,0))&lt;&gt;"",INDEX('Outcome Indicators - Section C'!F$30:F$121,MATCH('Print View'!$A157&amp;'Print View'!$N$81,'Outcome Indicators - Section C'!$A$30:$A$121&amp;'Outcome Indicators - Section C'!$C$30:$C$121,0)),""),"")</f>
        <v/>
      </c>
      <c r="P157" s="603" t="str">
        <f t="array" ref="P157">IFERROR(IF(INDEX('Outcome Indicators - Section C'!G$30:G$121,MATCH('Print View'!$A157&amp;'Print View'!$N$81,'Outcome Indicators - Section C'!$A$30:$A$121&amp;'Outcome Indicators - Section C'!$C$30:$C$121,0))&lt;&gt;"",INDEX('Outcome Indicators - Section C'!G$30:G$121,MATCH('Print View'!$A157&amp;'Print View'!$N$81,'Outcome Indicators - Section C'!$A$30:$A$121&amp;'Outcome Indicators - Section C'!$C$30:$C$121,0)),""),"")</f>
        <v/>
      </c>
      <c r="Q157" s="605" t="str">
        <f t="array" ref="Q157">IFERROR(IF(INDEX('Outcome Indicators - Section C'!H$30:H$121,MATCH('Print View'!$A157&amp;'Print View'!$N$81,'Outcome Indicators - Section C'!$A$30:$A$121&amp;'Outcome Indicators - Section C'!$C$30:$C$121,0))&lt;&gt;"",INDEX('Outcome Indicators - Section C'!H$30:H$121,MATCH('Print View'!$A157&amp;'Print View'!$N$81,'Outcome Indicators - Section C'!$A$30:$A$121&amp;'Outcome Indicators - Section C'!$C$30:$C$121,0)),""),"")</f>
        <v/>
      </c>
      <c r="R157" s="284" t="str">
        <f t="array" ref="R157">IFERROR(IF(INDEX('Outcome Indicators - Section C'!D$30:D$121,MATCH('Print View'!$A157&amp;'Print View'!$R$81,'Outcome Indicators - Section C'!$A$30:$A$121&amp;'Outcome Indicators - Section C'!$C$30:$C$121,0))&lt;&gt;"",INDEX('Outcome Indicators - Section C'!D$30:D$121,MATCH('Print View'!$A157&amp;'Print View'!$R$81,'Outcome Indicators - Section C'!$A$30:$A$121&amp;'Outcome Indicators - Section C'!$C$30:$C$121,0)),""),"")</f>
        <v/>
      </c>
      <c r="S157" s="601" t="str">
        <f t="array" ref="S157">IFERROR(IF(INDEX('Outcome Indicators - Section C'!F$30:F$121,MATCH('Print View'!$A157&amp;'Print View'!$R$81,'Outcome Indicators - Section C'!$A$30:$A$121&amp;'Outcome Indicators - Section C'!$C$30:$C$121,0))&lt;&gt;"",INDEX('Outcome Indicators - Section C'!F$30:F$121,MATCH('Print View'!$A157&amp;'Print View'!$R$81,'Outcome Indicators - Section C'!$A$30:$A$121&amp;'Outcome Indicators - Section C'!$C$30:$C$121,0)),""),"")</f>
        <v/>
      </c>
      <c r="T157" s="603" t="str">
        <f t="array" ref="T157">IFERROR(IF(INDEX('Outcome Indicators - Section C'!G$30:G$121,MATCH('Print View'!$A157&amp;'Print View'!$R$81,'Outcome Indicators - Section C'!$A$30:$A$121&amp;'Outcome Indicators - Section C'!$C$30:$C$121,0))&lt;&gt;"",INDEX('Outcome Indicators - Section C'!G$30:G$121,MATCH('Print View'!$A157&amp;'Print View'!$R$81,'Outcome Indicators - Section C'!$A$30:$A$121&amp;'Outcome Indicators - Section C'!$C$30:$C$121,0)),""),"")</f>
        <v/>
      </c>
      <c r="U157" s="605" t="str">
        <f t="array" ref="U157">IFERROR(IF(INDEX('Outcome Indicators - Section C'!H$30:H$121,MATCH('Print View'!$A157&amp;'Print View'!$R$81,'Outcome Indicators - Section C'!$A$30:$A$121&amp;'Outcome Indicators - Section C'!$C$30:$C$121,0))&lt;&gt;"",INDEX('Outcome Indicators - Section C'!H$30:H$121,MATCH('Print View'!$A157&amp;'Print View'!$R$81,'Outcome Indicators - Section C'!$A$30:$A$121&amp;'Outcome Indicators - Section C'!$C$30:$C$121,0)),""),"")</f>
        <v/>
      </c>
      <c r="V157" s="284" t="str">
        <f t="array" ref="V157">IFERROR(IF(INDEX('Outcome Indicators - Section C'!D$30:D$121,MATCH('Print View'!$A157&amp;'Print View'!$V$81,'Outcome Indicators - Section C'!$A$30:$A$121&amp;'Outcome Indicators - Section C'!$C$30:$C$121,0))&lt;&gt;"",INDEX('Outcome Indicators - Section C'!D$30:D$121,MATCH('Print View'!$A157&amp;'Print View'!$V$81,'Outcome Indicators - Section C'!$A$30:$A$121&amp;'Outcome Indicators - Section C'!$C$30:$C$121,0)),""),"")</f>
        <v/>
      </c>
      <c r="W157" s="601" t="str">
        <f t="array" ref="W157">IFERROR(IF(INDEX('Outcome Indicators - Section C'!F$30:F$121,MATCH('Print View'!$A157&amp;'Print View'!$V$81,'Outcome Indicators - Section C'!$A$30:$A$121&amp;'Outcome Indicators - Section C'!$C$30:$C$121,0))&lt;&gt;"",INDEX('Outcome Indicators - Section C'!F$30:F$121,MATCH('Print View'!$A157&amp;'Print View'!$V$81,'Outcome Indicators - Section C'!$A$30:$A$121&amp;'Outcome Indicators - Section C'!$C$30:$C$121,0)),""),"")</f>
        <v/>
      </c>
      <c r="X157" s="603" t="str">
        <f t="array" ref="X157">IFERROR(IF(INDEX('Outcome Indicators - Section C'!G$30:G$121,MATCH('Print View'!$A157&amp;'Print View'!$V$81,'Outcome Indicators - Section C'!$A$30:$A$121&amp;'Outcome Indicators - Section C'!$C$30:$C$121,0))&lt;&gt;"",INDEX('Outcome Indicators - Section C'!G$30:G$121,MATCH('Print View'!$A157&amp;'Print View'!$V$81,'Outcome Indicators - Section C'!$A$30:$A$121&amp;'Outcome Indicators - Section C'!$C$30:$C$121,0)),""),"")</f>
        <v/>
      </c>
      <c r="Y157" s="605" t="str">
        <f t="array" ref="Y157">IFERROR(IF(INDEX('Outcome Indicators - Section C'!H$30:H$121,MATCH('Print View'!$A157&amp;'Print View'!$V$81,'Outcome Indicators - Section C'!$A$30:$A$121&amp;'Outcome Indicators - Section C'!$C$30:$C$121,0))&lt;&gt;"",INDEX('Outcome Indicators - Section C'!H$30:H$121,MATCH('Print View'!$A157&amp;'Print View'!$V$81,'Outcome Indicators - Section C'!$A$30:$A$121&amp;'Outcome Indicators - Section C'!$C$30:$C$121,0)),""),"")</f>
        <v/>
      </c>
      <c r="Z157" s="284" t="str">
        <f t="array" ref="Z157">IFERROR(IF(INDEX('Outcome Indicators - Section C'!D$30:D$121,MATCH('Print View'!$A157&amp;'Print View'!$Z$81,'Outcome Indicators - Section C'!$A$30:$A$121&amp;'Outcome Indicators - Section C'!$C$30:$C$121,0))&lt;&gt;"",INDEX('Outcome Indicators - Section C'!D$30:D$121,MATCH('Print View'!$A157&amp;'Print View'!$Z$81,'Outcome Indicators - Section C'!$A$30:$A$121&amp;'Outcome Indicators - Section C'!$C$30:$C$121,0)),""),"")</f>
        <v/>
      </c>
      <c r="AA157" s="601" t="str">
        <f t="array" ref="AA157">IFERROR(IF(INDEX('Outcome Indicators - Section C'!F$30:F$121,MATCH('Print View'!$A157&amp;'Print View'!$Z$81,'Outcome Indicators - Section C'!$A$30:$A$121&amp;'Outcome Indicators - Section C'!$C$30:$C$121,0))&lt;&gt;"",INDEX('Outcome Indicators - Section C'!F$30:F$121,MATCH('Print View'!$A157&amp;'Print View'!$Z$81,'Outcome Indicators - Section C'!$A$30:$A$121&amp;'Outcome Indicators - Section C'!$C$30:$C$121,0)),""),"")</f>
        <v/>
      </c>
      <c r="AB157" s="603" t="str">
        <f t="array" ref="AB157">IFERROR(IF(INDEX('Outcome Indicators - Section C'!G$30:G$121,MATCH('Print View'!$A157&amp;'Print View'!$Z$81,'Outcome Indicators - Section C'!$A$30:$A$121&amp;'Outcome Indicators - Section C'!$C$30:$C$121,0))&lt;&gt;"",INDEX('Outcome Indicators - Section C'!G$30:G$121,MATCH('Print View'!$A157&amp;'Print View'!$Z$81,'Outcome Indicators - Section C'!$A$30:$A$121&amp;'Outcome Indicators - Section C'!$C$30:$C$121,0)),""),"")</f>
        <v/>
      </c>
      <c r="AC157" s="605" t="str">
        <f t="array" ref="AC157">IFERROR(IF(INDEX('Outcome Indicators - Section C'!H$30:H$121,MATCH('Print View'!$A157&amp;'Print View'!$Z$81,'Outcome Indicators - Section C'!$A$30:$A$121&amp;'Outcome Indicators - Section C'!$C$30:$C$121,0))&lt;&gt;"",INDEX('Outcome Indicators - Section C'!H$30:H$121,MATCH('Print View'!$A157&amp;'Print View'!$Z$81,'Outcome Indicators - Section C'!$A$30:$A$121&amp;'Outcome Indicators - Section C'!$C$30:$C$121,0)),""),"")</f>
        <v/>
      </c>
      <c r="AD157" s="276"/>
      <c r="AE157" s="256"/>
      <c r="AF157" s="256"/>
      <c r="AG157" s="256"/>
      <c r="AH157" s="256"/>
      <c r="AI157" s="267"/>
      <c r="AJ157" s="662" t="s">
        <v>287</v>
      </c>
    </row>
    <row r="158" spans="1:36" s="229" customFormat="1" ht="15.75" customHeight="1" x14ac:dyDescent="0.3">
      <c r="A158" s="651"/>
      <c r="B158" s="653"/>
      <c r="C158" s="653"/>
      <c r="D158" s="653"/>
      <c r="E158" s="653"/>
      <c r="F158" s="653"/>
      <c r="G158" s="653"/>
      <c r="H158" s="661"/>
      <c r="I158" s="606"/>
      <c r="J158" s="285" t="str">
        <f t="array" ref="J158">IFERROR(IF(INDEX('Outcome Indicators - Section C'!E$30:E$121,MATCH('Print View'!$A157&amp;'Print View'!$J$81,'Outcome Indicators - Section C'!$A$30:$A$121&amp;'Outcome Indicators - Section C'!$C$30:$C$121,0))&lt;&gt;"",INDEX('Outcome Indicators - Section C'!E$30:E$121,MATCH('Print View'!$A157&amp;'Print View'!$J$81,'Outcome Indicators - Section C'!$A$30:$A$121&amp;'Outcome Indicators - Section C'!$C$30:$C$121,0)),""),"")</f>
        <v/>
      </c>
      <c r="K158" s="602"/>
      <c r="L158" s="604"/>
      <c r="M158" s="606"/>
      <c r="N158" s="285" t="str">
        <f t="array" ref="N158">IFERROR(IF(INDEX('Outcome Indicators - Section C'!E$30:E$121,MATCH('Print View'!$A157&amp;'Print View'!$N$81,'Outcome Indicators - Section C'!$A$30:$A$121&amp;'Outcome Indicators - Section C'!$C$30:$C$121,0))&lt;&gt;"",INDEX('Outcome Indicators - Section C'!E$30:E$121,MATCH('Print View'!$A157&amp;'Print View'!$N$81,'Outcome Indicators - Section C'!$A$30:$A$121&amp;'Outcome Indicators - Section C'!$C$30:$C$121,0)),""),"")</f>
        <v/>
      </c>
      <c r="O158" s="602"/>
      <c r="P158" s="604"/>
      <c r="Q158" s="606"/>
      <c r="R158" s="285" t="str">
        <f t="array" ref="R158">IFERROR(IF(INDEX('Outcome Indicators - Section C'!E$30:E$121,MATCH('Print View'!$A157&amp;'Print View'!$R$81,'Outcome Indicators - Section C'!$A$30:$A$121&amp;'Outcome Indicators - Section C'!$C$30:$C$121,0))&lt;&gt;"",INDEX('Outcome Indicators - Section C'!E$30:E$121,MATCH('Print View'!$A157&amp;'Print View'!$R$81,'Outcome Indicators - Section C'!$A$30:$A$121&amp;'Outcome Indicators - Section C'!$C$30:$C$121,0)),""),"")</f>
        <v/>
      </c>
      <c r="S158" s="602"/>
      <c r="T158" s="604"/>
      <c r="U158" s="606"/>
      <c r="V158" s="285" t="str">
        <f t="array" ref="V158">IFERROR(IF(INDEX('Outcome Indicators - Section C'!E$30:E$121,MATCH('Print View'!$A157&amp;'Print View'!$V$81,'Outcome Indicators - Section C'!$A$30:$A$121&amp;'Outcome Indicators - Section C'!$C$30:$C$121,0))&lt;&gt;"",INDEX('Outcome Indicators - Section C'!E$30:E$121,MATCH('Print View'!$A157&amp;'Print View'!$V$81,'Outcome Indicators - Section C'!$A$30:$A$121&amp;'Outcome Indicators - Section C'!$C$30:$C$121,0)),""),"")</f>
        <v/>
      </c>
      <c r="W158" s="602"/>
      <c r="X158" s="604"/>
      <c r="Y158" s="606"/>
      <c r="Z158" s="285" t="str">
        <f t="array" ref="Z158">IFERROR(IF(INDEX('Outcome Indicators - Section C'!E$30:E$121,MATCH('Print View'!$A157&amp;'Print View'!$Z$81,'Outcome Indicators - Section C'!$A$30:$A$121&amp;'Outcome Indicators - Section C'!$C$30:$C$121,0))&lt;&gt;"",INDEX('Outcome Indicators - Section C'!E$30:E$121,MATCH('Print View'!$A157&amp;'Print View'!$Z$81,'Outcome Indicators - Section C'!$A$30:$A$121&amp;'Outcome Indicators - Section C'!$C$30:$C$121,0)),""),"")</f>
        <v/>
      </c>
      <c r="AA158" s="602"/>
      <c r="AB158" s="604"/>
      <c r="AC158" s="606"/>
      <c r="AD158" s="277"/>
      <c r="AE158" s="258"/>
      <c r="AF158" s="258"/>
      <c r="AG158" s="258"/>
      <c r="AH158" s="258"/>
      <c r="AI158" s="267"/>
      <c r="AJ158" s="662" t="s">
        <v>287</v>
      </c>
    </row>
    <row r="159" spans="1:36" s="229" customFormat="1" ht="28.8" x14ac:dyDescent="0.55000000000000004">
      <c r="A159" s="607">
        <v>20</v>
      </c>
      <c r="B159" s="608" t="str">
        <f>IFERROR(IF(INDEX('Outcome Indicators - Section C'!B$10:B$26,MATCH('Print View'!$A159,'Outcome Indicators - Section C'!$A$10:$A$26,0))&lt;&gt;"",INDEX('Outcome Indicators - Section C'!B$10:B$26,MATCH('Print View'!$A159,'Outcome Indicators - Section C'!$A$10:$A$26,0)),""),"")</f>
        <v/>
      </c>
      <c r="C159" s="608" t="str">
        <f>IFERROR(IF(INDEX('Outcome Indicators - Section C'!C$10:C$26,MATCH('Print View'!$A159,'Outcome Indicators - Section C'!$A$10:$A$26,0))&lt;&gt;"",INDEX('Outcome Indicators - Section C'!C$10:C$26,MATCH('Print View'!$A159,'Outcome Indicators - Section C'!$A$10:$A$26,0)),""),"")</f>
        <v/>
      </c>
      <c r="D159" s="608" t="str">
        <f>IFERROR(IF(INDEX('Outcome Indicators - Section C'!D$10:D$26,MATCH('Print View'!$A159,'Outcome Indicators - Section C'!$A$10:$A$26,0))&lt;&gt;"",INDEX('Outcome Indicators - Section C'!D$10:D$26,MATCH('Print View'!$A159,'Outcome Indicators - Section C'!$A$10:$A$26,0)),""),"")</f>
        <v/>
      </c>
      <c r="E159" s="608" t="str">
        <f>IFERROR(IF(INDEX('Outcome Indicators - Section C'!E$10:E$26,MATCH('Print View'!$A159,'Outcome Indicators - Section C'!$A$10:$A$26,0))&lt;&gt;"",INDEX('Outcome Indicators - Section C'!E$10:E$26,MATCH('Print View'!$A159,'Outcome Indicators - Section C'!$A$10:$A$26,0)),""),"")</f>
        <v/>
      </c>
      <c r="F159" s="608" t="str">
        <f>IFERROR(IF(INDEX('Outcome Indicators - Section C'!F$10:F$26,MATCH('Print View'!$A159,'Outcome Indicators - Section C'!$A$10:$A$26,0))&lt;&gt;"",INDEX('Outcome Indicators - Section C'!F$10:F$26,MATCH('Print View'!$A159,'Outcome Indicators - Section C'!$A$10:$A$26,0)),""),"")</f>
        <v/>
      </c>
      <c r="G159" s="608" t="str">
        <f>IFERROR(IF(INDEX('Outcome Indicators - Section C'!G$10:G$26,MATCH('Print View'!$A159,'Outcome Indicators - Section C'!$A$10:$A$26,0))&lt;&gt;"",INDEX('Outcome Indicators - Section C'!G$10:G$26,MATCH('Print View'!$A159,'Outcome Indicators - Section C'!$A$10:$A$26,0)),""),"")</f>
        <v/>
      </c>
      <c r="H159" s="608" t="str">
        <f>IFERROR(IF(INDEX('Outcome Indicators - Section C'!H$10:H$26,MATCH('Print View'!$A159,'Outcome Indicators - Section C'!$A$10:$A$26,0))&lt;&gt;"",INDEX('Outcome Indicators - Section C'!H$10:H$26,MATCH('Print View'!$A159,'Outcome Indicators - Section C'!$A$10:$A$26,0)),""),"")</f>
        <v/>
      </c>
      <c r="I159" s="610" t="str">
        <f>IFERROR(IF(INDEX('Outcome Indicators - Section C'!A$10:A$26,MATCH('Print View'!$A159,'Outcome Indicators - Section C'!$A$10:$A$26,0))&lt;&gt;"",INDEX('Outcome Indicators - Section C'!A$10:A$26,MATCH('Print View'!$A159,'Outcome Indicators - Section C'!$A$10:$A$26,0)),""),"")</f>
        <v/>
      </c>
      <c r="J159" s="312" t="str">
        <f t="array" ref="J159">IFERROR(IF(INDEX('Outcome Indicators - Section C'!D$30:D$121,MATCH('Print View'!$A159&amp;'Print View'!$J$81,'Outcome Indicators - Section C'!$A$30:$A$121&amp;'Outcome Indicators - Section C'!$C$30:$C$121,0))&lt;&gt;"",INDEX('Outcome Indicators - Section C'!D$30:D$121,MATCH('Print View'!$A159&amp;'Print View'!$J$81,'Outcome Indicators - Section C'!$A$30:$A$121&amp;'Outcome Indicators - Section C'!$C$30:$C$121,0)),""),"")</f>
        <v/>
      </c>
      <c r="K159" s="654" t="str">
        <f t="array" ref="K159">IFERROR(IF(INDEX('Outcome Indicators - Section C'!F$30:F$121,MATCH('Print View'!$A159&amp;'Print View'!$J$81,'Outcome Indicators - Section C'!$A$30:$A$121&amp;'Outcome Indicators - Section C'!$C$30:$C$121,0))&lt;&gt;"",INDEX('Outcome Indicators - Section C'!F$30:F$121,MATCH('Print View'!$A159&amp;'Print View'!$J$81,'Outcome Indicators - Section C'!$A$30:$A$121&amp;'Outcome Indicators - Section C'!$C$30:$C$121,0)),""),"")</f>
        <v/>
      </c>
      <c r="L159" s="656" t="str">
        <f t="array" ref="L159">IFERROR(IF(INDEX('Outcome Indicators - Section C'!G$30:G$121,MATCH('Print View'!$A159&amp;'Print View'!$J$81,'Outcome Indicators - Section C'!$A$30:$A$121&amp;'Outcome Indicators - Section C'!$C$30:$C$121,0))&lt;&gt;"",INDEX('Outcome Indicators - Section C'!G$30:G$121,MATCH('Print View'!$A159&amp;'Print View'!$J$81,'Outcome Indicators - Section C'!$A$30:$A$121&amp;'Outcome Indicators - Section C'!$C$30:$C$121,0)),""),"")</f>
        <v/>
      </c>
      <c r="M159" s="658" t="str">
        <f t="array" ref="M159">IFERROR(IF(INDEX('Outcome Indicators - Section C'!H$30:H$121,MATCH('Print View'!$A159&amp;'Print View'!$J$81,'Outcome Indicators - Section C'!$A$30:$A$121&amp;'Outcome Indicators - Section C'!$C$30:$C$121,0))&lt;&gt;"",INDEX('Outcome Indicators - Section C'!H$30:H$121,MATCH('Print View'!$A159&amp;'Print View'!$J$81,'Outcome Indicators - Section C'!$A$30:$A$121&amp;'Outcome Indicators - Section C'!$C$30:$C$121,0)),""),"")</f>
        <v/>
      </c>
      <c r="N159" s="312" t="str">
        <f t="array" ref="N159">IFERROR(IF(INDEX('Outcome Indicators - Section C'!D$30:D$121,MATCH('Print View'!$A159&amp;'Print View'!$N$81,'Outcome Indicators - Section C'!$A$30:$A$121&amp;'Outcome Indicators - Section C'!$C$30:$C$121,0))&lt;&gt;"",INDEX('Outcome Indicators - Section C'!D$30:D$121,MATCH('Print View'!$A159&amp;'Print View'!$N$81,'Outcome Indicators - Section C'!$A$30:$A$121&amp;'Outcome Indicators - Section C'!$C$30:$C$121,0)),""),"")</f>
        <v/>
      </c>
      <c r="O159" s="654" t="str">
        <f t="array" ref="O159">IFERROR(IF(INDEX('Outcome Indicators - Section C'!F$30:F$121,MATCH('Print View'!$A159&amp;'Print View'!$N$81,'Outcome Indicators - Section C'!$A$30:$A$121&amp;'Outcome Indicators - Section C'!$C$30:$C$121,0))&lt;&gt;"",INDEX('Outcome Indicators - Section C'!F$30:F$121,MATCH('Print View'!$A159&amp;'Print View'!$N$81,'Outcome Indicators - Section C'!$A$30:$A$121&amp;'Outcome Indicators - Section C'!$C$30:$C$121,0)),""),"")</f>
        <v/>
      </c>
      <c r="P159" s="656" t="str">
        <f t="array" ref="P159">IFERROR(IF(INDEX('Outcome Indicators - Section C'!G$30:G$121,MATCH('Print View'!$A159&amp;'Print View'!$N$81,'Outcome Indicators - Section C'!$A$30:$A$121&amp;'Outcome Indicators - Section C'!$C$30:$C$121,0))&lt;&gt;"",INDEX('Outcome Indicators - Section C'!G$30:G$121,MATCH('Print View'!$A159&amp;'Print View'!$N$81,'Outcome Indicators - Section C'!$A$30:$A$121&amp;'Outcome Indicators - Section C'!$C$30:$C$121,0)),""),"")</f>
        <v/>
      </c>
      <c r="Q159" s="658" t="str">
        <f t="array" ref="Q159">IFERROR(IF(INDEX('Outcome Indicators - Section C'!H$30:H$121,MATCH('Print View'!$A159&amp;'Print View'!$N$81,'Outcome Indicators - Section C'!$A$30:$A$121&amp;'Outcome Indicators - Section C'!$C$30:$C$121,0))&lt;&gt;"",INDEX('Outcome Indicators - Section C'!H$30:H$121,MATCH('Print View'!$A159&amp;'Print View'!$N$81,'Outcome Indicators - Section C'!$A$30:$A$121&amp;'Outcome Indicators - Section C'!$C$30:$C$121,0)),""),"")</f>
        <v/>
      </c>
      <c r="R159" s="312" t="str">
        <f t="array" ref="R159">IFERROR(IF(INDEX('Outcome Indicators - Section C'!D$30:D$121,MATCH('Print View'!$A159&amp;'Print View'!$R$81,'Outcome Indicators - Section C'!$A$30:$A$121&amp;'Outcome Indicators - Section C'!$C$30:$C$121,0))&lt;&gt;"",INDEX('Outcome Indicators - Section C'!D$30:D$121,MATCH('Print View'!$A159&amp;'Print View'!$R$81,'Outcome Indicators - Section C'!$A$30:$A$121&amp;'Outcome Indicators - Section C'!$C$30:$C$121,0)),""),"")</f>
        <v/>
      </c>
      <c r="S159" s="654" t="str">
        <f t="array" ref="S159">IFERROR(IF(INDEX('Outcome Indicators - Section C'!F$30:F$121,MATCH('Print View'!$A159&amp;'Print View'!$R$81,'Outcome Indicators - Section C'!$A$30:$A$121&amp;'Outcome Indicators - Section C'!$C$30:$C$121,0))&lt;&gt;"",INDEX('Outcome Indicators - Section C'!F$30:F$121,MATCH('Print View'!$A159&amp;'Print View'!$R$81,'Outcome Indicators - Section C'!$A$30:$A$121&amp;'Outcome Indicators - Section C'!$C$30:$C$121,0)),""),"")</f>
        <v/>
      </c>
      <c r="T159" s="656" t="str">
        <f t="array" ref="T159">IFERROR(IF(INDEX('Outcome Indicators - Section C'!G$30:G$121,MATCH('Print View'!$A159&amp;'Print View'!$R$81,'Outcome Indicators - Section C'!$A$30:$A$121&amp;'Outcome Indicators - Section C'!$C$30:$C$121,0))&lt;&gt;"",INDEX('Outcome Indicators - Section C'!G$30:G$121,MATCH('Print View'!$A159&amp;'Print View'!$R$81,'Outcome Indicators - Section C'!$A$30:$A$121&amp;'Outcome Indicators - Section C'!$C$30:$C$121,0)),""),"")</f>
        <v/>
      </c>
      <c r="U159" s="658" t="str">
        <f t="array" ref="U159">IFERROR(IF(INDEX('Outcome Indicators - Section C'!H$30:H$121,MATCH('Print View'!$A159&amp;'Print View'!$R$81,'Outcome Indicators - Section C'!$A$30:$A$121&amp;'Outcome Indicators - Section C'!$C$30:$C$121,0))&lt;&gt;"",INDEX('Outcome Indicators - Section C'!H$30:H$121,MATCH('Print View'!$A159&amp;'Print View'!$R$81,'Outcome Indicators - Section C'!$A$30:$A$121&amp;'Outcome Indicators - Section C'!$C$30:$C$121,0)),""),"")</f>
        <v/>
      </c>
      <c r="V159" s="312" t="str">
        <f t="array" ref="V159">IFERROR(IF(INDEX('Outcome Indicators - Section C'!D$30:D$121,MATCH('Print View'!$A159&amp;'Print View'!$V$81,'Outcome Indicators - Section C'!$A$30:$A$121&amp;'Outcome Indicators - Section C'!$C$30:$C$121,0))&lt;&gt;"",INDEX('Outcome Indicators - Section C'!D$30:D$121,MATCH('Print View'!$A159&amp;'Print View'!$V$81,'Outcome Indicators - Section C'!$A$30:$A$121&amp;'Outcome Indicators - Section C'!$C$30:$C$121,0)),""),"")</f>
        <v/>
      </c>
      <c r="W159" s="654" t="str">
        <f t="array" ref="W159">IFERROR(IF(INDEX('Outcome Indicators - Section C'!F$30:F$121,MATCH('Print View'!$A159&amp;'Print View'!$V$81,'Outcome Indicators - Section C'!$A$30:$A$121&amp;'Outcome Indicators - Section C'!$C$30:$C$121,0))&lt;&gt;"",INDEX('Outcome Indicators - Section C'!F$30:F$121,MATCH('Print View'!$A159&amp;'Print View'!$V$81,'Outcome Indicators - Section C'!$A$30:$A$121&amp;'Outcome Indicators - Section C'!$C$30:$C$121,0)),""),"")</f>
        <v/>
      </c>
      <c r="X159" s="656" t="str">
        <f t="array" ref="X159">IFERROR(IF(INDEX('Outcome Indicators - Section C'!G$30:G$121,MATCH('Print View'!$A159&amp;'Print View'!$V$81,'Outcome Indicators - Section C'!$A$30:$A$121&amp;'Outcome Indicators - Section C'!$C$30:$C$121,0))&lt;&gt;"",INDEX('Outcome Indicators - Section C'!G$30:G$121,MATCH('Print View'!$A159&amp;'Print View'!$V$81,'Outcome Indicators - Section C'!$A$30:$A$121&amp;'Outcome Indicators - Section C'!$C$30:$C$121,0)),""),"")</f>
        <v/>
      </c>
      <c r="Y159" s="658" t="str">
        <f t="array" ref="Y159">IFERROR(IF(INDEX('Outcome Indicators - Section C'!H$30:H$121,MATCH('Print View'!$A159&amp;'Print View'!$V$81,'Outcome Indicators - Section C'!$A$30:$A$121&amp;'Outcome Indicators - Section C'!$C$30:$C$121,0))&lt;&gt;"",INDEX('Outcome Indicators - Section C'!H$30:H$121,MATCH('Print View'!$A159&amp;'Print View'!$V$81,'Outcome Indicators - Section C'!$A$30:$A$121&amp;'Outcome Indicators - Section C'!$C$30:$C$121,0)),""),"")</f>
        <v/>
      </c>
      <c r="Z159" s="312" t="str">
        <f t="array" ref="Z159">IFERROR(IF(INDEX('Outcome Indicators - Section C'!D$30:D$121,MATCH('Print View'!$A159&amp;'Print View'!$Z$81,'Outcome Indicators - Section C'!$A$30:$A$121&amp;'Outcome Indicators - Section C'!$C$30:$C$121,0))&lt;&gt;"",INDEX('Outcome Indicators - Section C'!D$30:D$121,MATCH('Print View'!$A159&amp;'Print View'!$Z$81,'Outcome Indicators - Section C'!$A$30:$A$121&amp;'Outcome Indicators - Section C'!$C$30:$C$121,0)),""),"")</f>
        <v/>
      </c>
      <c r="AA159" s="654" t="str">
        <f t="array" ref="AA159">IFERROR(IF(INDEX('Outcome Indicators - Section C'!F$30:F$121,MATCH('Print View'!$A159&amp;'Print View'!$Z$81,'Outcome Indicators - Section C'!$A$30:$A$121&amp;'Outcome Indicators - Section C'!$C$30:$C$121,0))&lt;&gt;"",INDEX('Outcome Indicators - Section C'!F$30:F$121,MATCH('Print View'!$A159&amp;'Print View'!$Z$81,'Outcome Indicators - Section C'!$A$30:$A$121&amp;'Outcome Indicators - Section C'!$C$30:$C$121,0)),""),"")</f>
        <v/>
      </c>
      <c r="AB159" s="656" t="str">
        <f t="array" ref="AB159">IFERROR(IF(INDEX('Outcome Indicators - Section C'!G$30:G$121,MATCH('Print View'!$A159&amp;'Print View'!$Z$81,'Outcome Indicators - Section C'!$A$30:$A$121&amp;'Outcome Indicators - Section C'!$C$30:$C$121,0))&lt;&gt;"",INDEX('Outcome Indicators - Section C'!G$30:G$121,MATCH('Print View'!$A159&amp;'Print View'!$Z$81,'Outcome Indicators - Section C'!$A$30:$A$121&amp;'Outcome Indicators - Section C'!$C$30:$C$121,0)),""),"")</f>
        <v/>
      </c>
      <c r="AC159" s="658" t="str">
        <f t="array" ref="AC159">IFERROR(IF(INDEX('Outcome Indicators - Section C'!H$30:H$121,MATCH('Print View'!$A159&amp;'Print View'!$Z$81,'Outcome Indicators - Section C'!$A$30:$A$121&amp;'Outcome Indicators - Section C'!$C$30:$C$121,0))&lt;&gt;"",INDEX('Outcome Indicators - Section C'!H$30:H$121,MATCH('Print View'!$A159&amp;'Print View'!$Z$81,'Outcome Indicators - Section C'!$A$30:$A$121&amp;'Outcome Indicators - Section C'!$C$30:$C$121,0)),""),"")</f>
        <v/>
      </c>
      <c r="AD159" s="278"/>
      <c r="AE159" s="260"/>
      <c r="AF159" s="260"/>
      <c r="AG159" s="260"/>
      <c r="AH159" s="260"/>
      <c r="AI159" s="260"/>
      <c r="AJ159" s="261" t="s">
        <v>287</v>
      </c>
    </row>
    <row r="160" spans="1:36" s="229" customFormat="1" ht="15.75" customHeight="1" x14ac:dyDescent="0.3">
      <c r="A160" s="607"/>
      <c r="B160" s="609"/>
      <c r="C160" s="609"/>
      <c r="D160" s="609"/>
      <c r="E160" s="609"/>
      <c r="F160" s="609"/>
      <c r="G160" s="609"/>
      <c r="H160" s="609"/>
      <c r="I160" s="611"/>
      <c r="J160" s="313" t="str">
        <f t="array" ref="J160">IFERROR(IF(INDEX('Outcome Indicators - Section C'!E$30:E$121,MATCH('Print View'!$A159&amp;'Print View'!$J$81,'Outcome Indicators - Section C'!$A$30:$A$121&amp;'Outcome Indicators - Section C'!$C$30:$C$121,0))&lt;&gt;"",INDEX('Outcome Indicators - Section C'!E$30:E$121,MATCH('Print View'!$A159&amp;'Print View'!$J$81,'Outcome Indicators - Section C'!$A$30:$A$121&amp;'Outcome Indicators - Section C'!$C$30:$C$121,0)),""),"")</f>
        <v/>
      </c>
      <c r="K160" s="655"/>
      <c r="L160" s="657"/>
      <c r="M160" s="659"/>
      <c r="N160" s="313" t="str">
        <f t="array" ref="N160">IFERROR(IF(INDEX('Outcome Indicators - Section C'!E$30:E$121,MATCH('Print View'!$A159&amp;'Print View'!$N$81,'Outcome Indicators - Section C'!$A$30:$A$121&amp;'Outcome Indicators - Section C'!$C$30:$C$121,0))&lt;&gt;"",INDEX('Outcome Indicators - Section C'!E$30:E$121,MATCH('Print View'!$A159&amp;'Print View'!$N$81,'Outcome Indicators - Section C'!$A$30:$A$121&amp;'Outcome Indicators - Section C'!$C$30:$C$121,0)),""),"")</f>
        <v/>
      </c>
      <c r="O160" s="655"/>
      <c r="P160" s="657"/>
      <c r="Q160" s="659"/>
      <c r="R160" s="313" t="str">
        <f t="array" ref="R160">IFERROR(IF(INDEX('Outcome Indicators - Section C'!E$30:E$121,MATCH('Print View'!$A159&amp;'Print View'!$R$81,'Outcome Indicators - Section C'!$A$30:$A$121&amp;'Outcome Indicators - Section C'!$C$30:$C$121,0))&lt;&gt;"",INDEX('Outcome Indicators - Section C'!E$30:E$121,MATCH('Print View'!$A159&amp;'Print View'!$R$81,'Outcome Indicators - Section C'!$A$30:$A$121&amp;'Outcome Indicators - Section C'!$C$30:$C$121,0)),""),"")</f>
        <v/>
      </c>
      <c r="S160" s="655"/>
      <c r="T160" s="657"/>
      <c r="U160" s="659"/>
      <c r="V160" s="313" t="str">
        <f t="array" ref="V160">IFERROR(IF(INDEX('Outcome Indicators - Section C'!E$30:E$121,MATCH('Print View'!$A159&amp;'Print View'!$V$81,'Outcome Indicators - Section C'!$A$30:$A$121&amp;'Outcome Indicators - Section C'!$C$30:$C$121,0))&lt;&gt;"",INDEX('Outcome Indicators - Section C'!E$30:E$121,MATCH('Print View'!$A159&amp;'Print View'!$V$81,'Outcome Indicators - Section C'!$A$30:$A$121&amp;'Outcome Indicators - Section C'!$C$30:$C$121,0)),""),"")</f>
        <v/>
      </c>
      <c r="W160" s="655"/>
      <c r="X160" s="657"/>
      <c r="Y160" s="659"/>
      <c r="Z160" s="313" t="str">
        <f t="array" ref="Z160">IFERROR(IF(INDEX('Outcome Indicators - Section C'!E$30:E$121,MATCH('Print View'!$A159&amp;'Print View'!$Z$81,'Outcome Indicators - Section C'!$A$30:$A$121&amp;'Outcome Indicators - Section C'!$C$30:$C$121,0))&lt;&gt;"",INDEX('Outcome Indicators - Section C'!E$30:E$121,MATCH('Print View'!$A159&amp;'Print View'!$Z$81,'Outcome Indicators - Section C'!$A$30:$A$121&amp;'Outcome Indicators - Section C'!$C$30:$C$121,0)),""),"")</f>
        <v/>
      </c>
      <c r="AA160" s="655"/>
      <c r="AB160" s="657"/>
      <c r="AC160" s="659"/>
      <c r="AD160" s="279"/>
      <c r="AE160" s="262"/>
      <c r="AF160" s="262"/>
      <c r="AG160" s="262"/>
      <c r="AH160" s="262"/>
      <c r="AI160" s="262"/>
      <c r="AJ160" s="263" t="s">
        <v>287</v>
      </c>
    </row>
    <row r="161" spans="1:36" s="229" customFormat="1" ht="28.8" x14ac:dyDescent="0.55000000000000004">
      <c r="A161" s="651">
        <v>21</v>
      </c>
      <c r="B161" s="652" t="str">
        <f>IFERROR(IF(INDEX('Outcome Indicators - Section C'!B$10:B$26,MATCH('Print View'!$A161,'Outcome Indicators - Section C'!$A$10:$A$26,0))&lt;&gt;"",INDEX('Outcome Indicators - Section C'!B$10:B$26,MATCH('Print View'!$A161,'Outcome Indicators - Section C'!$A$10:$A$26,0)),""),"")</f>
        <v/>
      </c>
      <c r="C161" s="652" t="str">
        <f>IFERROR(IF(INDEX('Outcome Indicators - Section C'!C$10:C$26,MATCH('Print View'!$A161,'Outcome Indicators - Section C'!$A$10:$A$26,0))&lt;&gt;"",INDEX('Outcome Indicators - Section C'!C$10:C$26,MATCH('Print View'!$A161,'Outcome Indicators - Section C'!$A$10:$A$26,0)),""),"")</f>
        <v/>
      </c>
      <c r="D161" s="652" t="str">
        <f>IFERROR(IF(INDEX('Outcome Indicators - Section C'!D$10:D$26,MATCH('Print View'!$A161,'Outcome Indicators - Section C'!$A$10:$A$26,0))&lt;&gt;"",INDEX('Outcome Indicators - Section C'!D$10:D$26,MATCH('Print View'!$A161,'Outcome Indicators - Section C'!$A$10:$A$26,0)),""),"")</f>
        <v/>
      </c>
      <c r="E161" s="652" t="str">
        <f>IFERROR(IF(INDEX('Outcome Indicators - Section C'!E$10:E$26,MATCH('Print View'!$A161,'Outcome Indicators - Section C'!$A$10:$A$26,0))&lt;&gt;"",INDEX('Outcome Indicators - Section C'!E$10:E$26,MATCH('Print View'!$A161,'Outcome Indicators - Section C'!$A$10:$A$26,0)),""),"")</f>
        <v/>
      </c>
      <c r="F161" s="652" t="str">
        <f>IFERROR(IF(INDEX('Outcome Indicators - Section C'!F$10:F$26,MATCH('Print View'!$A161,'Outcome Indicators - Section C'!$A$10:$A$26,0))&lt;&gt;"",INDEX('Outcome Indicators - Section C'!F$10:F$26,MATCH('Print View'!$A161,'Outcome Indicators - Section C'!$A$10:$A$26,0)),""),"")</f>
        <v/>
      </c>
      <c r="G161" s="652" t="str">
        <f>IFERROR(IF(INDEX('Outcome Indicators - Section C'!G$10:G$26,MATCH('Print View'!$A161,'Outcome Indicators - Section C'!$A$10:$A$26,0))&lt;&gt;"",INDEX('Outcome Indicators - Section C'!G$10:G$26,MATCH('Print View'!$A161,'Outcome Indicators - Section C'!$A$10:$A$26,0)),""),"")</f>
        <v/>
      </c>
      <c r="H161" s="660" t="str">
        <f>IFERROR(IF(INDEX('Outcome Indicators - Section C'!H$10:H$26,MATCH('Print View'!$A161,'Outcome Indicators - Section C'!$A$10:$A$26,0))&lt;&gt;"",INDEX('Outcome Indicators - Section C'!H$10:H$26,MATCH('Print View'!$A161,'Outcome Indicators - Section C'!$A$10:$A$26,0)),""),"")</f>
        <v/>
      </c>
      <c r="I161" s="605" t="str">
        <f>IFERROR(IF(INDEX('Outcome Indicators - Section C'!A$10:A$26,MATCH('Print View'!$A161,'Outcome Indicators - Section C'!$A$10:$A$26,0))&lt;&gt;"",INDEX('Outcome Indicators - Section C'!A$10:A$26,MATCH('Print View'!$A161,'Outcome Indicators - Section C'!$A$10:$A$26,0)),""),"")</f>
        <v/>
      </c>
      <c r="J161" s="284" t="str">
        <f t="array" ref="J161">IFERROR(IF(INDEX('Outcome Indicators - Section C'!D$30:D$121,MATCH('Print View'!$A161&amp;'Print View'!$J$81,'Outcome Indicators - Section C'!$A$30:$A$121&amp;'Outcome Indicators - Section C'!$C$30:$C$121,0))&lt;&gt;"",INDEX('Outcome Indicators - Section C'!D$30:D$121,MATCH('Print View'!$A161&amp;'Print View'!$J$81,'Outcome Indicators - Section C'!$A$30:$A$121&amp;'Outcome Indicators - Section C'!$C$30:$C$121,0)),""),"")</f>
        <v/>
      </c>
      <c r="K161" s="601" t="str">
        <f t="array" ref="K161">IFERROR(IF(INDEX('Outcome Indicators - Section C'!F$30:F$121,MATCH('Print View'!$A161&amp;'Print View'!$J$81,'Outcome Indicators - Section C'!$A$30:$A$121&amp;'Outcome Indicators - Section C'!$C$30:$C$121,0))&lt;&gt;"",INDEX('Outcome Indicators - Section C'!F$30:F$121,MATCH('Print View'!$A161&amp;'Print View'!$J$81,'Outcome Indicators - Section C'!$A$30:$A$121&amp;'Outcome Indicators - Section C'!$C$30:$C$121,0)),""),"")</f>
        <v/>
      </c>
      <c r="L161" s="603" t="str">
        <f t="array" ref="L161">IFERROR(IF(INDEX('Outcome Indicators - Section C'!G$30:G$121,MATCH('Print View'!$A161&amp;'Print View'!$J$81,'Outcome Indicators - Section C'!$A$30:$A$121&amp;'Outcome Indicators - Section C'!$C$30:$C$121,0))&lt;&gt;"",INDEX('Outcome Indicators - Section C'!G$30:G$121,MATCH('Print View'!$A161&amp;'Print View'!$J$81,'Outcome Indicators - Section C'!$A$30:$A$121&amp;'Outcome Indicators - Section C'!$C$30:$C$121,0)),""),"")</f>
        <v/>
      </c>
      <c r="M161" s="605" t="str">
        <f t="array" ref="M161">IFERROR(IF(INDEX('Outcome Indicators - Section C'!H$30:H$121,MATCH('Print View'!$A161&amp;'Print View'!$J$81,'Outcome Indicators - Section C'!$A$30:$A$121&amp;'Outcome Indicators - Section C'!$C$30:$C$121,0))&lt;&gt;"",INDEX('Outcome Indicators - Section C'!H$30:H$121,MATCH('Print View'!$A161&amp;'Print View'!$J$81,'Outcome Indicators - Section C'!$A$30:$A$121&amp;'Outcome Indicators - Section C'!$C$30:$C$121,0)),""),"")</f>
        <v/>
      </c>
      <c r="N161" s="284" t="str">
        <f t="array" ref="N161">IFERROR(IF(INDEX('Outcome Indicators - Section C'!D$30:D$121,MATCH('Print View'!$A161&amp;'Print View'!$N$81,'Outcome Indicators - Section C'!$A$30:$A$121&amp;'Outcome Indicators - Section C'!$C$30:$C$121,0))&lt;&gt;"",INDEX('Outcome Indicators - Section C'!D$30:D$121,MATCH('Print View'!$A161&amp;'Print View'!$N$81,'Outcome Indicators - Section C'!$A$30:$A$121&amp;'Outcome Indicators - Section C'!$C$30:$C$121,0)),""),"")</f>
        <v/>
      </c>
      <c r="O161" s="601" t="str">
        <f t="array" ref="O161">IFERROR(IF(INDEX('Outcome Indicators - Section C'!F$30:F$121,MATCH('Print View'!$A161&amp;'Print View'!$N$81,'Outcome Indicators - Section C'!$A$30:$A$121&amp;'Outcome Indicators - Section C'!$C$30:$C$121,0))&lt;&gt;"",INDEX('Outcome Indicators - Section C'!F$30:F$121,MATCH('Print View'!$A161&amp;'Print View'!$N$81,'Outcome Indicators - Section C'!$A$30:$A$121&amp;'Outcome Indicators - Section C'!$C$30:$C$121,0)),""),"")</f>
        <v/>
      </c>
      <c r="P161" s="603" t="str">
        <f t="array" ref="P161">IFERROR(IF(INDEX('Outcome Indicators - Section C'!G$30:G$121,MATCH('Print View'!$A161&amp;'Print View'!$N$81,'Outcome Indicators - Section C'!$A$30:$A$121&amp;'Outcome Indicators - Section C'!$C$30:$C$121,0))&lt;&gt;"",INDEX('Outcome Indicators - Section C'!G$30:G$121,MATCH('Print View'!$A161&amp;'Print View'!$N$81,'Outcome Indicators - Section C'!$A$30:$A$121&amp;'Outcome Indicators - Section C'!$C$30:$C$121,0)),""),"")</f>
        <v/>
      </c>
      <c r="Q161" s="605" t="str">
        <f t="array" ref="Q161">IFERROR(IF(INDEX('Outcome Indicators - Section C'!H$30:H$121,MATCH('Print View'!$A161&amp;'Print View'!$N$81,'Outcome Indicators - Section C'!$A$30:$A$121&amp;'Outcome Indicators - Section C'!$C$30:$C$121,0))&lt;&gt;"",INDEX('Outcome Indicators - Section C'!H$30:H$121,MATCH('Print View'!$A161&amp;'Print View'!$N$81,'Outcome Indicators - Section C'!$A$30:$A$121&amp;'Outcome Indicators - Section C'!$C$30:$C$121,0)),""),"")</f>
        <v/>
      </c>
      <c r="R161" s="284" t="str">
        <f t="array" ref="R161">IFERROR(IF(INDEX('Outcome Indicators - Section C'!D$30:D$121,MATCH('Print View'!$A161&amp;'Print View'!$R$81,'Outcome Indicators - Section C'!$A$30:$A$121&amp;'Outcome Indicators - Section C'!$C$30:$C$121,0))&lt;&gt;"",INDEX('Outcome Indicators - Section C'!D$30:D$121,MATCH('Print View'!$A161&amp;'Print View'!$R$81,'Outcome Indicators - Section C'!$A$30:$A$121&amp;'Outcome Indicators - Section C'!$C$30:$C$121,0)),""),"")</f>
        <v/>
      </c>
      <c r="S161" s="601" t="str">
        <f t="array" ref="S161">IFERROR(IF(INDEX('Outcome Indicators - Section C'!F$30:F$121,MATCH('Print View'!$A161&amp;'Print View'!$R$81,'Outcome Indicators - Section C'!$A$30:$A$121&amp;'Outcome Indicators - Section C'!$C$30:$C$121,0))&lt;&gt;"",INDEX('Outcome Indicators - Section C'!F$30:F$121,MATCH('Print View'!$A161&amp;'Print View'!$R$81,'Outcome Indicators - Section C'!$A$30:$A$121&amp;'Outcome Indicators - Section C'!$C$30:$C$121,0)),""),"")</f>
        <v/>
      </c>
      <c r="T161" s="603" t="str">
        <f t="array" ref="T161">IFERROR(IF(INDEX('Outcome Indicators - Section C'!G$30:G$121,MATCH('Print View'!$A161&amp;'Print View'!$R$81,'Outcome Indicators - Section C'!$A$30:$A$121&amp;'Outcome Indicators - Section C'!$C$30:$C$121,0))&lt;&gt;"",INDEX('Outcome Indicators - Section C'!G$30:G$121,MATCH('Print View'!$A161&amp;'Print View'!$R$81,'Outcome Indicators - Section C'!$A$30:$A$121&amp;'Outcome Indicators - Section C'!$C$30:$C$121,0)),""),"")</f>
        <v/>
      </c>
      <c r="U161" s="605" t="str">
        <f t="array" ref="U161">IFERROR(IF(INDEX('Outcome Indicators - Section C'!H$30:H$121,MATCH('Print View'!$A161&amp;'Print View'!$R$81,'Outcome Indicators - Section C'!$A$30:$A$121&amp;'Outcome Indicators - Section C'!$C$30:$C$121,0))&lt;&gt;"",INDEX('Outcome Indicators - Section C'!H$30:H$121,MATCH('Print View'!$A161&amp;'Print View'!$R$81,'Outcome Indicators - Section C'!$A$30:$A$121&amp;'Outcome Indicators - Section C'!$C$30:$C$121,0)),""),"")</f>
        <v/>
      </c>
      <c r="V161" s="284" t="str">
        <f t="array" ref="V161">IFERROR(IF(INDEX('Outcome Indicators - Section C'!D$30:D$121,MATCH('Print View'!$A161&amp;'Print View'!$V$81,'Outcome Indicators - Section C'!$A$30:$A$121&amp;'Outcome Indicators - Section C'!$C$30:$C$121,0))&lt;&gt;"",INDEX('Outcome Indicators - Section C'!D$30:D$121,MATCH('Print View'!$A161&amp;'Print View'!$V$81,'Outcome Indicators - Section C'!$A$30:$A$121&amp;'Outcome Indicators - Section C'!$C$30:$C$121,0)),""),"")</f>
        <v/>
      </c>
      <c r="W161" s="601" t="str">
        <f t="array" ref="W161">IFERROR(IF(INDEX('Outcome Indicators - Section C'!F$30:F$121,MATCH('Print View'!$A161&amp;'Print View'!$V$81,'Outcome Indicators - Section C'!$A$30:$A$121&amp;'Outcome Indicators - Section C'!$C$30:$C$121,0))&lt;&gt;"",INDEX('Outcome Indicators - Section C'!F$30:F$121,MATCH('Print View'!$A161&amp;'Print View'!$V$81,'Outcome Indicators - Section C'!$A$30:$A$121&amp;'Outcome Indicators - Section C'!$C$30:$C$121,0)),""),"")</f>
        <v/>
      </c>
      <c r="X161" s="603" t="str">
        <f t="array" ref="X161">IFERROR(IF(INDEX('Outcome Indicators - Section C'!G$30:G$121,MATCH('Print View'!$A161&amp;'Print View'!$V$81,'Outcome Indicators - Section C'!$A$30:$A$121&amp;'Outcome Indicators - Section C'!$C$30:$C$121,0))&lt;&gt;"",INDEX('Outcome Indicators - Section C'!G$30:G$121,MATCH('Print View'!$A161&amp;'Print View'!$V$81,'Outcome Indicators - Section C'!$A$30:$A$121&amp;'Outcome Indicators - Section C'!$C$30:$C$121,0)),""),"")</f>
        <v/>
      </c>
      <c r="Y161" s="605" t="str">
        <f t="array" ref="Y161">IFERROR(IF(INDEX('Outcome Indicators - Section C'!H$30:H$121,MATCH('Print View'!$A161&amp;'Print View'!$V$81,'Outcome Indicators - Section C'!$A$30:$A$121&amp;'Outcome Indicators - Section C'!$C$30:$C$121,0))&lt;&gt;"",INDEX('Outcome Indicators - Section C'!H$30:H$121,MATCH('Print View'!$A161&amp;'Print View'!$V$81,'Outcome Indicators - Section C'!$A$30:$A$121&amp;'Outcome Indicators - Section C'!$C$30:$C$121,0)),""),"")</f>
        <v/>
      </c>
      <c r="Z161" s="284" t="str">
        <f t="array" ref="Z161">IFERROR(IF(INDEX('Outcome Indicators - Section C'!D$30:D$121,MATCH('Print View'!$A161&amp;'Print View'!$Z$81,'Outcome Indicators - Section C'!$A$30:$A$121&amp;'Outcome Indicators - Section C'!$C$30:$C$121,0))&lt;&gt;"",INDEX('Outcome Indicators - Section C'!D$30:D$121,MATCH('Print View'!$A161&amp;'Print View'!$Z$81,'Outcome Indicators - Section C'!$A$30:$A$121&amp;'Outcome Indicators - Section C'!$C$30:$C$121,0)),""),"")</f>
        <v/>
      </c>
      <c r="AA161" s="601" t="str">
        <f t="array" ref="AA161">IFERROR(IF(INDEX('Outcome Indicators - Section C'!F$30:F$121,MATCH('Print View'!$A161&amp;'Print View'!$Z$81,'Outcome Indicators - Section C'!$A$30:$A$121&amp;'Outcome Indicators - Section C'!$C$30:$C$121,0))&lt;&gt;"",INDEX('Outcome Indicators - Section C'!F$30:F$121,MATCH('Print View'!$A161&amp;'Print View'!$Z$81,'Outcome Indicators - Section C'!$A$30:$A$121&amp;'Outcome Indicators - Section C'!$C$30:$C$121,0)),""),"")</f>
        <v/>
      </c>
      <c r="AB161" s="603" t="str">
        <f t="array" ref="AB161">IFERROR(IF(INDEX('Outcome Indicators - Section C'!G$30:G$121,MATCH('Print View'!$A161&amp;'Print View'!$Z$81,'Outcome Indicators - Section C'!$A$30:$A$121&amp;'Outcome Indicators - Section C'!$C$30:$C$121,0))&lt;&gt;"",INDEX('Outcome Indicators - Section C'!G$30:G$121,MATCH('Print View'!$A161&amp;'Print View'!$Z$81,'Outcome Indicators - Section C'!$A$30:$A$121&amp;'Outcome Indicators - Section C'!$C$30:$C$121,0)),""),"")</f>
        <v/>
      </c>
      <c r="AC161" s="605" t="str">
        <f t="array" ref="AC161">IFERROR(IF(INDEX('Outcome Indicators - Section C'!H$30:H$121,MATCH('Print View'!$A161&amp;'Print View'!$Z$81,'Outcome Indicators - Section C'!$A$30:$A$121&amp;'Outcome Indicators - Section C'!$C$30:$C$121,0))&lt;&gt;"",INDEX('Outcome Indicators - Section C'!H$30:H$121,MATCH('Print View'!$A161&amp;'Print View'!$Z$81,'Outcome Indicators - Section C'!$A$30:$A$121&amp;'Outcome Indicators - Section C'!$C$30:$C$121,0)),""),"")</f>
        <v/>
      </c>
      <c r="AD161" s="276"/>
      <c r="AE161" s="256"/>
      <c r="AF161" s="256"/>
      <c r="AG161" s="256"/>
      <c r="AH161" s="256"/>
      <c r="AI161" s="267"/>
      <c r="AJ161" s="662" t="s">
        <v>287</v>
      </c>
    </row>
    <row r="162" spans="1:36" s="229" customFormat="1" ht="15.75" customHeight="1" x14ac:dyDescent="0.3">
      <c r="A162" s="651"/>
      <c r="B162" s="653"/>
      <c r="C162" s="653"/>
      <c r="D162" s="653"/>
      <c r="E162" s="653"/>
      <c r="F162" s="653"/>
      <c r="G162" s="653"/>
      <c r="H162" s="661"/>
      <c r="I162" s="606"/>
      <c r="J162" s="285" t="str">
        <f t="array" ref="J162">IFERROR(IF(INDEX('Outcome Indicators - Section C'!E$30:E$121,MATCH('Print View'!$A161&amp;'Print View'!$J$81,'Outcome Indicators - Section C'!$A$30:$A$121&amp;'Outcome Indicators - Section C'!$C$30:$C$121,0))&lt;&gt;"",INDEX('Outcome Indicators - Section C'!E$30:E$121,MATCH('Print View'!$A161&amp;'Print View'!$J$81,'Outcome Indicators - Section C'!$A$30:$A$121&amp;'Outcome Indicators - Section C'!$C$30:$C$121,0)),""),"")</f>
        <v/>
      </c>
      <c r="K162" s="602"/>
      <c r="L162" s="604"/>
      <c r="M162" s="606"/>
      <c r="N162" s="285" t="str">
        <f t="array" ref="N162">IFERROR(IF(INDEX('Outcome Indicators - Section C'!E$30:E$121,MATCH('Print View'!$A161&amp;'Print View'!$N$81,'Outcome Indicators - Section C'!$A$30:$A$121&amp;'Outcome Indicators - Section C'!$C$30:$C$121,0))&lt;&gt;"",INDEX('Outcome Indicators - Section C'!E$30:E$121,MATCH('Print View'!$A161&amp;'Print View'!$N$81,'Outcome Indicators - Section C'!$A$30:$A$121&amp;'Outcome Indicators - Section C'!$C$30:$C$121,0)),""),"")</f>
        <v/>
      </c>
      <c r="O162" s="602"/>
      <c r="P162" s="604"/>
      <c r="Q162" s="606"/>
      <c r="R162" s="285" t="str">
        <f t="array" ref="R162">IFERROR(IF(INDEX('Outcome Indicators - Section C'!E$30:E$121,MATCH('Print View'!$A161&amp;'Print View'!$R$81,'Outcome Indicators - Section C'!$A$30:$A$121&amp;'Outcome Indicators - Section C'!$C$30:$C$121,0))&lt;&gt;"",INDEX('Outcome Indicators - Section C'!E$30:E$121,MATCH('Print View'!$A161&amp;'Print View'!$R$81,'Outcome Indicators - Section C'!$A$30:$A$121&amp;'Outcome Indicators - Section C'!$C$30:$C$121,0)),""),"")</f>
        <v/>
      </c>
      <c r="S162" s="602"/>
      <c r="T162" s="604"/>
      <c r="U162" s="606"/>
      <c r="V162" s="285" t="str">
        <f t="array" ref="V162">IFERROR(IF(INDEX('Outcome Indicators - Section C'!E$30:E$121,MATCH('Print View'!$A161&amp;'Print View'!$V$81,'Outcome Indicators - Section C'!$A$30:$A$121&amp;'Outcome Indicators - Section C'!$C$30:$C$121,0))&lt;&gt;"",INDEX('Outcome Indicators - Section C'!E$30:E$121,MATCH('Print View'!$A161&amp;'Print View'!$V$81,'Outcome Indicators - Section C'!$A$30:$A$121&amp;'Outcome Indicators - Section C'!$C$30:$C$121,0)),""),"")</f>
        <v/>
      </c>
      <c r="W162" s="602"/>
      <c r="X162" s="604"/>
      <c r="Y162" s="606"/>
      <c r="Z162" s="285" t="str">
        <f t="array" ref="Z162">IFERROR(IF(INDEX('Outcome Indicators - Section C'!E$30:E$121,MATCH('Print View'!$A161&amp;'Print View'!$Z$81,'Outcome Indicators - Section C'!$A$30:$A$121&amp;'Outcome Indicators - Section C'!$C$30:$C$121,0))&lt;&gt;"",INDEX('Outcome Indicators - Section C'!E$30:E$121,MATCH('Print View'!$A161&amp;'Print View'!$Z$81,'Outcome Indicators - Section C'!$A$30:$A$121&amp;'Outcome Indicators - Section C'!$C$30:$C$121,0)),""),"")</f>
        <v/>
      </c>
      <c r="AA162" s="602"/>
      <c r="AB162" s="604"/>
      <c r="AC162" s="606"/>
      <c r="AD162" s="277"/>
      <c r="AE162" s="258"/>
      <c r="AF162" s="258"/>
      <c r="AG162" s="258"/>
      <c r="AH162" s="258"/>
      <c r="AI162" s="267"/>
      <c r="AJ162" s="662" t="s">
        <v>287</v>
      </c>
    </row>
    <row r="163" spans="1:36" s="229" customFormat="1" ht="28.8" x14ac:dyDescent="0.55000000000000004">
      <c r="A163" s="607">
        <v>22</v>
      </c>
      <c r="B163" s="608" t="str">
        <f>IFERROR(IF(INDEX('Outcome Indicators - Section C'!B$10:B$26,MATCH('Print View'!$A163,'Outcome Indicators - Section C'!$A$10:$A$26,0))&lt;&gt;"",INDEX('Outcome Indicators - Section C'!B$10:B$26,MATCH('Print View'!$A163,'Outcome Indicators - Section C'!$A$10:$A$26,0)),""),"")</f>
        <v/>
      </c>
      <c r="C163" s="608" t="str">
        <f>IFERROR(IF(INDEX('Outcome Indicators - Section C'!C$10:C$26,MATCH('Print View'!$A163,'Outcome Indicators - Section C'!$A$10:$A$26,0))&lt;&gt;"",INDEX('Outcome Indicators - Section C'!C$10:C$26,MATCH('Print View'!$A163,'Outcome Indicators - Section C'!$A$10:$A$26,0)),""),"")</f>
        <v/>
      </c>
      <c r="D163" s="608" t="str">
        <f>IFERROR(IF(INDEX('Outcome Indicators - Section C'!D$10:D$26,MATCH('Print View'!$A163,'Outcome Indicators - Section C'!$A$10:$A$26,0))&lt;&gt;"",INDEX('Outcome Indicators - Section C'!D$10:D$26,MATCH('Print View'!$A163,'Outcome Indicators - Section C'!$A$10:$A$26,0)),""),"")</f>
        <v/>
      </c>
      <c r="E163" s="608" t="str">
        <f>IFERROR(IF(INDEX('Outcome Indicators - Section C'!E$10:E$26,MATCH('Print View'!$A163,'Outcome Indicators - Section C'!$A$10:$A$26,0))&lt;&gt;"",INDEX('Outcome Indicators - Section C'!E$10:E$26,MATCH('Print View'!$A163,'Outcome Indicators - Section C'!$A$10:$A$26,0)),""),"")</f>
        <v/>
      </c>
      <c r="F163" s="608" t="str">
        <f>IFERROR(IF(INDEX('Outcome Indicators - Section C'!F$10:F$26,MATCH('Print View'!$A163,'Outcome Indicators - Section C'!$A$10:$A$26,0))&lt;&gt;"",INDEX('Outcome Indicators - Section C'!F$10:F$26,MATCH('Print View'!$A163,'Outcome Indicators - Section C'!$A$10:$A$26,0)),""),"")</f>
        <v/>
      </c>
      <c r="G163" s="608" t="str">
        <f>IFERROR(IF(INDEX('Outcome Indicators - Section C'!G$10:G$26,MATCH('Print View'!$A163,'Outcome Indicators - Section C'!$A$10:$A$26,0))&lt;&gt;"",INDEX('Outcome Indicators - Section C'!G$10:G$26,MATCH('Print View'!$A163,'Outcome Indicators - Section C'!$A$10:$A$26,0)),""),"")</f>
        <v/>
      </c>
      <c r="H163" s="608" t="str">
        <f>IFERROR(IF(INDEX('Outcome Indicators - Section C'!H$10:H$26,MATCH('Print View'!$A163,'Outcome Indicators - Section C'!$A$10:$A$26,0))&lt;&gt;"",INDEX('Outcome Indicators - Section C'!H$10:H$26,MATCH('Print View'!$A163,'Outcome Indicators - Section C'!$A$10:$A$26,0)),""),"")</f>
        <v/>
      </c>
      <c r="I163" s="610" t="str">
        <f>IFERROR(IF(INDEX('Outcome Indicators - Section C'!A$10:A$26,MATCH('Print View'!$A163,'Outcome Indicators - Section C'!$A$10:$A$26,0))&lt;&gt;"",INDEX('Outcome Indicators - Section C'!A$10:A$26,MATCH('Print View'!$A163,'Outcome Indicators - Section C'!$A$10:$A$26,0)),""),"")</f>
        <v/>
      </c>
      <c r="J163" s="312" t="str">
        <f t="array" ref="J163">IFERROR(IF(INDEX('Outcome Indicators - Section C'!D$30:D$121,MATCH('Print View'!$A163&amp;'Print View'!$J$81,'Outcome Indicators - Section C'!$A$30:$A$121&amp;'Outcome Indicators - Section C'!$C$30:$C$121,0))&lt;&gt;"",INDEX('Outcome Indicators - Section C'!D$30:D$121,MATCH('Print View'!$A163&amp;'Print View'!$J$81,'Outcome Indicators - Section C'!$A$30:$A$121&amp;'Outcome Indicators - Section C'!$C$30:$C$121,0)),""),"")</f>
        <v/>
      </c>
      <c r="K163" s="654" t="str">
        <f t="array" ref="K163">IFERROR(IF(INDEX('Outcome Indicators - Section C'!F$30:F$121,MATCH('Print View'!$A163&amp;'Print View'!$J$81,'Outcome Indicators - Section C'!$A$30:$A$121&amp;'Outcome Indicators - Section C'!$C$30:$C$121,0))&lt;&gt;"",INDEX('Outcome Indicators - Section C'!F$30:F$121,MATCH('Print View'!$A163&amp;'Print View'!$J$81,'Outcome Indicators - Section C'!$A$30:$A$121&amp;'Outcome Indicators - Section C'!$C$30:$C$121,0)),""),"")</f>
        <v/>
      </c>
      <c r="L163" s="656" t="str">
        <f t="array" ref="L163">IFERROR(IF(INDEX('Outcome Indicators - Section C'!G$30:G$121,MATCH('Print View'!$A163&amp;'Print View'!$J$81,'Outcome Indicators - Section C'!$A$30:$A$121&amp;'Outcome Indicators - Section C'!$C$30:$C$121,0))&lt;&gt;"",INDEX('Outcome Indicators - Section C'!G$30:G$121,MATCH('Print View'!$A163&amp;'Print View'!$J$81,'Outcome Indicators - Section C'!$A$30:$A$121&amp;'Outcome Indicators - Section C'!$C$30:$C$121,0)),""),"")</f>
        <v/>
      </c>
      <c r="M163" s="658" t="str">
        <f t="array" ref="M163">IFERROR(IF(INDEX('Outcome Indicators - Section C'!H$30:H$121,MATCH('Print View'!$A163&amp;'Print View'!$J$81,'Outcome Indicators - Section C'!$A$30:$A$121&amp;'Outcome Indicators - Section C'!$C$30:$C$121,0))&lt;&gt;"",INDEX('Outcome Indicators - Section C'!H$30:H$121,MATCH('Print View'!$A163&amp;'Print View'!$J$81,'Outcome Indicators - Section C'!$A$30:$A$121&amp;'Outcome Indicators - Section C'!$C$30:$C$121,0)),""),"")</f>
        <v/>
      </c>
      <c r="N163" s="312" t="str">
        <f t="array" ref="N163">IFERROR(IF(INDEX('Outcome Indicators - Section C'!D$30:D$121,MATCH('Print View'!$A163&amp;'Print View'!$N$81,'Outcome Indicators - Section C'!$A$30:$A$121&amp;'Outcome Indicators - Section C'!$C$30:$C$121,0))&lt;&gt;"",INDEX('Outcome Indicators - Section C'!D$30:D$121,MATCH('Print View'!$A163&amp;'Print View'!$N$81,'Outcome Indicators - Section C'!$A$30:$A$121&amp;'Outcome Indicators - Section C'!$C$30:$C$121,0)),""),"")</f>
        <v/>
      </c>
      <c r="O163" s="654" t="str">
        <f t="array" ref="O163">IFERROR(IF(INDEX('Outcome Indicators - Section C'!F$30:F$121,MATCH('Print View'!$A163&amp;'Print View'!$N$81,'Outcome Indicators - Section C'!$A$30:$A$121&amp;'Outcome Indicators - Section C'!$C$30:$C$121,0))&lt;&gt;"",INDEX('Outcome Indicators - Section C'!F$30:F$121,MATCH('Print View'!$A163&amp;'Print View'!$N$81,'Outcome Indicators - Section C'!$A$30:$A$121&amp;'Outcome Indicators - Section C'!$C$30:$C$121,0)),""),"")</f>
        <v/>
      </c>
      <c r="P163" s="656" t="str">
        <f t="array" ref="P163">IFERROR(IF(INDEX('Outcome Indicators - Section C'!G$30:G$121,MATCH('Print View'!$A163&amp;'Print View'!$N$81,'Outcome Indicators - Section C'!$A$30:$A$121&amp;'Outcome Indicators - Section C'!$C$30:$C$121,0))&lt;&gt;"",INDEX('Outcome Indicators - Section C'!G$30:G$121,MATCH('Print View'!$A163&amp;'Print View'!$N$81,'Outcome Indicators - Section C'!$A$30:$A$121&amp;'Outcome Indicators - Section C'!$C$30:$C$121,0)),""),"")</f>
        <v/>
      </c>
      <c r="Q163" s="658" t="str">
        <f t="array" ref="Q163">IFERROR(IF(INDEX('Outcome Indicators - Section C'!H$30:H$121,MATCH('Print View'!$A163&amp;'Print View'!$N$81,'Outcome Indicators - Section C'!$A$30:$A$121&amp;'Outcome Indicators - Section C'!$C$30:$C$121,0))&lt;&gt;"",INDEX('Outcome Indicators - Section C'!H$30:H$121,MATCH('Print View'!$A163&amp;'Print View'!$N$81,'Outcome Indicators - Section C'!$A$30:$A$121&amp;'Outcome Indicators - Section C'!$C$30:$C$121,0)),""),"")</f>
        <v/>
      </c>
      <c r="R163" s="312" t="str">
        <f t="array" ref="R163">IFERROR(IF(INDEX('Outcome Indicators - Section C'!D$30:D$121,MATCH('Print View'!$A163&amp;'Print View'!$R$81,'Outcome Indicators - Section C'!$A$30:$A$121&amp;'Outcome Indicators - Section C'!$C$30:$C$121,0))&lt;&gt;"",INDEX('Outcome Indicators - Section C'!D$30:D$121,MATCH('Print View'!$A163&amp;'Print View'!$R$81,'Outcome Indicators - Section C'!$A$30:$A$121&amp;'Outcome Indicators - Section C'!$C$30:$C$121,0)),""),"")</f>
        <v/>
      </c>
      <c r="S163" s="654" t="str">
        <f t="array" ref="S163">IFERROR(IF(INDEX('Outcome Indicators - Section C'!F$30:F$121,MATCH('Print View'!$A163&amp;'Print View'!$R$81,'Outcome Indicators - Section C'!$A$30:$A$121&amp;'Outcome Indicators - Section C'!$C$30:$C$121,0))&lt;&gt;"",INDEX('Outcome Indicators - Section C'!F$30:F$121,MATCH('Print View'!$A163&amp;'Print View'!$R$81,'Outcome Indicators - Section C'!$A$30:$A$121&amp;'Outcome Indicators - Section C'!$C$30:$C$121,0)),""),"")</f>
        <v/>
      </c>
      <c r="T163" s="656" t="str">
        <f t="array" ref="T163">IFERROR(IF(INDEX('Outcome Indicators - Section C'!G$30:G$121,MATCH('Print View'!$A163&amp;'Print View'!$R$81,'Outcome Indicators - Section C'!$A$30:$A$121&amp;'Outcome Indicators - Section C'!$C$30:$C$121,0))&lt;&gt;"",INDEX('Outcome Indicators - Section C'!G$30:G$121,MATCH('Print View'!$A163&amp;'Print View'!$R$81,'Outcome Indicators - Section C'!$A$30:$A$121&amp;'Outcome Indicators - Section C'!$C$30:$C$121,0)),""),"")</f>
        <v/>
      </c>
      <c r="U163" s="658" t="str">
        <f t="array" ref="U163">IFERROR(IF(INDEX('Outcome Indicators - Section C'!H$30:H$121,MATCH('Print View'!$A163&amp;'Print View'!$R$81,'Outcome Indicators - Section C'!$A$30:$A$121&amp;'Outcome Indicators - Section C'!$C$30:$C$121,0))&lt;&gt;"",INDEX('Outcome Indicators - Section C'!H$30:H$121,MATCH('Print View'!$A163&amp;'Print View'!$R$81,'Outcome Indicators - Section C'!$A$30:$A$121&amp;'Outcome Indicators - Section C'!$C$30:$C$121,0)),""),"")</f>
        <v/>
      </c>
      <c r="V163" s="312" t="str">
        <f t="array" ref="V163">IFERROR(IF(INDEX('Outcome Indicators - Section C'!D$30:D$121,MATCH('Print View'!$A163&amp;'Print View'!$V$81,'Outcome Indicators - Section C'!$A$30:$A$121&amp;'Outcome Indicators - Section C'!$C$30:$C$121,0))&lt;&gt;"",INDEX('Outcome Indicators - Section C'!D$30:D$121,MATCH('Print View'!$A163&amp;'Print View'!$V$81,'Outcome Indicators - Section C'!$A$30:$A$121&amp;'Outcome Indicators - Section C'!$C$30:$C$121,0)),""),"")</f>
        <v/>
      </c>
      <c r="W163" s="654" t="str">
        <f t="array" ref="W163">IFERROR(IF(INDEX('Outcome Indicators - Section C'!F$30:F$121,MATCH('Print View'!$A163&amp;'Print View'!$V$81,'Outcome Indicators - Section C'!$A$30:$A$121&amp;'Outcome Indicators - Section C'!$C$30:$C$121,0))&lt;&gt;"",INDEX('Outcome Indicators - Section C'!F$30:F$121,MATCH('Print View'!$A163&amp;'Print View'!$V$81,'Outcome Indicators - Section C'!$A$30:$A$121&amp;'Outcome Indicators - Section C'!$C$30:$C$121,0)),""),"")</f>
        <v/>
      </c>
      <c r="X163" s="656" t="str">
        <f t="array" ref="X163">IFERROR(IF(INDEX('Outcome Indicators - Section C'!G$30:G$121,MATCH('Print View'!$A163&amp;'Print View'!$V$81,'Outcome Indicators - Section C'!$A$30:$A$121&amp;'Outcome Indicators - Section C'!$C$30:$C$121,0))&lt;&gt;"",INDEX('Outcome Indicators - Section C'!G$30:G$121,MATCH('Print View'!$A163&amp;'Print View'!$V$81,'Outcome Indicators - Section C'!$A$30:$A$121&amp;'Outcome Indicators - Section C'!$C$30:$C$121,0)),""),"")</f>
        <v/>
      </c>
      <c r="Y163" s="658" t="str">
        <f t="array" ref="Y163">IFERROR(IF(INDEX('Outcome Indicators - Section C'!H$30:H$121,MATCH('Print View'!$A163&amp;'Print View'!$V$81,'Outcome Indicators - Section C'!$A$30:$A$121&amp;'Outcome Indicators - Section C'!$C$30:$C$121,0))&lt;&gt;"",INDEX('Outcome Indicators - Section C'!H$30:H$121,MATCH('Print View'!$A163&amp;'Print View'!$V$81,'Outcome Indicators - Section C'!$A$30:$A$121&amp;'Outcome Indicators - Section C'!$C$30:$C$121,0)),""),"")</f>
        <v/>
      </c>
      <c r="Z163" s="312" t="str">
        <f t="array" ref="Z163">IFERROR(IF(INDEX('Outcome Indicators - Section C'!D$30:D$121,MATCH('Print View'!$A163&amp;'Print View'!$Z$81,'Outcome Indicators - Section C'!$A$30:$A$121&amp;'Outcome Indicators - Section C'!$C$30:$C$121,0))&lt;&gt;"",INDEX('Outcome Indicators - Section C'!D$30:D$121,MATCH('Print View'!$A163&amp;'Print View'!$Z$81,'Outcome Indicators - Section C'!$A$30:$A$121&amp;'Outcome Indicators - Section C'!$C$30:$C$121,0)),""),"")</f>
        <v/>
      </c>
      <c r="AA163" s="654" t="str">
        <f t="array" ref="AA163">IFERROR(IF(INDEX('Outcome Indicators - Section C'!F$30:F$121,MATCH('Print View'!$A163&amp;'Print View'!$Z$81,'Outcome Indicators - Section C'!$A$30:$A$121&amp;'Outcome Indicators - Section C'!$C$30:$C$121,0))&lt;&gt;"",INDEX('Outcome Indicators - Section C'!F$30:F$121,MATCH('Print View'!$A163&amp;'Print View'!$Z$81,'Outcome Indicators - Section C'!$A$30:$A$121&amp;'Outcome Indicators - Section C'!$C$30:$C$121,0)),""),"")</f>
        <v/>
      </c>
      <c r="AB163" s="656" t="str">
        <f t="array" ref="AB163">IFERROR(IF(INDEX('Outcome Indicators - Section C'!G$30:G$121,MATCH('Print View'!$A163&amp;'Print View'!$Z$81,'Outcome Indicators - Section C'!$A$30:$A$121&amp;'Outcome Indicators - Section C'!$C$30:$C$121,0))&lt;&gt;"",INDEX('Outcome Indicators - Section C'!G$30:G$121,MATCH('Print View'!$A163&amp;'Print View'!$Z$81,'Outcome Indicators - Section C'!$A$30:$A$121&amp;'Outcome Indicators - Section C'!$C$30:$C$121,0)),""),"")</f>
        <v/>
      </c>
      <c r="AC163" s="658" t="str">
        <f t="array" ref="AC163">IFERROR(IF(INDEX('Outcome Indicators - Section C'!H$30:H$121,MATCH('Print View'!$A163&amp;'Print View'!$Z$81,'Outcome Indicators - Section C'!$A$30:$A$121&amp;'Outcome Indicators - Section C'!$C$30:$C$121,0))&lt;&gt;"",INDEX('Outcome Indicators - Section C'!H$30:H$121,MATCH('Print View'!$A163&amp;'Print View'!$Z$81,'Outcome Indicators - Section C'!$A$30:$A$121&amp;'Outcome Indicators - Section C'!$C$30:$C$121,0)),""),"")</f>
        <v/>
      </c>
      <c r="AD163" s="278"/>
      <c r="AE163" s="260"/>
      <c r="AF163" s="260"/>
      <c r="AG163" s="260"/>
      <c r="AH163" s="260"/>
      <c r="AI163" s="260"/>
      <c r="AJ163" s="261" t="s">
        <v>287</v>
      </c>
    </row>
    <row r="164" spans="1:36" s="229" customFormat="1" ht="15.75" customHeight="1" x14ac:dyDescent="0.3">
      <c r="A164" s="607"/>
      <c r="B164" s="609"/>
      <c r="C164" s="609"/>
      <c r="D164" s="609"/>
      <c r="E164" s="609"/>
      <c r="F164" s="609"/>
      <c r="G164" s="609"/>
      <c r="H164" s="609"/>
      <c r="I164" s="611"/>
      <c r="J164" s="313" t="str">
        <f t="array" ref="J164">IFERROR(IF(INDEX('Outcome Indicators - Section C'!E$30:E$121,MATCH('Print View'!$A163&amp;'Print View'!$J$81,'Outcome Indicators - Section C'!$A$30:$A$121&amp;'Outcome Indicators - Section C'!$C$30:$C$121,0))&lt;&gt;"",INDEX('Outcome Indicators - Section C'!E$30:E$121,MATCH('Print View'!$A163&amp;'Print View'!$J$81,'Outcome Indicators - Section C'!$A$30:$A$121&amp;'Outcome Indicators - Section C'!$C$30:$C$121,0)),""),"")</f>
        <v/>
      </c>
      <c r="K164" s="655"/>
      <c r="L164" s="657"/>
      <c r="M164" s="659"/>
      <c r="N164" s="313" t="str">
        <f t="array" ref="N164">IFERROR(IF(INDEX('Outcome Indicators - Section C'!E$30:E$121,MATCH('Print View'!$A163&amp;'Print View'!$N$81,'Outcome Indicators - Section C'!$A$30:$A$121&amp;'Outcome Indicators - Section C'!$C$30:$C$121,0))&lt;&gt;"",INDEX('Outcome Indicators - Section C'!E$30:E$121,MATCH('Print View'!$A163&amp;'Print View'!$N$81,'Outcome Indicators - Section C'!$A$30:$A$121&amp;'Outcome Indicators - Section C'!$C$30:$C$121,0)),""),"")</f>
        <v/>
      </c>
      <c r="O164" s="655"/>
      <c r="P164" s="657"/>
      <c r="Q164" s="659"/>
      <c r="R164" s="313" t="str">
        <f t="array" ref="R164">IFERROR(IF(INDEX('Outcome Indicators - Section C'!E$30:E$121,MATCH('Print View'!$A163&amp;'Print View'!$R$81,'Outcome Indicators - Section C'!$A$30:$A$121&amp;'Outcome Indicators - Section C'!$C$30:$C$121,0))&lt;&gt;"",INDEX('Outcome Indicators - Section C'!E$30:E$121,MATCH('Print View'!$A163&amp;'Print View'!$R$81,'Outcome Indicators - Section C'!$A$30:$A$121&amp;'Outcome Indicators - Section C'!$C$30:$C$121,0)),""),"")</f>
        <v/>
      </c>
      <c r="S164" s="655"/>
      <c r="T164" s="657"/>
      <c r="U164" s="659"/>
      <c r="V164" s="313" t="str">
        <f t="array" ref="V164">IFERROR(IF(INDEX('Outcome Indicators - Section C'!E$30:E$121,MATCH('Print View'!$A163&amp;'Print View'!$V$81,'Outcome Indicators - Section C'!$A$30:$A$121&amp;'Outcome Indicators - Section C'!$C$30:$C$121,0))&lt;&gt;"",INDEX('Outcome Indicators - Section C'!E$30:E$121,MATCH('Print View'!$A163&amp;'Print View'!$V$81,'Outcome Indicators - Section C'!$A$30:$A$121&amp;'Outcome Indicators - Section C'!$C$30:$C$121,0)),""),"")</f>
        <v/>
      </c>
      <c r="W164" s="655"/>
      <c r="X164" s="657"/>
      <c r="Y164" s="659"/>
      <c r="Z164" s="313" t="str">
        <f t="array" ref="Z164">IFERROR(IF(INDEX('Outcome Indicators - Section C'!E$30:E$121,MATCH('Print View'!$A163&amp;'Print View'!$Z$81,'Outcome Indicators - Section C'!$A$30:$A$121&amp;'Outcome Indicators - Section C'!$C$30:$C$121,0))&lt;&gt;"",INDEX('Outcome Indicators - Section C'!E$30:E$121,MATCH('Print View'!$A163&amp;'Print View'!$Z$81,'Outcome Indicators - Section C'!$A$30:$A$121&amp;'Outcome Indicators - Section C'!$C$30:$C$121,0)),""),"")</f>
        <v/>
      </c>
      <c r="AA164" s="655"/>
      <c r="AB164" s="657"/>
      <c r="AC164" s="659"/>
      <c r="AD164" s="279"/>
      <c r="AE164" s="262"/>
      <c r="AF164" s="262"/>
      <c r="AG164" s="262"/>
      <c r="AH164" s="262"/>
      <c r="AI164" s="262"/>
      <c r="AJ164" s="263" t="s">
        <v>287</v>
      </c>
    </row>
    <row r="165" spans="1:36" s="229" customFormat="1" ht="28.8" x14ac:dyDescent="0.55000000000000004">
      <c r="A165" s="651">
        <v>23</v>
      </c>
      <c r="B165" s="652" t="str">
        <f>IFERROR(IF(INDEX('Outcome Indicators - Section C'!B$10:B$26,MATCH('Print View'!$A165,'Outcome Indicators - Section C'!$A$10:$A$26,0))&lt;&gt;"",INDEX('Outcome Indicators - Section C'!B$10:B$26,MATCH('Print View'!$A165,'Outcome Indicators - Section C'!$A$10:$A$26,0)),""),"")</f>
        <v/>
      </c>
      <c r="C165" s="652" t="str">
        <f>IFERROR(IF(INDEX('Outcome Indicators - Section C'!C$10:C$26,MATCH('Print View'!$A165,'Outcome Indicators - Section C'!$A$10:$A$26,0))&lt;&gt;"",INDEX('Outcome Indicators - Section C'!C$10:C$26,MATCH('Print View'!$A165,'Outcome Indicators - Section C'!$A$10:$A$26,0)),""),"")</f>
        <v/>
      </c>
      <c r="D165" s="652" t="str">
        <f>IFERROR(IF(INDEX('Outcome Indicators - Section C'!D$10:D$26,MATCH('Print View'!$A165,'Outcome Indicators - Section C'!$A$10:$A$26,0))&lt;&gt;"",INDEX('Outcome Indicators - Section C'!D$10:D$26,MATCH('Print View'!$A165,'Outcome Indicators - Section C'!$A$10:$A$26,0)),""),"")</f>
        <v/>
      </c>
      <c r="E165" s="652" t="str">
        <f>IFERROR(IF(INDEX('Outcome Indicators - Section C'!E$10:E$26,MATCH('Print View'!$A165,'Outcome Indicators - Section C'!$A$10:$A$26,0))&lt;&gt;"",INDEX('Outcome Indicators - Section C'!E$10:E$26,MATCH('Print View'!$A165,'Outcome Indicators - Section C'!$A$10:$A$26,0)),""),"")</f>
        <v/>
      </c>
      <c r="F165" s="652" t="str">
        <f>IFERROR(IF(INDEX('Outcome Indicators - Section C'!F$10:F$26,MATCH('Print View'!$A165,'Outcome Indicators - Section C'!$A$10:$A$26,0))&lt;&gt;"",INDEX('Outcome Indicators - Section C'!F$10:F$26,MATCH('Print View'!$A165,'Outcome Indicators - Section C'!$A$10:$A$26,0)),""),"")</f>
        <v/>
      </c>
      <c r="G165" s="652" t="str">
        <f>IFERROR(IF(INDEX('Outcome Indicators - Section C'!G$10:G$26,MATCH('Print View'!$A165,'Outcome Indicators - Section C'!$A$10:$A$26,0))&lt;&gt;"",INDEX('Outcome Indicators - Section C'!G$10:G$26,MATCH('Print View'!$A165,'Outcome Indicators - Section C'!$A$10:$A$26,0)),""),"")</f>
        <v/>
      </c>
      <c r="H165" s="660" t="str">
        <f>IFERROR(IF(INDEX('Outcome Indicators - Section C'!H$10:H$26,MATCH('Print View'!$A165,'Outcome Indicators - Section C'!$A$10:$A$26,0))&lt;&gt;"",INDEX('Outcome Indicators - Section C'!H$10:H$26,MATCH('Print View'!$A165,'Outcome Indicators - Section C'!$A$10:$A$26,0)),""),"")</f>
        <v/>
      </c>
      <c r="I165" s="605" t="str">
        <f>IFERROR(IF(INDEX('Outcome Indicators - Section C'!A$10:A$26,MATCH('Print View'!$A165,'Outcome Indicators - Section C'!$A$10:$A$26,0))&lt;&gt;"",INDEX('Outcome Indicators - Section C'!A$10:A$26,MATCH('Print View'!$A165,'Outcome Indicators - Section C'!$A$10:$A$26,0)),""),"")</f>
        <v/>
      </c>
      <c r="J165" s="284" t="str">
        <f t="array" ref="J165">IFERROR(IF(INDEX('Outcome Indicators - Section C'!D$30:D$121,MATCH('Print View'!$A165&amp;'Print View'!$J$81,'Outcome Indicators - Section C'!$A$30:$A$121&amp;'Outcome Indicators - Section C'!$C$30:$C$121,0))&lt;&gt;"",INDEX('Outcome Indicators - Section C'!D$30:D$121,MATCH('Print View'!$A165&amp;'Print View'!$J$81,'Outcome Indicators - Section C'!$A$30:$A$121&amp;'Outcome Indicators - Section C'!$C$30:$C$121,0)),""),"")</f>
        <v/>
      </c>
      <c r="K165" s="601" t="str">
        <f t="array" ref="K165">IFERROR(IF(INDEX('Outcome Indicators - Section C'!F$30:F$121,MATCH('Print View'!$A165&amp;'Print View'!$J$81,'Outcome Indicators - Section C'!$A$30:$A$121&amp;'Outcome Indicators - Section C'!$C$30:$C$121,0))&lt;&gt;"",INDEX('Outcome Indicators - Section C'!F$30:F$121,MATCH('Print View'!$A165&amp;'Print View'!$J$81,'Outcome Indicators - Section C'!$A$30:$A$121&amp;'Outcome Indicators - Section C'!$C$30:$C$121,0)),""),"")</f>
        <v/>
      </c>
      <c r="L165" s="603" t="str">
        <f t="array" ref="L165">IFERROR(IF(INDEX('Outcome Indicators - Section C'!G$30:G$121,MATCH('Print View'!$A165&amp;'Print View'!$J$81,'Outcome Indicators - Section C'!$A$30:$A$121&amp;'Outcome Indicators - Section C'!$C$30:$C$121,0))&lt;&gt;"",INDEX('Outcome Indicators - Section C'!G$30:G$121,MATCH('Print View'!$A165&amp;'Print View'!$J$81,'Outcome Indicators - Section C'!$A$30:$A$121&amp;'Outcome Indicators - Section C'!$C$30:$C$121,0)),""),"")</f>
        <v/>
      </c>
      <c r="M165" s="605" t="str">
        <f t="array" ref="M165">IFERROR(IF(INDEX('Outcome Indicators - Section C'!H$30:H$121,MATCH('Print View'!$A165&amp;'Print View'!$J$81,'Outcome Indicators - Section C'!$A$30:$A$121&amp;'Outcome Indicators - Section C'!$C$30:$C$121,0))&lt;&gt;"",INDEX('Outcome Indicators - Section C'!H$30:H$121,MATCH('Print View'!$A165&amp;'Print View'!$J$81,'Outcome Indicators - Section C'!$A$30:$A$121&amp;'Outcome Indicators - Section C'!$C$30:$C$121,0)),""),"")</f>
        <v/>
      </c>
      <c r="N165" s="284" t="str">
        <f t="array" ref="N165">IFERROR(IF(INDEX('Outcome Indicators - Section C'!D$30:D$121,MATCH('Print View'!$A165&amp;'Print View'!$N$81,'Outcome Indicators - Section C'!$A$30:$A$121&amp;'Outcome Indicators - Section C'!$C$30:$C$121,0))&lt;&gt;"",INDEX('Outcome Indicators - Section C'!D$30:D$121,MATCH('Print View'!$A165&amp;'Print View'!$N$81,'Outcome Indicators - Section C'!$A$30:$A$121&amp;'Outcome Indicators - Section C'!$C$30:$C$121,0)),""),"")</f>
        <v/>
      </c>
      <c r="O165" s="601" t="str">
        <f t="array" ref="O165">IFERROR(IF(INDEX('Outcome Indicators - Section C'!F$30:F$121,MATCH('Print View'!$A165&amp;'Print View'!$N$81,'Outcome Indicators - Section C'!$A$30:$A$121&amp;'Outcome Indicators - Section C'!$C$30:$C$121,0))&lt;&gt;"",INDEX('Outcome Indicators - Section C'!F$30:F$121,MATCH('Print View'!$A165&amp;'Print View'!$N$81,'Outcome Indicators - Section C'!$A$30:$A$121&amp;'Outcome Indicators - Section C'!$C$30:$C$121,0)),""),"")</f>
        <v/>
      </c>
      <c r="P165" s="603" t="str">
        <f t="array" ref="P165">IFERROR(IF(INDEX('Outcome Indicators - Section C'!G$30:G$121,MATCH('Print View'!$A165&amp;'Print View'!$N$81,'Outcome Indicators - Section C'!$A$30:$A$121&amp;'Outcome Indicators - Section C'!$C$30:$C$121,0))&lt;&gt;"",INDEX('Outcome Indicators - Section C'!G$30:G$121,MATCH('Print View'!$A165&amp;'Print View'!$N$81,'Outcome Indicators - Section C'!$A$30:$A$121&amp;'Outcome Indicators - Section C'!$C$30:$C$121,0)),""),"")</f>
        <v/>
      </c>
      <c r="Q165" s="605" t="str">
        <f t="array" ref="Q165">IFERROR(IF(INDEX('Outcome Indicators - Section C'!H$30:H$121,MATCH('Print View'!$A165&amp;'Print View'!$N$81,'Outcome Indicators - Section C'!$A$30:$A$121&amp;'Outcome Indicators - Section C'!$C$30:$C$121,0))&lt;&gt;"",INDEX('Outcome Indicators - Section C'!H$30:H$121,MATCH('Print View'!$A165&amp;'Print View'!$N$81,'Outcome Indicators - Section C'!$A$30:$A$121&amp;'Outcome Indicators - Section C'!$C$30:$C$121,0)),""),"")</f>
        <v/>
      </c>
      <c r="R165" s="284" t="str">
        <f t="array" ref="R165">IFERROR(IF(INDEX('Outcome Indicators - Section C'!D$30:D$121,MATCH('Print View'!$A165&amp;'Print View'!$R$81,'Outcome Indicators - Section C'!$A$30:$A$121&amp;'Outcome Indicators - Section C'!$C$30:$C$121,0))&lt;&gt;"",INDEX('Outcome Indicators - Section C'!D$30:D$121,MATCH('Print View'!$A165&amp;'Print View'!$R$81,'Outcome Indicators - Section C'!$A$30:$A$121&amp;'Outcome Indicators - Section C'!$C$30:$C$121,0)),""),"")</f>
        <v/>
      </c>
      <c r="S165" s="601" t="str">
        <f t="array" ref="S165">IFERROR(IF(INDEX('Outcome Indicators - Section C'!F$30:F$121,MATCH('Print View'!$A165&amp;'Print View'!$R$81,'Outcome Indicators - Section C'!$A$30:$A$121&amp;'Outcome Indicators - Section C'!$C$30:$C$121,0))&lt;&gt;"",INDEX('Outcome Indicators - Section C'!F$30:F$121,MATCH('Print View'!$A165&amp;'Print View'!$R$81,'Outcome Indicators - Section C'!$A$30:$A$121&amp;'Outcome Indicators - Section C'!$C$30:$C$121,0)),""),"")</f>
        <v/>
      </c>
      <c r="T165" s="603" t="str">
        <f t="array" ref="T165">IFERROR(IF(INDEX('Outcome Indicators - Section C'!G$30:G$121,MATCH('Print View'!$A165&amp;'Print View'!$R$81,'Outcome Indicators - Section C'!$A$30:$A$121&amp;'Outcome Indicators - Section C'!$C$30:$C$121,0))&lt;&gt;"",INDEX('Outcome Indicators - Section C'!G$30:G$121,MATCH('Print View'!$A165&amp;'Print View'!$R$81,'Outcome Indicators - Section C'!$A$30:$A$121&amp;'Outcome Indicators - Section C'!$C$30:$C$121,0)),""),"")</f>
        <v/>
      </c>
      <c r="U165" s="605" t="str">
        <f t="array" ref="U165">IFERROR(IF(INDEX('Outcome Indicators - Section C'!H$30:H$121,MATCH('Print View'!$A165&amp;'Print View'!$R$81,'Outcome Indicators - Section C'!$A$30:$A$121&amp;'Outcome Indicators - Section C'!$C$30:$C$121,0))&lt;&gt;"",INDEX('Outcome Indicators - Section C'!H$30:H$121,MATCH('Print View'!$A165&amp;'Print View'!$R$81,'Outcome Indicators - Section C'!$A$30:$A$121&amp;'Outcome Indicators - Section C'!$C$30:$C$121,0)),""),"")</f>
        <v/>
      </c>
      <c r="V165" s="284" t="str">
        <f t="array" ref="V165">IFERROR(IF(INDEX('Outcome Indicators - Section C'!D$30:D$121,MATCH('Print View'!$A165&amp;'Print View'!$V$81,'Outcome Indicators - Section C'!$A$30:$A$121&amp;'Outcome Indicators - Section C'!$C$30:$C$121,0))&lt;&gt;"",INDEX('Outcome Indicators - Section C'!D$30:D$121,MATCH('Print View'!$A165&amp;'Print View'!$V$81,'Outcome Indicators - Section C'!$A$30:$A$121&amp;'Outcome Indicators - Section C'!$C$30:$C$121,0)),""),"")</f>
        <v/>
      </c>
      <c r="W165" s="601" t="str">
        <f t="array" ref="W165">IFERROR(IF(INDEX('Outcome Indicators - Section C'!F$30:F$121,MATCH('Print View'!$A165&amp;'Print View'!$V$81,'Outcome Indicators - Section C'!$A$30:$A$121&amp;'Outcome Indicators - Section C'!$C$30:$C$121,0))&lt;&gt;"",INDEX('Outcome Indicators - Section C'!F$30:F$121,MATCH('Print View'!$A165&amp;'Print View'!$V$81,'Outcome Indicators - Section C'!$A$30:$A$121&amp;'Outcome Indicators - Section C'!$C$30:$C$121,0)),""),"")</f>
        <v/>
      </c>
      <c r="X165" s="603" t="str">
        <f t="array" ref="X165">IFERROR(IF(INDEX('Outcome Indicators - Section C'!G$30:G$121,MATCH('Print View'!$A165&amp;'Print View'!$V$81,'Outcome Indicators - Section C'!$A$30:$A$121&amp;'Outcome Indicators - Section C'!$C$30:$C$121,0))&lt;&gt;"",INDEX('Outcome Indicators - Section C'!G$30:G$121,MATCH('Print View'!$A165&amp;'Print View'!$V$81,'Outcome Indicators - Section C'!$A$30:$A$121&amp;'Outcome Indicators - Section C'!$C$30:$C$121,0)),""),"")</f>
        <v/>
      </c>
      <c r="Y165" s="605" t="str">
        <f t="array" ref="Y165">IFERROR(IF(INDEX('Outcome Indicators - Section C'!H$30:H$121,MATCH('Print View'!$A165&amp;'Print View'!$V$81,'Outcome Indicators - Section C'!$A$30:$A$121&amp;'Outcome Indicators - Section C'!$C$30:$C$121,0))&lt;&gt;"",INDEX('Outcome Indicators - Section C'!H$30:H$121,MATCH('Print View'!$A165&amp;'Print View'!$V$81,'Outcome Indicators - Section C'!$A$30:$A$121&amp;'Outcome Indicators - Section C'!$C$30:$C$121,0)),""),"")</f>
        <v/>
      </c>
      <c r="Z165" s="284" t="str">
        <f t="array" ref="Z165">IFERROR(IF(INDEX('Outcome Indicators - Section C'!D$30:D$121,MATCH('Print View'!$A165&amp;'Print View'!$Z$81,'Outcome Indicators - Section C'!$A$30:$A$121&amp;'Outcome Indicators - Section C'!$C$30:$C$121,0))&lt;&gt;"",INDEX('Outcome Indicators - Section C'!D$30:D$121,MATCH('Print View'!$A165&amp;'Print View'!$Z$81,'Outcome Indicators - Section C'!$A$30:$A$121&amp;'Outcome Indicators - Section C'!$C$30:$C$121,0)),""),"")</f>
        <v/>
      </c>
      <c r="AA165" s="601" t="str">
        <f t="array" ref="AA165">IFERROR(IF(INDEX('Outcome Indicators - Section C'!F$30:F$121,MATCH('Print View'!$A165&amp;'Print View'!$Z$81,'Outcome Indicators - Section C'!$A$30:$A$121&amp;'Outcome Indicators - Section C'!$C$30:$C$121,0))&lt;&gt;"",INDEX('Outcome Indicators - Section C'!F$30:F$121,MATCH('Print View'!$A165&amp;'Print View'!$Z$81,'Outcome Indicators - Section C'!$A$30:$A$121&amp;'Outcome Indicators - Section C'!$C$30:$C$121,0)),""),"")</f>
        <v/>
      </c>
      <c r="AB165" s="603" t="str">
        <f t="array" ref="AB165">IFERROR(IF(INDEX('Outcome Indicators - Section C'!G$30:G$121,MATCH('Print View'!$A165&amp;'Print View'!$Z$81,'Outcome Indicators - Section C'!$A$30:$A$121&amp;'Outcome Indicators - Section C'!$C$30:$C$121,0))&lt;&gt;"",INDEX('Outcome Indicators - Section C'!G$30:G$121,MATCH('Print View'!$A165&amp;'Print View'!$Z$81,'Outcome Indicators - Section C'!$A$30:$A$121&amp;'Outcome Indicators - Section C'!$C$30:$C$121,0)),""),"")</f>
        <v/>
      </c>
      <c r="AC165" s="605" t="str">
        <f t="array" ref="AC165">IFERROR(IF(INDEX('Outcome Indicators - Section C'!H$30:H$121,MATCH('Print View'!$A165&amp;'Print View'!$Z$81,'Outcome Indicators - Section C'!$A$30:$A$121&amp;'Outcome Indicators - Section C'!$C$30:$C$121,0))&lt;&gt;"",INDEX('Outcome Indicators - Section C'!H$30:H$121,MATCH('Print View'!$A165&amp;'Print View'!$Z$81,'Outcome Indicators - Section C'!$A$30:$A$121&amp;'Outcome Indicators - Section C'!$C$30:$C$121,0)),""),"")</f>
        <v/>
      </c>
      <c r="AD165" s="276"/>
      <c r="AE165" s="256"/>
      <c r="AF165" s="256"/>
      <c r="AG165" s="256"/>
      <c r="AH165" s="256"/>
      <c r="AI165" s="267"/>
      <c r="AJ165" s="662" t="s">
        <v>287</v>
      </c>
    </row>
    <row r="166" spans="1:36" s="229" customFormat="1" ht="15.75" customHeight="1" x14ac:dyDescent="0.3">
      <c r="A166" s="651"/>
      <c r="B166" s="653"/>
      <c r="C166" s="653"/>
      <c r="D166" s="653"/>
      <c r="E166" s="653"/>
      <c r="F166" s="653"/>
      <c r="G166" s="653"/>
      <c r="H166" s="661"/>
      <c r="I166" s="606"/>
      <c r="J166" s="285" t="str">
        <f t="array" ref="J166">IFERROR(IF(INDEX('Outcome Indicators - Section C'!E$30:E$121,MATCH('Print View'!$A165&amp;'Print View'!$J$81,'Outcome Indicators - Section C'!$A$30:$A$121&amp;'Outcome Indicators - Section C'!$C$30:$C$121,0))&lt;&gt;"",INDEX('Outcome Indicators - Section C'!E$30:E$121,MATCH('Print View'!$A165&amp;'Print View'!$J$81,'Outcome Indicators - Section C'!$A$30:$A$121&amp;'Outcome Indicators - Section C'!$C$30:$C$121,0)),""),"")</f>
        <v/>
      </c>
      <c r="K166" s="602"/>
      <c r="L166" s="604"/>
      <c r="M166" s="606"/>
      <c r="N166" s="285" t="str">
        <f t="array" ref="N166">IFERROR(IF(INDEX('Outcome Indicators - Section C'!E$30:E$121,MATCH('Print View'!$A165&amp;'Print View'!$N$81,'Outcome Indicators - Section C'!$A$30:$A$121&amp;'Outcome Indicators - Section C'!$C$30:$C$121,0))&lt;&gt;"",INDEX('Outcome Indicators - Section C'!E$30:E$121,MATCH('Print View'!$A165&amp;'Print View'!$N$81,'Outcome Indicators - Section C'!$A$30:$A$121&amp;'Outcome Indicators - Section C'!$C$30:$C$121,0)),""),"")</f>
        <v/>
      </c>
      <c r="O166" s="602"/>
      <c r="P166" s="604"/>
      <c r="Q166" s="606"/>
      <c r="R166" s="285" t="str">
        <f t="array" ref="R166">IFERROR(IF(INDEX('Outcome Indicators - Section C'!E$30:E$121,MATCH('Print View'!$A165&amp;'Print View'!$R$81,'Outcome Indicators - Section C'!$A$30:$A$121&amp;'Outcome Indicators - Section C'!$C$30:$C$121,0))&lt;&gt;"",INDEX('Outcome Indicators - Section C'!E$30:E$121,MATCH('Print View'!$A165&amp;'Print View'!$R$81,'Outcome Indicators - Section C'!$A$30:$A$121&amp;'Outcome Indicators - Section C'!$C$30:$C$121,0)),""),"")</f>
        <v/>
      </c>
      <c r="S166" s="602"/>
      <c r="T166" s="604"/>
      <c r="U166" s="606"/>
      <c r="V166" s="285" t="str">
        <f t="array" ref="V166">IFERROR(IF(INDEX('Outcome Indicators - Section C'!E$30:E$121,MATCH('Print View'!$A165&amp;'Print View'!$V$81,'Outcome Indicators - Section C'!$A$30:$A$121&amp;'Outcome Indicators - Section C'!$C$30:$C$121,0))&lt;&gt;"",INDEX('Outcome Indicators - Section C'!E$30:E$121,MATCH('Print View'!$A165&amp;'Print View'!$V$81,'Outcome Indicators - Section C'!$A$30:$A$121&amp;'Outcome Indicators - Section C'!$C$30:$C$121,0)),""),"")</f>
        <v/>
      </c>
      <c r="W166" s="602"/>
      <c r="X166" s="604"/>
      <c r="Y166" s="606"/>
      <c r="Z166" s="285" t="str">
        <f t="array" ref="Z166">IFERROR(IF(INDEX('Outcome Indicators - Section C'!E$30:E$121,MATCH('Print View'!$A165&amp;'Print View'!$Z$81,'Outcome Indicators - Section C'!$A$30:$A$121&amp;'Outcome Indicators - Section C'!$C$30:$C$121,0))&lt;&gt;"",INDEX('Outcome Indicators - Section C'!E$30:E$121,MATCH('Print View'!$A165&amp;'Print View'!$Z$81,'Outcome Indicators - Section C'!$A$30:$A$121&amp;'Outcome Indicators - Section C'!$C$30:$C$121,0)),""),"")</f>
        <v/>
      </c>
      <c r="AA166" s="602"/>
      <c r="AB166" s="604"/>
      <c r="AC166" s="606"/>
      <c r="AD166" s="277"/>
      <c r="AE166" s="258"/>
      <c r="AF166" s="258"/>
      <c r="AG166" s="258"/>
      <c r="AH166" s="258"/>
      <c r="AI166" s="267"/>
      <c r="AJ166" s="662"/>
    </row>
    <row r="167" spans="1:36" s="229" customFormat="1" ht="28.8" x14ac:dyDescent="0.55000000000000004">
      <c r="A167" s="607">
        <v>24</v>
      </c>
      <c r="B167" s="608" t="str">
        <f>IFERROR(IF(INDEX('Outcome Indicators - Section C'!B$10:B$26,MATCH('Print View'!$A167,'Outcome Indicators - Section C'!$A$10:$A$26,0))&lt;&gt;"",INDEX('Outcome Indicators - Section C'!B$10:B$26,MATCH('Print View'!$A167,'Outcome Indicators - Section C'!$A$10:$A$26,0)),""),"")</f>
        <v/>
      </c>
      <c r="C167" s="608" t="str">
        <f>IFERROR(IF(INDEX('Outcome Indicators - Section C'!C$10:C$26,MATCH('Print View'!$A167,'Outcome Indicators - Section C'!$A$10:$A$26,0))&lt;&gt;"",INDEX('Outcome Indicators - Section C'!C$10:C$26,MATCH('Print View'!$A167,'Outcome Indicators - Section C'!$A$10:$A$26,0)),""),"")</f>
        <v/>
      </c>
      <c r="D167" s="608" t="str">
        <f>IFERROR(IF(INDEX('Outcome Indicators - Section C'!D$10:D$26,MATCH('Print View'!$A167,'Outcome Indicators - Section C'!$A$10:$A$26,0))&lt;&gt;"",INDEX('Outcome Indicators - Section C'!D$10:D$26,MATCH('Print View'!$A167,'Outcome Indicators - Section C'!$A$10:$A$26,0)),""),"")</f>
        <v/>
      </c>
      <c r="E167" s="608" t="str">
        <f>IFERROR(IF(INDEX('Outcome Indicators - Section C'!E$10:E$26,MATCH('Print View'!$A167,'Outcome Indicators - Section C'!$A$10:$A$26,0))&lt;&gt;"",INDEX('Outcome Indicators - Section C'!E$10:E$26,MATCH('Print View'!$A167,'Outcome Indicators - Section C'!$A$10:$A$26,0)),""),"")</f>
        <v/>
      </c>
      <c r="F167" s="608" t="str">
        <f>IFERROR(IF(INDEX('Outcome Indicators - Section C'!F$10:F$26,MATCH('Print View'!$A167,'Outcome Indicators - Section C'!$A$10:$A$26,0))&lt;&gt;"",INDEX('Outcome Indicators - Section C'!F$10:F$26,MATCH('Print View'!$A167,'Outcome Indicators - Section C'!$A$10:$A$26,0)),""),"")</f>
        <v/>
      </c>
      <c r="G167" s="608" t="str">
        <f>IFERROR(IF(INDEX('Outcome Indicators - Section C'!G$10:G$26,MATCH('Print View'!$A167,'Outcome Indicators - Section C'!$A$10:$A$26,0))&lt;&gt;"",INDEX('Outcome Indicators - Section C'!G$10:G$26,MATCH('Print View'!$A167,'Outcome Indicators - Section C'!$A$10:$A$26,0)),""),"")</f>
        <v/>
      </c>
      <c r="H167" s="608" t="str">
        <f>IFERROR(IF(INDEX('Outcome Indicators - Section C'!H$10:H$26,MATCH('Print View'!$A167,'Outcome Indicators - Section C'!$A$10:$A$26,0))&lt;&gt;"",INDEX('Outcome Indicators - Section C'!H$10:H$26,MATCH('Print View'!$A167,'Outcome Indicators - Section C'!$A$10:$A$26,0)),""),"")</f>
        <v/>
      </c>
      <c r="I167" s="610" t="str">
        <f>IFERROR(IF(INDEX('Outcome Indicators - Section C'!A$10:A$26,MATCH('Print View'!$A167,'Outcome Indicators - Section C'!$A$10:$A$26,0))&lt;&gt;"",INDEX('Outcome Indicators - Section C'!A$10:A$26,MATCH('Print View'!$A167,'Outcome Indicators - Section C'!$A$10:$A$26,0)),""),"")</f>
        <v/>
      </c>
      <c r="J167" s="312" t="str">
        <f t="array" ref="J167">IFERROR(IF(INDEX('Outcome Indicators - Section C'!D$30:D$121,MATCH('Print View'!$A167&amp;'Print View'!$J$81,'Outcome Indicators - Section C'!$A$30:$A$121&amp;'Outcome Indicators - Section C'!$C$30:$C$121,0))&lt;&gt;"",INDEX('Outcome Indicators - Section C'!D$30:D$121,MATCH('Print View'!$A167&amp;'Print View'!$J$81,'Outcome Indicators - Section C'!$A$30:$A$121&amp;'Outcome Indicators - Section C'!$C$30:$C$121,0)),""),"")</f>
        <v/>
      </c>
      <c r="K167" s="654" t="str">
        <f t="array" ref="K167">IFERROR(IF(INDEX('Outcome Indicators - Section C'!F$30:F$121,MATCH('Print View'!$A167&amp;'Print View'!$J$81,'Outcome Indicators - Section C'!$A$30:$A$121&amp;'Outcome Indicators - Section C'!$C$30:$C$121,0))&lt;&gt;"",INDEX('Outcome Indicators - Section C'!F$30:F$121,MATCH('Print View'!$A167&amp;'Print View'!$J$81,'Outcome Indicators - Section C'!$A$30:$A$121&amp;'Outcome Indicators - Section C'!$C$30:$C$121,0)),""),"")</f>
        <v/>
      </c>
      <c r="L167" s="656" t="str">
        <f t="array" ref="L167">IFERROR(IF(INDEX('Outcome Indicators - Section C'!G$30:G$121,MATCH('Print View'!$A167&amp;'Print View'!$J$81,'Outcome Indicators - Section C'!$A$30:$A$121&amp;'Outcome Indicators - Section C'!$C$30:$C$121,0))&lt;&gt;"",INDEX('Outcome Indicators - Section C'!G$30:G$121,MATCH('Print View'!$A167&amp;'Print View'!$J$81,'Outcome Indicators - Section C'!$A$30:$A$121&amp;'Outcome Indicators - Section C'!$C$30:$C$121,0)),""),"")</f>
        <v/>
      </c>
      <c r="M167" s="658" t="str">
        <f t="array" ref="M167">IFERROR(IF(INDEX('Outcome Indicators - Section C'!H$30:H$121,MATCH('Print View'!$A167&amp;'Print View'!$J$81,'Outcome Indicators - Section C'!$A$30:$A$121&amp;'Outcome Indicators - Section C'!$C$30:$C$121,0))&lt;&gt;"",INDEX('Outcome Indicators - Section C'!H$30:H$121,MATCH('Print View'!$A167&amp;'Print View'!$J$81,'Outcome Indicators - Section C'!$A$30:$A$121&amp;'Outcome Indicators - Section C'!$C$30:$C$121,0)),""),"")</f>
        <v/>
      </c>
      <c r="N167" s="312" t="str">
        <f t="array" ref="N167">IFERROR(IF(INDEX('Outcome Indicators - Section C'!D$30:D$121,MATCH('Print View'!$A167&amp;'Print View'!$N$81,'Outcome Indicators - Section C'!$A$30:$A$121&amp;'Outcome Indicators - Section C'!$C$30:$C$121,0))&lt;&gt;"",INDEX('Outcome Indicators - Section C'!D$30:D$121,MATCH('Print View'!$A167&amp;'Print View'!$N$81,'Outcome Indicators - Section C'!$A$30:$A$121&amp;'Outcome Indicators - Section C'!$C$30:$C$121,0)),""),"")</f>
        <v/>
      </c>
      <c r="O167" s="654" t="str">
        <f t="array" ref="O167">IFERROR(IF(INDEX('Outcome Indicators - Section C'!F$30:F$121,MATCH('Print View'!$A167&amp;'Print View'!$N$81,'Outcome Indicators - Section C'!$A$30:$A$121&amp;'Outcome Indicators - Section C'!$C$30:$C$121,0))&lt;&gt;"",INDEX('Outcome Indicators - Section C'!F$30:F$121,MATCH('Print View'!$A167&amp;'Print View'!$N$81,'Outcome Indicators - Section C'!$A$30:$A$121&amp;'Outcome Indicators - Section C'!$C$30:$C$121,0)),""),"")</f>
        <v/>
      </c>
      <c r="P167" s="656" t="str">
        <f t="array" ref="P167">IFERROR(IF(INDEX('Outcome Indicators - Section C'!G$30:G$121,MATCH('Print View'!$A167&amp;'Print View'!$N$81,'Outcome Indicators - Section C'!$A$30:$A$121&amp;'Outcome Indicators - Section C'!$C$30:$C$121,0))&lt;&gt;"",INDEX('Outcome Indicators - Section C'!G$30:G$121,MATCH('Print View'!$A167&amp;'Print View'!$N$81,'Outcome Indicators - Section C'!$A$30:$A$121&amp;'Outcome Indicators - Section C'!$C$30:$C$121,0)),""),"")</f>
        <v/>
      </c>
      <c r="Q167" s="658" t="str">
        <f t="array" ref="Q167">IFERROR(IF(INDEX('Outcome Indicators - Section C'!H$30:H$121,MATCH('Print View'!$A167&amp;'Print View'!$N$81,'Outcome Indicators - Section C'!$A$30:$A$121&amp;'Outcome Indicators - Section C'!$C$30:$C$121,0))&lt;&gt;"",INDEX('Outcome Indicators - Section C'!H$30:H$121,MATCH('Print View'!$A167&amp;'Print View'!$N$81,'Outcome Indicators - Section C'!$A$30:$A$121&amp;'Outcome Indicators - Section C'!$C$30:$C$121,0)),""),"")</f>
        <v/>
      </c>
      <c r="R167" s="312" t="str">
        <f t="array" ref="R167">IFERROR(IF(INDEX('Outcome Indicators - Section C'!D$30:D$121,MATCH('Print View'!$A167&amp;'Print View'!$R$81,'Outcome Indicators - Section C'!$A$30:$A$121&amp;'Outcome Indicators - Section C'!$C$30:$C$121,0))&lt;&gt;"",INDEX('Outcome Indicators - Section C'!D$30:D$121,MATCH('Print View'!$A167&amp;'Print View'!$R$81,'Outcome Indicators - Section C'!$A$30:$A$121&amp;'Outcome Indicators - Section C'!$C$30:$C$121,0)),""),"")</f>
        <v/>
      </c>
      <c r="S167" s="654" t="str">
        <f t="array" ref="S167">IFERROR(IF(INDEX('Outcome Indicators - Section C'!F$30:F$121,MATCH('Print View'!$A167&amp;'Print View'!$R$81,'Outcome Indicators - Section C'!$A$30:$A$121&amp;'Outcome Indicators - Section C'!$C$30:$C$121,0))&lt;&gt;"",INDEX('Outcome Indicators - Section C'!F$30:F$121,MATCH('Print View'!$A167&amp;'Print View'!$R$81,'Outcome Indicators - Section C'!$A$30:$A$121&amp;'Outcome Indicators - Section C'!$C$30:$C$121,0)),""),"")</f>
        <v/>
      </c>
      <c r="T167" s="656" t="str">
        <f t="array" ref="T167">IFERROR(IF(INDEX('Outcome Indicators - Section C'!G$30:G$121,MATCH('Print View'!$A167&amp;'Print View'!$R$81,'Outcome Indicators - Section C'!$A$30:$A$121&amp;'Outcome Indicators - Section C'!$C$30:$C$121,0))&lt;&gt;"",INDEX('Outcome Indicators - Section C'!G$30:G$121,MATCH('Print View'!$A167&amp;'Print View'!$R$81,'Outcome Indicators - Section C'!$A$30:$A$121&amp;'Outcome Indicators - Section C'!$C$30:$C$121,0)),""),"")</f>
        <v/>
      </c>
      <c r="U167" s="658" t="str">
        <f t="array" ref="U167">IFERROR(IF(INDEX('Outcome Indicators - Section C'!H$30:H$121,MATCH('Print View'!$A167&amp;'Print View'!$R$81,'Outcome Indicators - Section C'!$A$30:$A$121&amp;'Outcome Indicators - Section C'!$C$30:$C$121,0))&lt;&gt;"",INDEX('Outcome Indicators - Section C'!H$30:H$121,MATCH('Print View'!$A167&amp;'Print View'!$R$81,'Outcome Indicators - Section C'!$A$30:$A$121&amp;'Outcome Indicators - Section C'!$C$30:$C$121,0)),""),"")</f>
        <v/>
      </c>
      <c r="V167" s="312" t="str">
        <f t="array" ref="V167">IFERROR(IF(INDEX('Outcome Indicators - Section C'!D$30:D$121,MATCH('Print View'!$A167&amp;'Print View'!$V$81,'Outcome Indicators - Section C'!$A$30:$A$121&amp;'Outcome Indicators - Section C'!$C$30:$C$121,0))&lt;&gt;"",INDEX('Outcome Indicators - Section C'!D$30:D$121,MATCH('Print View'!$A167&amp;'Print View'!$V$81,'Outcome Indicators - Section C'!$A$30:$A$121&amp;'Outcome Indicators - Section C'!$C$30:$C$121,0)),""),"")</f>
        <v/>
      </c>
      <c r="W167" s="654" t="str">
        <f t="array" ref="W167">IFERROR(IF(INDEX('Outcome Indicators - Section C'!F$30:F$121,MATCH('Print View'!$A167&amp;'Print View'!$V$81,'Outcome Indicators - Section C'!$A$30:$A$121&amp;'Outcome Indicators - Section C'!$C$30:$C$121,0))&lt;&gt;"",INDEX('Outcome Indicators - Section C'!F$30:F$121,MATCH('Print View'!$A167&amp;'Print View'!$V$81,'Outcome Indicators - Section C'!$A$30:$A$121&amp;'Outcome Indicators - Section C'!$C$30:$C$121,0)),""),"")</f>
        <v/>
      </c>
      <c r="X167" s="656" t="str">
        <f t="array" ref="X167">IFERROR(IF(INDEX('Outcome Indicators - Section C'!G$30:G$121,MATCH('Print View'!$A167&amp;'Print View'!$V$81,'Outcome Indicators - Section C'!$A$30:$A$121&amp;'Outcome Indicators - Section C'!$C$30:$C$121,0))&lt;&gt;"",INDEX('Outcome Indicators - Section C'!G$30:G$121,MATCH('Print View'!$A167&amp;'Print View'!$V$81,'Outcome Indicators - Section C'!$A$30:$A$121&amp;'Outcome Indicators - Section C'!$C$30:$C$121,0)),""),"")</f>
        <v/>
      </c>
      <c r="Y167" s="658" t="str">
        <f t="array" ref="Y167">IFERROR(IF(INDEX('Outcome Indicators - Section C'!H$30:H$121,MATCH('Print View'!$A167&amp;'Print View'!$V$81,'Outcome Indicators - Section C'!$A$30:$A$121&amp;'Outcome Indicators - Section C'!$C$30:$C$121,0))&lt;&gt;"",INDEX('Outcome Indicators - Section C'!H$30:H$121,MATCH('Print View'!$A167&amp;'Print View'!$V$81,'Outcome Indicators - Section C'!$A$30:$A$121&amp;'Outcome Indicators - Section C'!$C$30:$C$121,0)),""),"")</f>
        <v/>
      </c>
      <c r="Z167" s="312" t="str">
        <f t="array" ref="Z167">IFERROR(IF(INDEX('Outcome Indicators - Section C'!D$30:D$121,MATCH('Print View'!$A167&amp;'Print View'!$Z$81,'Outcome Indicators - Section C'!$A$30:$A$121&amp;'Outcome Indicators - Section C'!$C$30:$C$121,0))&lt;&gt;"",INDEX('Outcome Indicators - Section C'!D$30:D$121,MATCH('Print View'!$A167&amp;'Print View'!$Z$81,'Outcome Indicators - Section C'!$A$30:$A$121&amp;'Outcome Indicators - Section C'!$C$30:$C$121,0)),""),"")</f>
        <v/>
      </c>
      <c r="AA167" s="654" t="str">
        <f t="array" ref="AA167">IFERROR(IF(INDEX('Outcome Indicators - Section C'!F$30:F$121,MATCH('Print View'!$A167&amp;'Print View'!$Z$81,'Outcome Indicators - Section C'!$A$30:$A$121&amp;'Outcome Indicators - Section C'!$C$30:$C$121,0))&lt;&gt;"",INDEX('Outcome Indicators - Section C'!F$30:F$121,MATCH('Print View'!$A167&amp;'Print View'!$Z$81,'Outcome Indicators - Section C'!$A$30:$A$121&amp;'Outcome Indicators - Section C'!$C$30:$C$121,0)),""),"")</f>
        <v/>
      </c>
      <c r="AB167" s="656" t="str">
        <f t="array" ref="AB167">IFERROR(IF(INDEX('Outcome Indicators - Section C'!G$30:G$121,MATCH('Print View'!$A167&amp;'Print View'!$Z$81,'Outcome Indicators - Section C'!$A$30:$A$121&amp;'Outcome Indicators - Section C'!$C$30:$C$121,0))&lt;&gt;"",INDEX('Outcome Indicators - Section C'!G$30:G$121,MATCH('Print View'!$A167&amp;'Print View'!$Z$81,'Outcome Indicators - Section C'!$A$30:$A$121&amp;'Outcome Indicators - Section C'!$C$30:$C$121,0)),""),"")</f>
        <v/>
      </c>
      <c r="AC167" s="658" t="str">
        <f t="array" ref="AC167">IFERROR(IF(INDEX('Outcome Indicators - Section C'!H$30:H$121,MATCH('Print View'!$A167&amp;'Print View'!$Z$81,'Outcome Indicators - Section C'!$A$30:$A$121&amp;'Outcome Indicators - Section C'!$C$30:$C$121,0))&lt;&gt;"",INDEX('Outcome Indicators - Section C'!H$30:H$121,MATCH('Print View'!$A167&amp;'Print View'!$Z$81,'Outcome Indicators - Section C'!$A$30:$A$121&amp;'Outcome Indicators - Section C'!$C$30:$C$121,0)),""),"")</f>
        <v/>
      </c>
      <c r="AD167" s="278"/>
      <c r="AE167" s="260"/>
      <c r="AF167" s="260"/>
      <c r="AG167" s="260"/>
      <c r="AH167" s="260"/>
      <c r="AI167" s="260"/>
      <c r="AJ167" s="261"/>
    </row>
    <row r="168" spans="1:36" s="229" customFormat="1" ht="15.75" customHeight="1" x14ac:dyDescent="0.3">
      <c r="A168" s="607"/>
      <c r="B168" s="609"/>
      <c r="C168" s="609"/>
      <c r="D168" s="609"/>
      <c r="E168" s="609"/>
      <c r="F168" s="609"/>
      <c r="G168" s="609"/>
      <c r="H168" s="609"/>
      <c r="I168" s="611"/>
      <c r="J168" s="313" t="str">
        <f t="array" ref="J168">IFERROR(IF(INDEX('Outcome Indicators - Section C'!E$30:E$121,MATCH('Print View'!$A167&amp;'Print View'!$J$81,'Outcome Indicators - Section C'!$A$30:$A$121&amp;'Outcome Indicators - Section C'!$C$30:$C$121,0))&lt;&gt;"",INDEX('Outcome Indicators - Section C'!E$30:E$121,MATCH('Print View'!$A167&amp;'Print View'!$J$81,'Outcome Indicators - Section C'!$A$30:$A$121&amp;'Outcome Indicators - Section C'!$C$30:$C$121,0)),""),"")</f>
        <v/>
      </c>
      <c r="K168" s="655"/>
      <c r="L168" s="657"/>
      <c r="M168" s="659"/>
      <c r="N168" s="313" t="str">
        <f t="array" ref="N168">IFERROR(IF(INDEX('Outcome Indicators - Section C'!E$30:E$121,MATCH('Print View'!$A167&amp;'Print View'!$N$81,'Outcome Indicators - Section C'!$A$30:$A$121&amp;'Outcome Indicators - Section C'!$C$30:$C$121,0))&lt;&gt;"",INDEX('Outcome Indicators - Section C'!E$30:E$121,MATCH('Print View'!$A167&amp;'Print View'!$N$81,'Outcome Indicators - Section C'!$A$30:$A$121&amp;'Outcome Indicators - Section C'!$C$30:$C$121,0)),""),"")</f>
        <v/>
      </c>
      <c r="O168" s="655"/>
      <c r="P168" s="657"/>
      <c r="Q168" s="659"/>
      <c r="R168" s="313" t="str">
        <f t="array" ref="R168">IFERROR(IF(INDEX('Outcome Indicators - Section C'!E$30:E$121,MATCH('Print View'!$A167&amp;'Print View'!$R$81,'Outcome Indicators - Section C'!$A$30:$A$121&amp;'Outcome Indicators - Section C'!$C$30:$C$121,0))&lt;&gt;"",INDEX('Outcome Indicators - Section C'!E$30:E$121,MATCH('Print View'!$A167&amp;'Print View'!$R$81,'Outcome Indicators - Section C'!$A$30:$A$121&amp;'Outcome Indicators - Section C'!$C$30:$C$121,0)),""),"")</f>
        <v/>
      </c>
      <c r="S168" s="655"/>
      <c r="T168" s="657"/>
      <c r="U168" s="659"/>
      <c r="V168" s="313" t="str">
        <f t="array" ref="V168">IFERROR(IF(INDEX('Outcome Indicators - Section C'!E$30:E$121,MATCH('Print View'!$A167&amp;'Print View'!$V$81,'Outcome Indicators - Section C'!$A$30:$A$121&amp;'Outcome Indicators - Section C'!$C$30:$C$121,0))&lt;&gt;"",INDEX('Outcome Indicators - Section C'!E$30:E$121,MATCH('Print View'!$A167&amp;'Print View'!$V$81,'Outcome Indicators - Section C'!$A$30:$A$121&amp;'Outcome Indicators - Section C'!$C$30:$C$121,0)),""),"")</f>
        <v/>
      </c>
      <c r="W168" s="655"/>
      <c r="X168" s="657"/>
      <c r="Y168" s="659"/>
      <c r="Z168" s="313" t="str">
        <f t="array" ref="Z168">IFERROR(IF(INDEX('Outcome Indicators - Section C'!E$30:E$121,MATCH('Print View'!$A167&amp;'Print View'!$Z$81,'Outcome Indicators - Section C'!$A$30:$A$121&amp;'Outcome Indicators - Section C'!$C$30:$C$121,0))&lt;&gt;"",INDEX('Outcome Indicators - Section C'!E$30:E$121,MATCH('Print View'!$A167&amp;'Print View'!$Z$81,'Outcome Indicators - Section C'!$A$30:$A$121&amp;'Outcome Indicators - Section C'!$C$30:$C$121,0)),""),"")</f>
        <v/>
      </c>
      <c r="AA168" s="655"/>
      <c r="AB168" s="657"/>
      <c r="AC168" s="659"/>
      <c r="AD168" s="279"/>
      <c r="AE168" s="262"/>
      <c r="AF168" s="262"/>
      <c r="AG168" s="262"/>
      <c r="AH168" s="262"/>
      <c r="AI168" s="262"/>
      <c r="AJ168" s="263"/>
    </row>
    <row r="169" spans="1:36" s="229" customFormat="1" ht="28.8" x14ac:dyDescent="0.55000000000000004">
      <c r="A169" s="651">
        <v>25</v>
      </c>
      <c r="B169" s="652" t="str">
        <f>IFERROR(IF(INDEX('Outcome Indicators - Section C'!B$10:B$26,MATCH('Print View'!$A169,'Outcome Indicators - Section C'!$A$10:$A$26,0))&lt;&gt;"",INDEX('Outcome Indicators - Section C'!B$10:B$26,MATCH('Print View'!$A169,'Outcome Indicators - Section C'!$A$10:$A$26,0)),""),"")</f>
        <v/>
      </c>
      <c r="C169" s="652" t="str">
        <f>IFERROR(IF(INDEX('Outcome Indicators - Section C'!C$10:C$26,MATCH('Print View'!$A169,'Outcome Indicators - Section C'!$A$10:$A$26,0))&lt;&gt;"",INDEX('Outcome Indicators - Section C'!C$10:C$26,MATCH('Print View'!$A169,'Outcome Indicators - Section C'!$A$10:$A$26,0)),""),"")</f>
        <v/>
      </c>
      <c r="D169" s="652" t="str">
        <f>IFERROR(IF(INDEX('Outcome Indicators - Section C'!D$10:D$26,MATCH('Print View'!$A169,'Outcome Indicators - Section C'!$A$10:$A$26,0))&lt;&gt;"",INDEX('Outcome Indicators - Section C'!D$10:D$26,MATCH('Print View'!$A169,'Outcome Indicators - Section C'!$A$10:$A$26,0)),""),"")</f>
        <v/>
      </c>
      <c r="E169" s="652" t="str">
        <f>IFERROR(IF(INDEX('Outcome Indicators - Section C'!E$10:E$26,MATCH('Print View'!$A169,'Outcome Indicators - Section C'!$A$10:$A$26,0))&lt;&gt;"",INDEX('Outcome Indicators - Section C'!E$10:E$26,MATCH('Print View'!$A169,'Outcome Indicators - Section C'!$A$10:$A$26,0)),""),"")</f>
        <v/>
      </c>
      <c r="F169" s="652" t="str">
        <f>IFERROR(IF(INDEX('Outcome Indicators - Section C'!F$10:F$26,MATCH('Print View'!$A169,'Outcome Indicators - Section C'!$A$10:$A$26,0))&lt;&gt;"",INDEX('Outcome Indicators - Section C'!F$10:F$26,MATCH('Print View'!$A169,'Outcome Indicators - Section C'!$A$10:$A$26,0)),""),"")</f>
        <v/>
      </c>
      <c r="G169" s="652" t="str">
        <f>IFERROR(IF(INDEX('Outcome Indicators - Section C'!G$10:G$26,MATCH('Print View'!$A169,'Outcome Indicators - Section C'!$A$10:$A$26,0))&lt;&gt;"",INDEX('Outcome Indicators - Section C'!G$10:G$26,MATCH('Print View'!$A169,'Outcome Indicators - Section C'!$A$10:$A$26,0)),""),"")</f>
        <v/>
      </c>
      <c r="H169" s="660" t="str">
        <f>IFERROR(IF(INDEX('Outcome Indicators - Section C'!H$10:H$26,MATCH('Print View'!$A169,'Outcome Indicators - Section C'!$A$10:$A$26,0))&lt;&gt;"",INDEX('Outcome Indicators - Section C'!H$10:H$26,MATCH('Print View'!$A169,'Outcome Indicators - Section C'!$A$10:$A$26,0)),""),"")</f>
        <v/>
      </c>
      <c r="I169" s="605" t="str">
        <f>IFERROR(IF(INDEX('Outcome Indicators - Section C'!A$10:A$26,MATCH('Print View'!$A169,'Outcome Indicators - Section C'!$A$10:$A$26,0))&lt;&gt;"",INDEX('Outcome Indicators - Section C'!A$10:A$26,MATCH('Print View'!$A169,'Outcome Indicators - Section C'!$A$10:$A$26,0)),""),"")</f>
        <v/>
      </c>
      <c r="J169" s="284" t="str">
        <f t="array" ref="J169">IFERROR(IF(INDEX('Outcome Indicators - Section C'!D$30:D$121,MATCH('Print View'!$A169&amp;'Print View'!$J$81,'Outcome Indicators - Section C'!$A$30:$A$121&amp;'Outcome Indicators - Section C'!$C$30:$C$121,0))&lt;&gt;"",INDEX('Outcome Indicators - Section C'!D$30:D$121,MATCH('Print View'!$A169&amp;'Print View'!$J$81,'Outcome Indicators - Section C'!$A$30:$A$121&amp;'Outcome Indicators - Section C'!$C$30:$C$121,0)),""),"")</f>
        <v/>
      </c>
      <c r="K169" s="601" t="str">
        <f t="array" ref="K169">IFERROR(IF(INDEX('Outcome Indicators - Section C'!F$30:F$121,MATCH('Print View'!$A169&amp;'Print View'!$J$81,'Outcome Indicators - Section C'!$A$30:$A$121&amp;'Outcome Indicators - Section C'!$C$30:$C$121,0))&lt;&gt;"",INDEX('Outcome Indicators - Section C'!F$30:F$121,MATCH('Print View'!$A169&amp;'Print View'!$J$81,'Outcome Indicators - Section C'!$A$30:$A$121&amp;'Outcome Indicators - Section C'!$C$30:$C$121,0)),""),"")</f>
        <v/>
      </c>
      <c r="L169" s="603" t="str">
        <f t="array" ref="L169">IFERROR(IF(INDEX('Outcome Indicators - Section C'!G$30:G$121,MATCH('Print View'!$A169&amp;'Print View'!$J$81,'Outcome Indicators - Section C'!$A$30:$A$121&amp;'Outcome Indicators - Section C'!$C$30:$C$121,0))&lt;&gt;"",INDEX('Outcome Indicators - Section C'!G$30:G$121,MATCH('Print View'!$A169&amp;'Print View'!$J$81,'Outcome Indicators - Section C'!$A$30:$A$121&amp;'Outcome Indicators - Section C'!$C$30:$C$121,0)),""),"")</f>
        <v/>
      </c>
      <c r="M169" s="605" t="str">
        <f t="array" ref="M169">IFERROR(IF(INDEX('Outcome Indicators - Section C'!H$30:H$121,MATCH('Print View'!$A169&amp;'Print View'!$J$81,'Outcome Indicators - Section C'!$A$30:$A$121&amp;'Outcome Indicators - Section C'!$C$30:$C$121,0))&lt;&gt;"",INDEX('Outcome Indicators - Section C'!H$30:H$121,MATCH('Print View'!$A169&amp;'Print View'!$J$81,'Outcome Indicators - Section C'!$A$30:$A$121&amp;'Outcome Indicators - Section C'!$C$30:$C$121,0)),""),"")</f>
        <v/>
      </c>
      <c r="N169" s="284" t="str">
        <f t="array" ref="N169">IFERROR(IF(INDEX('Outcome Indicators - Section C'!D$30:D$121,MATCH('Print View'!$A169&amp;'Print View'!$N$81,'Outcome Indicators - Section C'!$A$30:$A$121&amp;'Outcome Indicators - Section C'!$C$30:$C$121,0))&lt;&gt;"",INDEX('Outcome Indicators - Section C'!D$30:D$121,MATCH('Print View'!$A169&amp;'Print View'!$N$81,'Outcome Indicators - Section C'!$A$30:$A$121&amp;'Outcome Indicators - Section C'!$C$30:$C$121,0)),""),"")</f>
        <v/>
      </c>
      <c r="O169" s="601" t="str">
        <f t="array" ref="O169">IFERROR(IF(INDEX('Outcome Indicators - Section C'!F$30:F$121,MATCH('Print View'!$A169&amp;'Print View'!$N$81,'Outcome Indicators - Section C'!$A$30:$A$121&amp;'Outcome Indicators - Section C'!$C$30:$C$121,0))&lt;&gt;"",INDEX('Outcome Indicators - Section C'!F$30:F$121,MATCH('Print View'!$A169&amp;'Print View'!$N$81,'Outcome Indicators - Section C'!$A$30:$A$121&amp;'Outcome Indicators - Section C'!$C$30:$C$121,0)),""),"")</f>
        <v/>
      </c>
      <c r="P169" s="603" t="str">
        <f t="array" ref="P169">IFERROR(IF(INDEX('Outcome Indicators - Section C'!G$30:G$121,MATCH('Print View'!$A169&amp;'Print View'!$N$81,'Outcome Indicators - Section C'!$A$30:$A$121&amp;'Outcome Indicators - Section C'!$C$30:$C$121,0))&lt;&gt;"",INDEX('Outcome Indicators - Section C'!G$30:G$121,MATCH('Print View'!$A169&amp;'Print View'!$N$81,'Outcome Indicators - Section C'!$A$30:$A$121&amp;'Outcome Indicators - Section C'!$C$30:$C$121,0)),""),"")</f>
        <v/>
      </c>
      <c r="Q169" s="605" t="str">
        <f t="array" ref="Q169">IFERROR(IF(INDEX('Outcome Indicators - Section C'!H$30:H$121,MATCH('Print View'!$A169&amp;'Print View'!$N$81,'Outcome Indicators - Section C'!$A$30:$A$121&amp;'Outcome Indicators - Section C'!$C$30:$C$121,0))&lt;&gt;"",INDEX('Outcome Indicators - Section C'!H$30:H$121,MATCH('Print View'!$A169&amp;'Print View'!$N$81,'Outcome Indicators - Section C'!$A$30:$A$121&amp;'Outcome Indicators - Section C'!$C$30:$C$121,0)),""),"")</f>
        <v/>
      </c>
      <c r="R169" s="284" t="str">
        <f t="array" ref="R169">IFERROR(IF(INDEX('Outcome Indicators - Section C'!D$30:D$121,MATCH('Print View'!$A169&amp;'Print View'!$R$81,'Outcome Indicators - Section C'!$A$30:$A$121&amp;'Outcome Indicators - Section C'!$C$30:$C$121,0))&lt;&gt;"",INDEX('Outcome Indicators - Section C'!D$30:D$121,MATCH('Print View'!$A169&amp;'Print View'!$R$81,'Outcome Indicators - Section C'!$A$30:$A$121&amp;'Outcome Indicators - Section C'!$C$30:$C$121,0)),""),"")</f>
        <v/>
      </c>
      <c r="S169" s="601" t="str">
        <f t="array" ref="S169">IFERROR(IF(INDEX('Outcome Indicators - Section C'!F$30:F$121,MATCH('Print View'!$A169&amp;'Print View'!$R$81,'Outcome Indicators - Section C'!$A$30:$A$121&amp;'Outcome Indicators - Section C'!$C$30:$C$121,0))&lt;&gt;"",INDEX('Outcome Indicators - Section C'!F$30:F$121,MATCH('Print View'!$A169&amp;'Print View'!$R$81,'Outcome Indicators - Section C'!$A$30:$A$121&amp;'Outcome Indicators - Section C'!$C$30:$C$121,0)),""),"")</f>
        <v/>
      </c>
      <c r="T169" s="603" t="str">
        <f t="array" ref="T169">IFERROR(IF(INDEX('Outcome Indicators - Section C'!G$30:G$121,MATCH('Print View'!$A169&amp;'Print View'!$R$81,'Outcome Indicators - Section C'!$A$30:$A$121&amp;'Outcome Indicators - Section C'!$C$30:$C$121,0))&lt;&gt;"",INDEX('Outcome Indicators - Section C'!G$30:G$121,MATCH('Print View'!$A169&amp;'Print View'!$R$81,'Outcome Indicators - Section C'!$A$30:$A$121&amp;'Outcome Indicators - Section C'!$C$30:$C$121,0)),""),"")</f>
        <v/>
      </c>
      <c r="U169" s="605" t="str">
        <f t="array" ref="U169">IFERROR(IF(INDEX('Outcome Indicators - Section C'!H$30:H$121,MATCH('Print View'!$A169&amp;'Print View'!$R$81,'Outcome Indicators - Section C'!$A$30:$A$121&amp;'Outcome Indicators - Section C'!$C$30:$C$121,0))&lt;&gt;"",INDEX('Outcome Indicators - Section C'!H$30:H$121,MATCH('Print View'!$A169&amp;'Print View'!$R$81,'Outcome Indicators - Section C'!$A$30:$A$121&amp;'Outcome Indicators - Section C'!$C$30:$C$121,0)),""),"")</f>
        <v/>
      </c>
      <c r="V169" s="284" t="str">
        <f t="array" ref="V169">IFERROR(IF(INDEX('Outcome Indicators - Section C'!D$30:D$121,MATCH('Print View'!$A169&amp;'Print View'!$V$81,'Outcome Indicators - Section C'!$A$30:$A$121&amp;'Outcome Indicators - Section C'!$C$30:$C$121,0))&lt;&gt;"",INDEX('Outcome Indicators - Section C'!D$30:D$121,MATCH('Print View'!$A169&amp;'Print View'!$V$81,'Outcome Indicators - Section C'!$A$30:$A$121&amp;'Outcome Indicators - Section C'!$C$30:$C$121,0)),""),"")</f>
        <v/>
      </c>
      <c r="W169" s="601" t="str">
        <f t="array" ref="W169">IFERROR(IF(INDEX('Outcome Indicators - Section C'!F$30:F$121,MATCH('Print View'!$A169&amp;'Print View'!$V$81,'Outcome Indicators - Section C'!$A$30:$A$121&amp;'Outcome Indicators - Section C'!$C$30:$C$121,0))&lt;&gt;"",INDEX('Outcome Indicators - Section C'!F$30:F$121,MATCH('Print View'!$A169&amp;'Print View'!$V$81,'Outcome Indicators - Section C'!$A$30:$A$121&amp;'Outcome Indicators - Section C'!$C$30:$C$121,0)),""),"")</f>
        <v/>
      </c>
      <c r="X169" s="603" t="str">
        <f t="array" ref="X169">IFERROR(IF(INDEX('Outcome Indicators - Section C'!G$30:G$121,MATCH('Print View'!$A169&amp;'Print View'!$V$81,'Outcome Indicators - Section C'!$A$30:$A$121&amp;'Outcome Indicators - Section C'!$C$30:$C$121,0))&lt;&gt;"",INDEX('Outcome Indicators - Section C'!G$30:G$121,MATCH('Print View'!$A169&amp;'Print View'!$V$81,'Outcome Indicators - Section C'!$A$30:$A$121&amp;'Outcome Indicators - Section C'!$C$30:$C$121,0)),""),"")</f>
        <v/>
      </c>
      <c r="Y169" s="605" t="str">
        <f t="array" ref="Y169">IFERROR(IF(INDEX('Outcome Indicators - Section C'!H$30:H$121,MATCH('Print View'!$A169&amp;'Print View'!$V$81,'Outcome Indicators - Section C'!$A$30:$A$121&amp;'Outcome Indicators - Section C'!$C$30:$C$121,0))&lt;&gt;"",INDEX('Outcome Indicators - Section C'!H$30:H$121,MATCH('Print View'!$A169&amp;'Print View'!$V$81,'Outcome Indicators - Section C'!$A$30:$A$121&amp;'Outcome Indicators - Section C'!$C$30:$C$121,0)),""),"")</f>
        <v/>
      </c>
      <c r="Z169" s="284" t="str">
        <f t="array" ref="Z169">IFERROR(IF(INDEX('Outcome Indicators - Section C'!D$30:D$121,MATCH('Print View'!$A169&amp;'Print View'!$Z$81,'Outcome Indicators - Section C'!$A$30:$A$121&amp;'Outcome Indicators - Section C'!$C$30:$C$121,0))&lt;&gt;"",INDEX('Outcome Indicators - Section C'!D$30:D$121,MATCH('Print View'!$A169&amp;'Print View'!$Z$81,'Outcome Indicators - Section C'!$A$30:$A$121&amp;'Outcome Indicators - Section C'!$C$30:$C$121,0)),""),"")</f>
        <v/>
      </c>
      <c r="AA169" s="601" t="str">
        <f t="array" ref="AA169">IFERROR(IF(INDEX('Outcome Indicators - Section C'!F$30:F$121,MATCH('Print View'!$A169&amp;'Print View'!$Z$81,'Outcome Indicators - Section C'!$A$30:$A$121&amp;'Outcome Indicators - Section C'!$C$30:$C$121,0))&lt;&gt;"",INDEX('Outcome Indicators - Section C'!F$30:F$121,MATCH('Print View'!$A169&amp;'Print View'!$Z$81,'Outcome Indicators - Section C'!$A$30:$A$121&amp;'Outcome Indicators - Section C'!$C$30:$C$121,0)),""),"")</f>
        <v/>
      </c>
      <c r="AB169" s="603" t="str">
        <f t="array" ref="AB169">IFERROR(IF(INDEX('Outcome Indicators - Section C'!G$30:G$121,MATCH('Print View'!$A169&amp;'Print View'!$Z$81,'Outcome Indicators - Section C'!$A$30:$A$121&amp;'Outcome Indicators - Section C'!$C$30:$C$121,0))&lt;&gt;"",INDEX('Outcome Indicators - Section C'!G$30:G$121,MATCH('Print View'!$A169&amp;'Print View'!$Z$81,'Outcome Indicators - Section C'!$A$30:$A$121&amp;'Outcome Indicators - Section C'!$C$30:$C$121,0)),""),"")</f>
        <v/>
      </c>
      <c r="AC169" s="605" t="str">
        <f t="array" ref="AC169">IFERROR(IF(INDEX('Outcome Indicators - Section C'!H$30:H$121,MATCH('Print View'!$A169&amp;'Print View'!$Z$81,'Outcome Indicators - Section C'!$A$30:$A$121&amp;'Outcome Indicators - Section C'!$C$30:$C$121,0))&lt;&gt;"",INDEX('Outcome Indicators - Section C'!H$30:H$121,MATCH('Print View'!$A169&amp;'Print View'!$Z$81,'Outcome Indicators - Section C'!$A$30:$A$121&amp;'Outcome Indicators - Section C'!$C$30:$C$121,0)),""),"")</f>
        <v/>
      </c>
      <c r="AD169" s="276"/>
      <c r="AE169" s="256"/>
      <c r="AF169" s="256"/>
      <c r="AG169" s="256"/>
      <c r="AH169" s="256"/>
      <c r="AI169" s="267"/>
      <c r="AJ169" s="662"/>
    </row>
    <row r="170" spans="1:36" s="229" customFormat="1" ht="15.75" customHeight="1" x14ac:dyDescent="0.3">
      <c r="A170" s="651"/>
      <c r="B170" s="653"/>
      <c r="C170" s="653"/>
      <c r="D170" s="653"/>
      <c r="E170" s="653"/>
      <c r="F170" s="653"/>
      <c r="G170" s="653"/>
      <c r="H170" s="661"/>
      <c r="I170" s="606"/>
      <c r="J170" s="285" t="str">
        <f t="array" ref="J170">IFERROR(IF(INDEX('Outcome Indicators - Section C'!E$30:E$121,MATCH('Print View'!$A169&amp;'Print View'!$J$81,'Outcome Indicators - Section C'!$A$30:$A$121&amp;'Outcome Indicators - Section C'!$C$30:$C$121,0))&lt;&gt;"",INDEX('Outcome Indicators - Section C'!E$30:E$121,MATCH('Print View'!$A169&amp;'Print View'!$J$81,'Outcome Indicators - Section C'!$A$30:$A$121&amp;'Outcome Indicators - Section C'!$C$30:$C$121,0)),""),"")</f>
        <v/>
      </c>
      <c r="K170" s="602"/>
      <c r="L170" s="604"/>
      <c r="M170" s="606"/>
      <c r="N170" s="285" t="str">
        <f t="array" ref="N170">IFERROR(IF(INDEX('Outcome Indicators - Section C'!E$30:E$121,MATCH('Print View'!$A169&amp;'Print View'!$N$81,'Outcome Indicators - Section C'!$A$30:$A$121&amp;'Outcome Indicators - Section C'!$C$30:$C$121,0))&lt;&gt;"",INDEX('Outcome Indicators - Section C'!E$30:E$121,MATCH('Print View'!$A169&amp;'Print View'!$N$81,'Outcome Indicators - Section C'!$A$30:$A$121&amp;'Outcome Indicators - Section C'!$C$30:$C$121,0)),""),"")</f>
        <v/>
      </c>
      <c r="O170" s="602"/>
      <c r="P170" s="604"/>
      <c r="Q170" s="606"/>
      <c r="R170" s="285" t="str">
        <f t="array" ref="R170">IFERROR(IF(INDEX('Outcome Indicators - Section C'!E$30:E$121,MATCH('Print View'!$A169&amp;'Print View'!$R$81,'Outcome Indicators - Section C'!$A$30:$A$121&amp;'Outcome Indicators - Section C'!$C$30:$C$121,0))&lt;&gt;"",INDEX('Outcome Indicators - Section C'!E$30:E$121,MATCH('Print View'!$A169&amp;'Print View'!$R$81,'Outcome Indicators - Section C'!$A$30:$A$121&amp;'Outcome Indicators - Section C'!$C$30:$C$121,0)),""),"")</f>
        <v/>
      </c>
      <c r="S170" s="602"/>
      <c r="T170" s="604"/>
      <c r="U170" s="606"/>
      <c r="V170" s="285" t="str">
        <f t="array" ref="V170">IFERROR(IF(INDEX('Outcome Indicators - Section C'!E$30:E$121,MATCH('Print View'!$A169&amp;'Print View'!$V$81,'Outcome Indicators - Section C'!$A$30:$A$121&amp;'Outcome Indicators - Section C'!$C$30:$C$121,0))&lt;&gt;"",INDEX('Outcome Indicators - Section C'!E$30:E$121,MATCH('Print View'!$A169&amp;'Print View'!$V$81,'Outcome Indicators - Section C'!$A$30:$A$121&amp;'Outcome Indicators - Section C'!$C$30:$C$121,0)),""),"")</f>
        <v/>
      </c>
      <c r="W170" s="602"/>
      <c r="X170" s="604"/>
      <c r="Y170" s="606"/>
      <c r="Z170" s="285" t="str">
        <f t="array" ref="Z170">IFERROR(IF(INDEX('Outcome Indicators - Section C'!E$30:E$121,MATCH('Print View'!$A169&amp;'Print View'!$Z$81,'Outcome Indicators - Section C'!$A$30:$A$121&amp;'Outcome Indicators - Section C'!$C$30:$C$121,0))&lt;&gt;"",INDEX('Outcome Indicators - Section C'!E$30:E$121,MATCH('Print View'!$A169&amp;'Print View'!$Z$81,'Outcome Indicators - Section C'!$A$30:$A$121&amp;'Outcome Indicators - Section C'!$C$30:$C$121,0)),""),"")</f>
        <v/>
      </c>
      <c r="AA170" s="602"/>
      <c r="AB170" s="604"/>
      <c r="AC170" s="606"/>
      <c r="AD170" s="277"/>
      <c r="AE170" s="258"/>
      <c r="AF170" s="258"/>
      <c r="AG170" s="258"/>
      <c r="AH170" s="258"/>
      <c r="AI170" s="267"/>
      <c r="AJ170" s="662"/>
    </row>
    <row r="171" spans="1:36" s="229" customFormat="1" ht="28.8" x14ac:dyDescent="0.55000000000000004">
      <c r="A171" s="607">
        <v>26</v>
      </c>
      <c r="B171" s="608" t="str">
        <f>IFERROR(IF(INDEX('Outcome Indicators - Section C'!B$10:B$26,MATCH('Print View'!$A171,'Outcome Indicators - Section C'!$A$10:$A$26,0))&lt;&gt;"",INDEX('Outcome Indicators - Section C'!B$10:B$26,MATCH('Print View'!$A171,'Outcome Indicators - Section C'!$A$10:$A$26,0)),""),"")</f>
        <v/>
      </c>
      <c r="C171" s="608" t="str">
        <f>IFERROR(IF(INDEX('Outcome Indicators - Section C'!C$10:C$26,MATCH('Print View'!$A171,'Outcome Indicators - Section C'!$A$10:$A$26,0))&lt;&gt;"",INDEX('Outcome Indicators - Section C'!C$10:C$26,MATCH('Print View'!$A171,'Outcome Indicators - Section C'!$A$10:$A$26,0)),""),"")</f>
        <v/>
      </c>
      <c r="D171" s="608" t="str">
        <f>IFERROR(IF(INDEX('Outcome Indicators - Section C'!D$10:D$26,MATCH('Print View'!$A171,'Outcome Indicators - Section C'!$A$10:$A$26,0))&lt;&gt;"",INDEX('Outcome Indicators - Section C'!D$10:D$26,MATCH('Print View'!$A171,'Outcome Indicators - Section C'!$A$10:$A$26,0)),""),"")</f>
        <v/>
      </c>
      <c r="E171" s="608" t="str">
        <f>IFERROR(IF(INDEX('Outcome Indicators - Section C'!E$10:E$26,MATCH('Print View'!$A171,'Outcome Indicators - Section C'!$A$10:$A$26,0))&lt;&gt;"",INDEX('Outcome Indicators - Section C'!E$10:E$26,MATCH('Print View'!$A171,'Outcome Indicators - Section C'!$A$10:$A$26,0)),""),"")</f>
        <v/>
      </c>
      <c r="F171" s="608" t="str">
        <f>IFERROR(IF(INDEX('Outcome Indicators - Section C'!F$10:F$26,MATCH('Print View'!$A171,'Outcome Indicators - Section C'!$A$10:$A$26,0))&lt;&gt;"",INDEX('Outcome Indicators - Section C'!F$10:F$26,MATCH('Print View'!$A171,'Outcome Indicators - Section C'!$A$10:$A$26,0)),""),"")</f>
        <v/>
      </c>
      <c r="G171" s="608" t="str">
        <f>IFERROR(IF(INDEX('Outcome Indicators - Section C'!G$10:G$26,MATCH('Print View'!$A171,'Outcome Indicators - Section C'!$A$10:$A$26,0))&lt;&gt;"",INDEX('Outcome Indicators - Section C'!G$10:G$26,MATCH('Print View'!$A171,'Outcome Indicators - Section C'!$A$10:$A$26,0)),""),"")</f>
        <v/>
      </c>
      <c r="H171" s="608" t="str">
        <f>IFERROR(IF(INDEX('Outcome Indicators - Section C'!H$10:H$26,MATCH('Print View'!$A171,'Outcome Indicators - Section C'!$A$10:$A$26,0))&lt;&gt;"",INDEX('Outcome Indicators - Section C'!H$10:H$26,MATCH('Print View'!$A171,'Outcome Indicators - Section C'!$A$10:$A$26,0)),""),"")</f>
        <v/>
      </c>
      <c r="I171" s="610" t="str">
        <f>IFERROR(IF(INDEX('Outcome Indicators - Section C'!A$10:A$26,MATCH('Print View'!$A171,'Outcome Indicators - Section C'!$A$10:$A$26,0))&lt;&gt;"",INDEX('Outcome Indicators - Section C'!A$10:A$26,MATCH('Print View'!$A171,'Outcome Indicators - Section C'!$A$10:$A$26,0)),""),"")</f>
        <v/>
      </c>
      <c r="J171" s="312" t="str">
        <f t="array" ref="J171">IFERROR(IF(INDEX('Outcome Indicators - Section C'!D$30:D$121,MATCH('Print View'!$A171&amp;'Print View'!$J$81,'Outcome Indicators - Section C'!$A$30:$A$121&amp;'Outcome Indicators - Section C'!$C$30:$C$121,0))&lt;&gt;"",INDEX('Outcome Indicators - Section C'!D$30:D$121,MATCH('Print View'!$A171&amp;'Print View'!$J$81,'Outcome Indicators - Section C'!$A$30:$A$121&amp;'Outcome Indicators - Section C'!$C$30:$C$121,0)),""),"")</f>
        <v/>
      </c>
      <c r="K171" s="654" t="str">
        <f t="array" ref="K171">IFERROR(IF(INDEX('Outcome Indicators - Section C'!F$30:F$121,MATCH('Print View'!$A171&amp;'Print View'!$J$81,'Outcome Indicators - Section C'!$A$30:$A$121&amp;'Outcome Indicators - Section C'!$C$30:$C$121,0))&lt;&gt;"",INDEX('Outcome Indicators - Section C'!F$30:F$121,MATCH('Print View'!$A171&amp;'Print View'!$J$81,'Outcome Indicators - Section C'!$A$30:$A$121&amp;'Outcome Indicators - Section C'!$C$30:$C$121,0)),""),"")</f>
        <v/>
      </c>
      <c r="L171" s="656" t="str">
        <f t="array" ref="L171">IFERROR(IF(INDEX('Outcome Indicators - Section C'!G$30:G$121,MATCH('Print View'!$A171&amp;'Print View'!$J$81,'Outcome Indicators - Section C'!$A$30:$A$121&amp;'Outcome Indicators - Section C'!$C$30:$C$121,0))&lt;&gt;"",INDEX('Outcome Indicators - Section C'!G$30:G$121,MATCH('Print View'!$A171&amp;'Print View'!$J$81,'Outcome Indicators - Section C'!$A$30:$A$121&amp;'Outcome Indicators - Section C'!$C$30:$C$121,0)),""),"")</f>
        <v/>
      </c>
      <c r="M171" s="658" t="str">
        <f t="array" ref="M171">IFERROR(IF(INDEX('Outcome Indicators - Section C'!H$30:H$121,MATCH('Print View'!$A171&amp;'Print View'!$J$81,'Outcome Indicators - Section C'!$A$30:$A$121&amp;'Outcome Indicators - Section C'!$C$30:$C$121,0))&lt;&gt;"",INDEX('Outcome Indicators - Section C'!H$30:H$121,MATCH('Print View'!$A171&amp;'Print View'!$J$81,'Outcome Indicators - Section C'!$A$30:$A$121&amp;'Outcome Indicators - Section C'!$C$30:$C$121,0)),""),"")</f>
        <v/>
      </c>
      <c r="N171" s="312" t="str">
        <f t="array" ref="N171">IFERROR(IF(INDEX('Outcome Indicators - Section C'!D$30:D$121,MATCH('Print View'!$A171&amp;'Print View'!$N$81,'Outcome Indicators - Section C'!$A$30:$A$121&amp;'Outcome Indicators - Section C'!$C$30:$C$121,0))&lt;&gt;"",INDEX('Outcome Indicators - Section C'!D$30:D$121,MATCH('Print View'!$A171&amp;'Print View'!$N$81,'Outcome Indicators - Section C'!$A$30:$A$121&amp;'Outcome Indicators - Section C'!$C$30:$C$121,0)),""),"")</f>
        <v/>
      </c>
      <c r="O171" s="654" t="str">
        <f t="array" ref="O171">IFERROR(IF(INDEX('Outcome Indicators - Section C'!F$30:F$121,MATCH('Print View'!$A171&amp;'Print View'!$N$81,'Outcome Indicators - Section C'!$A$30:$A$121&amp;'Outcome Indicators - Section C'!$C$30:$C$121,0))&lt;&gt;"",INDEX('Outcome Indicators - Section C'!F$30:F$121,MATCH('Print View'!$A171&amp;'Print View'!$N$81,'Outcome Indicators - Section C'!$A$30:$A$121&amp;'Outcome Indicators - Section C'!$C$30:$C$121,0)),""),"")</f>
        <v/>
      </c>
      <c r="P171" s="656" t="str">
        <f t="array" ref="P171">IFERROR(IF(INDEX('Outcome Indicators - Section C'!G$30:G$121,MATCH('Print View'!$A171&amp;'Print View'!$N$81,'Outcome Indicators - Section C'!$A$30:$A$121&amp;'Outcome Indicators - Section C'!$C$30:$C$121,0))&lt;&gt;"",INDEX('Outcome Indicators - Section C'!G$30:G$121,MATCH('Print View'!$A171&amp;'Print View'!$N$81,'Outcome Indicators - Section C'!$A$30:$A$121&amp;'Outcome Indicators - Section C'!$C$30:$C$121,0)),""),"")</f>
        <v/>
      </c>
      <c r="Q171" s="658" t="str">
        <f t="array" ref="Q171">IFERROR(IF(INDEX('Outcome Indicators - Section C'!H$30:H$121,MATCH('Print View'!$A171&amp;'Print View'!$N$81,'Outcome Indicators - Section C'!$A$30:$A$121&amp;'Outcome Indicators - Section C'!$C$30:$C$121,0))&lt;&gt;"",INDEX('Outcome Indicators - Section C'!H$30:H$121,MATCH('Print View'!$A171&amp;'Print View'!$N$81,'Outcome Indicators - Section C'!$A$30:$A$121&amp;'Outcome Indicators - Section C'!$C$30:$C$121,0)),""),"")</f>
        <v/>
      </c>
      <c r="R171" s="312" t="str">
        <f t="array" ref="R171">IFERROR(IF(INDEX('Outcome Indicators - Section C'!D$30:D$121,MATCH('Print View'!$A171&amp;'Print View'!$R$81,'Outcome Indicators - Section C'!$A$30:$A$121&amp;'Outcome Indicators - Section C'!$C$30:$C$121,0))&lt;&gt;"",INDEX('Outcome Indicators - Section C'!D$30:D$121,MATCH('Print View'!$A171&amp;'Print View'!$R$81,'Outcome Indicators - Section C'!$A$30:$A$121&amp;'Outcome Indicators - Section C'!$C$30:$C$121,0)),""),"")</f>
        <v/>
      </c>
      <c r="S171" s="654" t="str">
        <f t="array" ref="S171">IFERROR(IF(INDEX('Outcome Indicators - Section C'!F$30:F$121,MATCH('Print View'!$A171&amp;'Print View'!$R$81,'Outcome Indicators - Section C'!$A$30:$A$121&amp;'Outcome Indicators - Section C'!$C$30:$C$121,0))&lt;&gt;"",INDEX('Outcome Indicators - Section C'!F$30:F$121,MATCH('Print View'!$A171&amp;'Print View'!$R$81,'Outcome Indicators - Section C'!$A$30:$A$121&amp;'Outcome Indicators - Section C'!$C$30:$C$121,0)),""),"")</f>
        <v/>
      </c>
      <c r="T171" s="656" t="str">
        <f t="array" ref="T171">IFERROR(IF(INDEX('Outcome Indicators - Section C'!G$30:G$121,MATCH('Print View'!$A171&amp;'Print View'!$R$81,'Outcome Indicators - Section C'!$A$30:$A$121&amp;'Outcome Indicators - Section C'!$C$30:$C$121,0))&lt;&gt;"",INDEX('Outcome Indicators - Section C'!G$30:G$121,MATCH('Print View'!$A171&amp;'Print View'!$R$81,'Outcome Indicators - Section C'!$A$30:$A$121&amp;'Outcome Indicators - Section C'!$C$30:$C$121,0)),""),"")</f>
        <v/>
      </c>
      <c r="U171" s="658" t="str">
        <f t="array" ref="U171">IFERROR(IF(INDEX('Outcome Indicators - Section C'!H$30:H$121,MATCH('Print View'!$A171&amp;'Print View'!$R$81,'Outcome Indicators - Section C'!$A$30:$A$121&amp;'Outcome Indicators - Section C'!$C$30:$C$121,0))&lt;&gt;"",INDEX('Outcome Indicators - Section C'!H$30:H$121,MATCH('Print View'!$A171&amp;'Print View'!$R$81,'Outcome Indicators - Section C'!$A$30:$A$121&amp;'Outcome Indicators - Section C'!$C$30:$C$121,0)),""),"")</f>
        <v/>
      </c>
      <c r="V171" s="312" t="str">
        <f t="array" ref="V171">IFERROR(IF(INDEX('Outcome Indicators - Section C'!D$30:D$121,MATCH('Print View'!$A171&amp;'Print View'!$V$81,'Outcome Indicators - Section C'!$A$30:$A$121&amp;'Outcome Indicators - Section C'!$C$30:$C$121,0))&lt;&gt;"",INDEX('Outcome Indicators - Section C'!D$30:D$121,MATCH('Print View'!$A171&amp;'Print View'!$V$81,'Outcome Indicators - Section C'!$A$30:$A$121&amp;'Outcome Indicators - Section C'!$C$30:$C$121,0)),""),"")</f>
        <v/>
      </c>
      <c r="W171" s="654" t="str">
        <f t="array" ref="W171">IFERROR(IF(INDEX('Outcome Indicators - Section C'!F$30:F$121,MATCH('Print View'!$A171&amp;'Print View'!$V$81,'Outcome Indicators - Section C'!$A$30:$A$121&amp;'Outcome Indicators - Section C'!$C$30:$C$121,0))&lt;&gt;"",INDEX('Outcome Indicators - Section C'!F$30:F$121,MATCH('Print View'!$A171&amp;'Print View'!$V$81,'Outcome Indicators - Section C'!$A$30:$A$121&amp;'Outcome Indicators - Section C'!$C$30:$C$121,0)),""),"")</f>
        <v/>
      </c>
      <c r="X171" s="656" t="str">
        <f t="array" ref="X171">IFERROR(IF(INDEX('Outcome Indicators - Section C'!G$30:G$121,MATCH('Print View'!$A171&amp;'Print View'!$V$81,'Outcome Indicators - Section C'!$A$30:$A$121&amp;'Outcome Indicators - Section C'!$C$30:$C$121,0))&lt;&gt;"",INDEX('Outcome Indicators - Section C'!G$30:G$121,MATCH('Print View'!$A171&amp;'Print View'!$V$81,'Outcome Indicators - Section C'!$A$30:$A$121&amp;'Outcome Indicators - Section C'!$C$30:$C$121,0)),""),"")</f>
        <v/>
      </c>
      <c r="Y171" s="658" t="str">
        <f t="array" ref="Y171">IFERROR(IF(INDEX('Outcome Indicators - Section C'!H$30:H$121,MATCH('Print View'!$A171&amp;'Print View'!$V$81,'Outcome Indicators - Section C'!$A$30:$A$121&amp;'Outcome Indicators - Section C'!$C$30:$C$121,0))&lt;&gt;"",INDEX('Outcome Indicators - Section C'!H$30:H$121,MATCH('Print View'!$A171&amp;'Print View'!$V$81,'Outcome Indicators - Section C'!$A$30:$A$121&amp;'Outcome Indicators - Section C'!$C$30:$C$121,0)),""),"")</f>
        <v/>
      </c>
      <c r="Z171" s="312" t="str">
        <f t="array" ref="Z171">IFERROR(IF(INDEX('Outcome Indicators - Section C'!D$30:D$121,MATCH('Print View'!$A171&amp;'Print View'!$Z$81,'Outcome Indicators - Section C'!$A$30:$A$121&amp;'Outcome Indicators - Section C'!$C$30:$C$121,0))&lt;&gt;"",INDEX('Outcome Indicators - Section C'!D$30:D$121,MATCH('Print View'!$A171&amp;'Print View'!$Z$81,'Outcome Indicators - Section C'!$A$30:$A$121&amp;'Outcome Indicators - Section C'!$C$30:$C$121,0)),""),"")</f>
        <v/>
      </c>
      <c r="AA171" s="654" t="str">
        <f t="array" ref="AA171">IFERROR(IF(INDEX('Outcome Indicators - Section C'!F$30:F$121,MATCH('Print View'!$A171&amp;'Print View'!$Z$81,'Outcome Indicators - Section C'!$A$30:$A$121&amp;'Outcome Indicators - Section C'!$C$30:$C$121,0))&lt;&gt;"",INDEX('Outcome Indicators - Section C'!F$30:F$121,MATCH('Print View'!$A171&amp;'Print View'!$Z$81,'Outcome Indicators - Section C'!$A$30:$A$121&amp;'Outcome Indicators - Section C'!$C$30:$C$121,0)),""),"")</f>
        <v/>
      </c>
      <c r="AB171" s="656" t="str">
        <f t="array" ref="AB171">IFERROR(IF(INDEX('Outcome Indicators - Section C'!G$30:G$121,MATCH('Print View'!$A171&amp;'Print View'!$Z$81,'Outcome Indicators - Section C'!$A$30:$A$121&amp;'Outcome Indicators - Section C'!$C$30:$C$121,0))&lt;&gt;"",INDEX('Outcome Indicators - Section C'!G$30:G$121,MATCH('Print View'!$A171&amp;'Print View'!$Z$81,'Outcome Indicators - Section C'!$A$30:$A$121&amp;'Outcome Indicators - Section C'!$C$30:$C$121,0)),""),"")</f>
        <v/>
      </c>
      <c r="AC171" s="658" t="str">
        <f t="array" ref="AC171">IFERROR(IF(INDEX('Outcome Indicators - Section C'!H$30:H$121,MATCH('Print View'!$A171&amp;'Print View'!$Z$81,'Outcome Indicators - Section C'!$A$30:$A$121&amp;'Outcome Indicators - Section C'!$C$30:$C$121,0))&lt;&gt;"",INDEX('Outcome Indicators - Section C'!H$30:H$121,MATCH('Print View'!$A171&amp;'Print View'!$Z$81,'Outcome Indicators - Section C'!$A$30:$A$121&amp;'Outcome Indicators - Section C'!$C$30:$C$121,0)),""),"")</f>
        <v/>
      </c>
      <c r="AD171" s="278"/>
      <c r="AE171" s="260"/>
      <c r="AF171" s="260"/>
      <c r="AG171" s="260"/>
      <c r="AH171" s="260"/>
      <c r="AI171" s="260"/>
      <c r="AJ171" s="261"/>
    </row>
    <row r="172" spans="1:36" s="229" customFormat="1" ht="15.75" customHeight="1" x14ac:dyDescent="0.3">
      <c r="A172" s="607"/>
      <c r="B172" s="609"/>
      <c r="C172" s="609"/>
      <c r="D172" s="609"/>
      <c r="E172" s="609"/>
      <c r="F172" s="609"/>
      <c r="G172" s="609"/>
      <c r="H172" s="609"/>
      <c r="I172" s="611"/>
      <c r="J172" s="313" t="str">
        <f t="array" ref="J172">IFERROR(IF(INDEX('Outcome Indicators - Section C'!E$30:E$121,MATCH('Print View'!$A171&amp;'Print View'!$J$81,'Outcome Indicators - Section C'!$A$30:$A$121&amp;'Outcome Indicators - Section C'!$C$30:$C$121,0))&lt;&gt;"",INDEX('Outcome Indicators - Section C'!E$30:E$121,MATCH('Print View'!$A171&amp;'Print View'!$J$81,'Outcome Indicators - Section C'!$A$30:$A$121&amp;'Outcome Indicators - Section C'!$C$30:$C$121,0)),""),"")</f>
        <v/>
      </c>
      <c r="K172" s="655"/>
      <c r="L172" s="657"/>
      <c r="M172" s="659"/>
      <c r="N172" s="313" t="str">
        <f t="array" ref="N172">IFERROR(IF(INDEX('Outcome Indicators - Section C'!E$30:E$121,MATCH('Print View'!$A171&amp;'Print View'!$N$81,'Outcome Indicators - Section C'!$A$30:$A$121&amp;'Outcome Indicators - Section C'!$C$30:$C$121,0))&lt;&gt;"",INDEX('Outcome Indicators - Section C'!E$30:E$121,MATCH('Print View'!$A171&amp;'Print View'!$N$81,'Outcome Indicators - Section C'!$A$30:$A$121&amp;'Outcome Indicators - Section C'!$C$30:$C$121,0)),""),"")</f>
        <v/>
      </c>
      <c r="O172" s="655"/>
      <c r="P172" s="657"/>
      <c r="Q172" s="659"/>
      <c r="R172" s="313" t="str">
        <f t="array" ref="R172">IFERROR(IF(INDEX('Outcome Indicators - Section C'!E$30:E$121,MATCH('Print View'!$A171&amp;'Print View'!$R$81,'Outcome Indicators - Section C'!$A$30:$A$121&amp;'Outcome Indicators - Section C'!$C$30:$C$121,0))&lt;&gt;"",INDEX('Outcome Indicators - Section C'!E$30:E$121,MATCH('Print View'!$A171&amp;'Print View'!$R$81,'Outcome Indicators - Section C'!$A$30:$A$121&amp;'Outcome Indicators - Section C'!$C$30:$C$121,0)),""),"")</f>
        <v/>
      </c>
      <c r="S172" s="655"/>
      <c r="T172" s="657"/>
      <c r="U172" s="659"/>
      <c r="V172" s="313" t="str">
        <f t="array" ref="V172">IFERROR(IF(INDEX('Outcome Indicators - Section C'!E$30:E$121,MATCH('Print View'!$A171&amp;'Print View'!$V$81,'Outcome Indicators - Section C'!$A$30:$A$121&amp;'Outcome Indicators - Section C'!$C$30:$C$121,0))&lt;&gt;"",INDEX('Outcome Indicators - Section C'!E$30:E$121,MATCH('Print View'!$A171&amp;'Print View'!$V$81,'Outcome Indicators - Section C'!$A$30:$A$121&amp;'Outcome Indicators - Section C'!$C$30:$C$121,0)),""),"")</f>
        <v/>
      </c>
      <c r="W172" s="655"/>
      <c r="X172" s="657"/>
      <c r="Y172" s="659"/>
      <c r="Z172" s="313" t="str">
        <f t="array" ref="Z172">IFERROR(IF(INDEX('Outcome Indicators - Section C'!E$30:E$121,MATCH('Print View'!$A171&amp;'Print View'!$Z$81,'Outcome Indicators - Section C'!$A$30:$A$121&amp;'Outcome Indicators - Section C'!$C$30:$C$121,0))&lt;&gt;"",INDEX('Outcome Indicators - Section C'!E$30:E$121,MATCH('Print View'!$A171&amp;'Print View'!$Z$81,'Outcome Indicators - Section C'!$A$30:$A$121&amp;'Outcome Indicators - Section C'!$C$30:$C$121,0)),""),"")</f>
        <v/>
      </c>
      <c r="AA172" s="655"/>
      <c r="AB172" s="657"/>
      <c r="AC172" s="659"/>
      <c r="AD172" s="279"/>
      <c r="AE172" s="262"/>
      <c r="AF172" s="262"/>
      <c r="AG172" s="262"/>
      <c r="AH172" s="262"/>
      <c r="AI172" s="262"/>
      <c r="AJ172" s="263"/>
    </row>
    <row r="173" spans="1:36" s="229" customFormat="1" ht="28.8" x14ac:dyDescent="0.55000000000000004">
      <c r="A173" s="651">
        <v>27</v>
      </c>
      <c r="B173" s="660" t="str">
        <f>IFERROR(IF(INDEX('Outcome Indicators - Section C'!B$10:B$26,MATCH('Print View'!$A173,'Outcome Indicators - Section C'!$A$10:$A$26,0))&lt;&gt;"",INDEX('Outcome Indicators - Section C'!B$10:B$26,MATCH('Print View'!$A173,'Outcome Indicators - Section C'!$A$10:$A$26,0)),""),"")</f>
        <v/>
      </c>
      <c r="C173" s="660" t="str">
        <f>IFERROR(IF(INDEX('Outcome Indicators - Section C'!C$10:C$26,MATCH('Print View'!$A173,'Outcome Indicators - Section C'!$A$10:$A$26,0))&lt;&gt;"",INDEX('Outcome Indicators - Section C'!C$10:C$26,MATCH('Print View'!$A173,'Outcome Indicators - Section C'!$A$10:$A$26,0)),""),"")</f>
        <v/>
      </c>
      <c r="D173" s="660" t="str">
        <f>IFERROR(IF(INDEX('Outcome Indicators - Section C'!D$10:D$26,MATCH('Print View'!$A173,'Outcome Indicators - Section C'!$A$10:$A$26,0))&lt;&gt;"",INDEX('Outcome Indicators - Section C'!D$10:D$26,MATCH('Print View'!$A173,'Outcome Indicators - Section C'!$A$10:$A$26,0)),""),"")</f>
        <v/>
      </c>
      <c r="E173" s="660" t="str">
        <f>IFERROR(IF(INDEX('Outcome Indicators - Section C'!E$10:E$26,MATCH('Print View'!$A173,'Outcome Indicators - Section C'!$A$10:$A$26,0))&lt;&gt;"",INDEX('Outcome Indicators - Section C'!E$10:E$26,MATCH('Print View'!$A173,'Outcome Indicators - Section C'!$A$10:$A$26,0)),""),"")</f>
        <v/>
      </c>
      <c r="F173" s="660" t="str">
        <f>IFERROR(IF(INDEX('Outcome Indicators - Section C'!F$10:F$26,MATCH('Print View'!$A173,'Outcome Indicators - Section C'!$A$10:$A$26,0))&lt;&gt;"",INDEX('Outcome Indicators - Section C'!F$10:F$26,MATCH('Print View'!$A173,'Outcome Indicators - Section C'!$A$10:$A$26,0)),""),"")</f>
        <v/>
      </c>
      <c r="G173" s="660" t="str">
        <f>IFERROR(IF(INDEX('Outcome Indicators - Section C'!G$10:G$26,MATCH('Print View'!$A173,'Outcome Indicators - Section C'!$A$10:$A$26,0))&lt;&gt;"",INDEX('Outcome Indicators - Section C'!G$10:G$26,MATCH('Print View'!$A173,'Outcome Indicators - Section C'!$A$10:$A$26,0)),""),"")</f>
        <v/>
      </c>
      <c r="H173" s="660" t="str">
        <f>IFERROR(IF(INDEX('Outcome Indicators - Section C'!H$10:H$26,MATCH('Print View'!$A173,'Outcome Indicators - Section C'!$A$10:$A$26,0))&lt;&gt;"",INDEX('Outcome Indicators - Section C'!H$10:H$26,MATCH('Print View'!$A173,'Outcome Indicators - Section C'!$A$10:$A$26,0)),""),"")</f>
        <v/>
      </c>
      <c r="I173" s="664" t="str">
        <f>IFERROR(IF(INDEX('Outcome Indicators - Section C'!A$10:A$26,MATCH('Print View'!$A173,'Outcome Indicators - Section C'!$A$10:$A$26,0))&lt;&gt;"",INDEX('Outcome Indicators - Section C'!A$10:A$26,MATCH('Print View'!$A173,'Outcome Indicators - Section C'!$A$10:$A$26,0)),""),"")</f>
        <v/>
      </c>
      <c r="J173" s="284" t="str">
        <f t="array" ref="J173">IFERROR(IF(INDEX('Outcome Indicators - Section C'!D$30:D$121,MATCH('Print View'!$A173&amp;'Print View'!$J$81,'Outcome Indicators - Section C'!$A$30:$A$121&amp;'Outcome Indicators - Section C'!$C$30:$C$121,0))&lt;&gt;"",INDEX('Outcome Indicators - Section C'!D$30:D$121,MATCH('Print View'!$A173&amp;'Print View'!$J$81,'Outcome Indicators - Section C'!$A$30:$A$121&amp;'Outcome Indicators - Section C'!$C$30:$C$121,0)),""),"")</f>
        <v/>
      </c>
      <c r="K173" s="601" t="str">
        <f t="array" ref="K173">IFERROR(IF(INDEX('Outcome Indicators - Section C'!F$30:F$121,MATCH('Print View'!$A173&amp;'Print View'!$J$81,'Outcome Indicators - Section C'!$A$30:$A$121&amp;'Outcome Indicators - Section C'!$C$30:$C$121,0))&lt;&gt;"",INDEX('Outcome Indicators - Section C'!F$30:F$121,MATCH('Print View'!$A173&amp;'Print View'!$J$81,'Outcome Indicators - Section C'!$A$30:$A$121&amp;'Outcome Indicators - Section C'!$C$30:$C$121,0)),""),"")</f>
        <v/>
      </c>
      <c r="L173" s="603" t="str">
        <f t="array" ref="L173">IFERROR(IF(INDEX('Outcome Indicators - Section C'!G$30:G$121,MATCH('Print View'!$A173&amp;'Print View'!$J$81,'Outcome Indicators - Section C'!$A$30:$A$121&amp;'Outcome Indicators - Section C'!$C$30:$C$121,0))&lt;&gt;"",INDEX('Outcome Indicators - Section C'!G$30:G$121,MATCH('Print View'!$A173&amp;'Print View'!$J$81,'Outcome Indicators - Section C'!$A$30:$A$121&amp;'Outcome Indicators - Section C'!$C$30:$C$121,0)),""),"")</f>
        <v/>
      </c>
      <c r="M173" s="605" t="str">
        <f t="array" ref="M173">IFERROR(IF(INDEX('Outcome Indicators - Section C'!H$30:H$121,MATCH('Print View'!$A173&amp;'Print View'!$J$81,'Outcome Indicators - Section C'!$A$30:$A$121&amp;'Outcome Indicators - Section C'!$C$30:$C$121,0))&lt;&gt;"",INDEX('Outcome Indicators - Section C'!H$30:H$121,MATCH('Print View'!$A173&amp;'Print View'!$J$81,'Outcome Indicators - Section C'!$A$30:$A$121&amp;'Outcome Indicators - Section C'!$C$30:$C$121,0)),""),"")</f>
        <v/>
      </c>
      <c r="N173" s="284" t="str">
        <f t="array" ref="N173">IFERROR(IF(INDEX('Outcome Indicators - Section C'!D$30:D$121,MATCH('Print View'!$A173&amp;'Print View'!$N$81,'Outcome Indicators - Section C'!$A$30:$A$121&amp;'Outcome Indicators - Section C'!$C$30:$C$121,0))&lt;&gt;"",INDEX('Outcome Indicators - Section C'!D$30:D$121,MATCH('Print View'!$A173&amp;'Print View'!$N$81,'Outcome Indicators - Section C'!$A$30:$A$121&amp;'Outcome Indicators - Section C'!$C$30:$C$121,0)),""),"")</f>
        <v/>
      </c>
      <c r="O173" s="601" t="str">
        <f t="array" ref="O173">IFERROR(IF(INDEX('Outcome Indicators - Section C'!F$30:F$121,MATCH('Print View'!$A173&amp;'Print View'!$N$81,'Outcome Indicators - Section C'!$A$30:$A$121&amp;'Outcome Indicators - Section C'!$C$30:$C$121,0))&lt;&gt;"",INDEX('Outcome Indicators - Section C'!F$30:F$121,MATCH('Print View'!$A173&amp;'Print View'!$N$81,'Outcome Indicators - Section C'!$A$30:$A$121&amp;'Outcome Indicators - Section C'!$C$30:$C$121,0)),""),"")</f>
        <v/>
      </c>
      <c r="P173" s="603" t="str">
        <f t="array" ref="P173">IFERROR(IF(INDEX('Outcome Indicators - Section C'!G$30:G$121,MATCH('Print View'!$A173&amp;'Print View'!$N$81,'Outcome Indicators - Section C'!$A$30:$A$121&amp;'Outcome Indicators - Section C'!$C$30:$C$121,0))&lt;&gt;"",INDEX('Outcome Indicators - Section C'!G$30:G$121,MATCH('Print View'!$A173&amp;'Print View'!$N$81,'Outcome Indicators - Section C'!$A$30:$A$121&amp;'Outcome Indicators - Section C'!$C$30:$C$121,0)),""),"")</f>
        <v/>
      </c>
      <c r="Q173" s="605" t="str">
        <f t="array" ref="Q173">IFERROR(IF(INDEX('Outcome Indicators - Section C'!H$30:H$121,MATCH('Print View'!$A173&amp;'Print View'!$N$81,'Outcome Indicators - Section C'!$A$30:$A$121&amp;'Outcome Indicators - Section C'!$C$30:$C$121,0))&lt;&gt;"",INDEX('Outcome Indicators - Section C'!H$30:H$121,MATCH('Print View'!$A173&amp;'Print View'!$N$81,'Outcome Indicators - Section C'!$A$30:$A$121&amp;'Outcome Indicators - Section C'!$C$30:$C$121,0)),""),"")</f>
        <v/>
      </c>
      <c r="R173" s="284" t="str">
        <f t="array" ref="R173">IFERROR(IF(INDEX('Outcome Indicators - Section C'!D$30:D$121,MATCH('Print View'!$A173&amp;'Print View'!$R$81,'Outcome Indicators - Section C'!$A$30:$A$121&amp;'Outcome Indicators - Section C'!$C$30:$C$121,0))&lt;&gt;"",INDEX('Outcome Indicators - Section C'!D$30:D$121,MATCH('Print View'!$A173&amp;'Print View'!$R$81,'Outcome Indicators - Section C'!$A$30:$A$121&amp;'Outcome Indicators - Section C'!$C$30:$C$121,0)),""),"")</f>
        <v/>
      </c>
      <c r="S173" s="601" t="str">
        <f t="array" ref="S173">IFERROR(IF(INDEX('Outcome Indicators - Section C'!F$30:F$121,MATCH('Print View'!$A173&amp;'Print View'!$R$81,'Outcome Indicators - Section C'!$A$30:$A$121&amp;'Outcome Indicators - Section C'!$C$30:$C$121,0))&lt;&gt;"",INDEX('Outcome Indicators - Section C'!F$30:F$121,MATCH('Print View'!$A173&amp;'Print View'!$R$81,'Outcome Indicators - Section C'!$A$30:$A$121&amp;'Outcome Indicators - Section C'!$C$30:$C$121,0)),""),"")</f>
        <v/>
      </c>
      <c r="T173" s="603" t="str">
        <f t="array" ref="T173">IFERROR(IF(INDEX('Outcome Indicators - Section C'!G$30:G$121,MATCH('Print View'!$A173&amp;'Print View'!$R$81,'Outcome Indicators - Section C'!$A$30:$A$121&amp;'Outcome Indicators - Section C'!$C$30:$C$121,0))&lt;&gt;"",INDEX('Outcome Indicators - Section C'!G$30:G$121,MATCH('Print View'!$A173&amp;'Print View'!$R$81,'Outcome Indicators - Section C'!$A$30:$A$121&amp;'Outcome Indicators - Section C'!$C$30:$C$121,0)),""),"")</f>
        <v/>
      </c>
      <c r="U173" s="605" t="str">
        <f t="array" ref="U173">IFERROR(IF(INDEX('Outcome Indicators - Section C'!H$30:H$121,MATCH('Print View'!$A173&amp;'Print View'!$R$81,'Outcome Indicators - Section C'!$A$30:$A$121&amp;'Outcome Indicators - Section C'!$C$30:$C$121,0))&lt;&gt;"",INDEX('Outcome Indicators - Section C'!H$30:H$121,MATCH('Print View'!$A173&amp;'Print View'!$R$81,'Outcome Indicators - Section C'!$A$30:$A$121&amp;'Outcome Indicators - Section C'!$C$30:$C$121,0)),""),"")</f>
        <v/>
      </c>
      <c r="V173" s="284" t="str">
        <f t="array" ref="V173">IFERROR(IF(INDEX('Outcome Indicators - Section C'!D$30:D$121,MATCH('Print View'!$A173&amp;'Print View'!$V$81,'Outcome Indicators - Section C'!$A$30:$A$121&amp;'Outcome Indicators - Section C'!$C$30:$C$121,0))&lt;&gt;"",INDEX('Outcome Indicators - Section C'!D$30:D$121,MATCH('Print View'!$A173&amp;'Print View'!$V$81,'Outcome Indicators - Section C'!$A$30:$A$121&amp;'Outcome Indicators - Section C'!$C$30:$C$121,0)),""),"")</f>
        <v/>
      </c>
      <c r="W173" s="601" t="str">
        <f t="array" ref="W173">IFERROR(IF(INDEX('Outcome Indicators - Section C'!F$30:F$121,MATCH('Print View'!$A173&amp;'Print View'!$V$81,'Outcome Indicators - Section C'!$A$30:$A$121&amp;'Outcome Indicators - Section C'!$C$30:$C$121,0))&lt;&gt;"",INDEX('Outcome Indicators - Section C'!F$30:F$121,MATCH('Print View'!$A173&amp;'Print View'!$V$81,'Outcome Indicators - Section C'!$A$30:$A$121&amp;'Outcome Indicators - Section C'!$C$30:$C$121,0)),""),"")</f>
        <v/>
      </c>
      <c r="X173" s="603" t="str">
        <f t="array" ref="X173">IFERROR(IF(INDEX('Outcome Indicators - Section C'!G$30:G$121,MATCH('Print View'!$A173&amp;'Print View'!$V$81,'Outcome Indicators - Section C'!$A$30:$A$121&amp;'Outcome Indicators - Section C'!$C$30:$C$121,0))&lt;&gt;"",INDEX('Outcome Indicators - Section C'!G$30:G$121,MATCH('Print View'!$A173&amp;'Print View'!$V$81,'Outcome Indicators - Section C'!$A$30:$A$121&amp;'Outcome Indicators - Section C'!$C$30:$C$121,0)),""),"")</f>
        <v/>
      </c>
      <c r="Y173" s="605" t="str">
        <f t="array" ref="Y173">IFERROR(IF(INDEX('Outcome Indicators - Section C'!H$30:H$121,MATCH('Print View'!$A173&amp;'Print View'!$V$81,'Outcome Indicators - Section C'!$A$30:$A$121&amp;'Outcome Indicators - Section C'!$C$30:$C$121,0))&lt;&gt;"",INDEX('Outcome Indicators - Section C'!H$30:H$121,MATCH('Print View'!$A173&amp;'Print View'!$V$81,'Outcome Indicators - Section C'!$A$30:$A$121&amp;'Outcome Indicators - Section C'!$C$30:$C$121,0)),""),"")</f>
        <v/>
      </c>
      <c r="Z173" s="284" t="str">
        <f t="array" ref="Z173">IFERROR(IF(INDEX('Outcome Indicators - Section C'!D$30:D$121,MATCH('Print View'!$A173&amp;'Print View'!$Z$81,'Outcome Indicators - Section C'!$A$30:$A$121&amp;'Outcome Indicators - Section C'!$C$30:$C$121,0))&lt;&gt;"",INDEX('Outcome Indicators - Section C'!D$30:D$121,MATCH('Print View'!$A173&amp;'Print View'!$Z$81,'Outcome Indicators - Section C'!$A$30:$A$121&amp;'Outcome Indicators - Section C'!$C$30:$C$121,0)),""),"")</f>
        <v/>
      </c>
      <c r="AA173" s="601" t="str">
        <f t="array" ref="AA173">IFERROR(IF(INDEX('Outcome Indicators - Section C'!F$30:F$121,MATCH('Print View'!$A173&amp;'Print View'!$Z$81,'Outcome Indicators - Section C'!$A$30:$A$121&amp;'Outcome Indicators - Section C'!$C$30:$C$121,0))&lt;&gt;"",INDEX('Outcome Indicators - Section C'!F$30:F$121,MATCH('Print View'!$A173&amp;'Print View'!$Z$81,'Outcome Indicators - Section C'!$A$30:$A$121&amp;'Outcome Indicators - Section C'!$C$30:$C$121,0)),""),"")</f>
        <v/>
      </c>
      <c r="AB173" s="603" t="str">
        <f t="array" ref="AB173">IFERROR(IF(INDEX('Outcome Indicators - Section C'!G$30:G$121,MATCH('Print View'!$A173&amp;'Print View'!$Z$81,'Outcome Indicators - Section C'!$A$30:$A$121&amp;'Outcome Indicators - Section C'!$C$30:$C$121,0))&lt;&gt;"",INDEX('Outcome Indicators - Section C'!G$30:G$121,MATCH('Print View'!$A173&amp;'Print View'!$Z$81,'Outcome Indicators - Section C'!$A$30:$A$121&amp;'Outcome Indicators - Section C'!$C$30:$C$121,0)),""),"")</f>
        <v/>
      </c>
      <c r="AC173" s="605" t="str">
        <f t="array" ref="AC173">IFERROR(IF(INDEX('Outcome Indicators - Section C'!H$30:H$121,MATCH('Print View'!$A173&amp;'Print View'!$Z$81,'Outcome Indicators - Section C'!$A$30:$A$121&amp;'Outcome Indicators - Section C'!$C$30:$C$121,0))&lt;&gt;"",INDEX('Outcome Indicators - Section C'!H$30:H$121,MATCH('Print View'!$A173&amp;'Print View'!$Z$81,'Outcome Indicators - Section C'!$A$30:$A$121&amp;'Outcome Indicators - Section C'!$C$30:$C$121,0)),""),"")</f>
        <v/>
      </c>
      <c r="AD173" s="280"/>
      <c r="AE173" s="255"/>
      <c r="AF173" s="255"/>
      <c r="AG173" s="255"/>
      <c r="AH173" s="255"/>
      <c r="AI173" s="268"/>
      <c r="AJ173" s="666"/>
    </row>
    <row r="174" spans="1:36" s="229" customFormat="1" ht="15.75" customHeight="1" x14ac:dyDescent="0.3">
      <c r="A174" s="651"/>
      <c r="B174" s="661"/>
      <c r="C174" s="661"/>
      <c r="D174" s="661"/>
      <c r="E174" s="661"/>
      <c r="F174" s="661"/>
      <c r="G174" s="661"/>
      <c r="H174" s="661"/>
      <c r="I174" s="665"/>
      <c r="J174" s="285" t="str">
        <f t="array" ref="J174">IFERROR(IF(INDEX('Outcome Indicators - Section C'!E$30:E$121,MATCH('Print View'!$A173&amp;'Print View'!$J$81,'Outcome Indicators - Section C'!$A$30:$A$121&amp;'Outcome Indicators - Section C'!$C$30:$C$121,0))&lt;&gt;"",INDEX('Outcome Indicators - Section C'!E$30:E$121,MATCH('Print View'!$A173&amp;'Print View'!$J$81,'Outcome Indicators - Section C'!$A$30:$A$121&amp;'Outcome Indicators - Section C'!$C$30:$C$121,0)),""),"")</f>
        <v/>
      </c>
      <c r="K174" s="602"/>
      <c r="L174" s="604"/>
      <c r="M174" s="606"/>
      <c r="N174" s="285" t="str">
        <f t="array" ref="N174">IFERROR(IF(INDEX('Outcome Indicators - Section C'!E$30:E$121,MATCH('Print View'!$A173&amp;'Print View'!$N$81,'Outcome Indicators - Section C'!$A$30:$A$121&amp;'Outcome Indicators - Section C'!$C$30:$C$121,0))&lt;&gt;"",INDEX('Outcome Indicators - Section C'!E$30:E$121,MATCH('Print View'!$A173&amp;'Print View'!$N$81,'Outcome Indicators - Section C'!$A$30:$A$121&amp;'Outcome Indicators - Section C'!$C$30:$C$121,0)),""),"")</f>
        <v/>
      </c>
      <c r="O174" s="602"/>
      <c r="P174" s="604"/>
      <c r="Q174" s="606"/>
      <c r="R174" s="285" t="str">
        <f t="array" ref="R174">IFERROR(IF(INDEX('Outcome Indicators - Section C'!E$30:E$121,MATCH('Print View'!$A173&amp;'Print View'!$R$81,'Outcome Indicators - Section C'!$A$30:$A$121&amp;'Outcome Indicators - Section C'!$C$30:$C$121,0))&lt;&gt;"",INDEX('Outcome Indicators - Section C'!E$30:E$121,MATCH('Print View'!$A173&amp;'Print View'!$R$81,'Outcome Indicators - Section C'!$A$30:$A$121&amp;'Outcome Indicators - Section C'!$C$30:$C$121,0)),""),"")</f>
        <v/>
      </c>
      <c r="S174" s="602"/>
      <c r="T174" s="604"/>
      <c r="U174" s="606"/>
      <c r="V174" s="285" t="str">
        <f t="array" ref="V174">IFERROR(IF(INDEX('Outcome Indicators - Section C'!E$30:E$121,MATCH('Print View'!$A173&amp;'Print View'!$V$81,'Outcome Indicators - Section C'!$A$30:$A$121&amp;'Outcome Indicators - Section C'!$C$30:$C$121,0))&lt;&gt;"",INDEX('Outcome Indicators - Section C'!E$30:E$121,MATCH('Print View'!$A173&amp;'Print View'!$V$81,'Outcome Indicators - Section C'!$A$30:$A$121&amp;'Outcome Indicators - Section C'!$C$30:$C$121,0)),""),"")</f>
        <v/>
      </c>
      <c r="W174" s="602"/>
      <c r="X174" s="604"/>
      <c r="Y174" s="606"/>
      <c r="Z174" s="285" t="str">
        <f t="array" ref="Z174">IFERROR(IF(INDEX('Outcome Indicators - Section C'!E$30:E$121,MATCH('Print View'!$A173&amp;'Print View'!$Z$81,'Outcome Indicators - Section C'!$A$30:$A$121&amp;'Outcome Indicators - Section C'!$C$30:$C$121,0))&lt;&gt;"",INDEX('Outcome Indicators - Section C'!E$30:E$121,MATCH('Print View'!$A173&amp;'Print View'!$Z$81,'Outcome Indicators - Section C'!$A$30:$A$121&amp;'Outcome Indicators - Section C'!$C$30:$C$121,0)),""),"")</f>
        <v/>
      </c>
      <c r="AA174" s="602"/>
      <c r="AB174" s="604"/>
      <c r="AC174" s="606"/>
      <c r="AD174" s="277"/>
      <c r="AE174" s="258"/>
      <c r="AF174" s="258"/>
      <c r="AG174" s="258"/>
      <c r="AH174" s="258"/>
      <c r="AI174" s="268"/>
      <c r="AJ174" s="666"/>
    </row>
    <row r="175" spans="1:36" s="229" customFormat="1" ht="28.8" x14ac:dyDescent="0.55000000000000004">
      <c r="A175" s="607">
        <v>28</v>
      </c>
      <c r="B175" s="608" t="str">
        <f>IFERROR(IF(INDEX('Outcome Indicators - Section C'!B$10:B$26,MATCH('Print View'!$A175,'Outcome Indicators - Section C'!$A$10:$A$26,0))&lt;&gt;"",INDEX('Outcome Indicators - Section C'!B$10:B$26,MATCH('Print View'!$A175,'Outcome Indicators - Section C'!$A$10:$A$26,0)),""),"")</f>
        <v/>
      </c>
      <c r="C175" s="608" t="str">
        <f>IFERROR(IF(INDEX('Outcome Indicators - Section C'!C$10:C$26,MATCH('Print View'!$A175,'Outcome Indicators - Section C'!$A$10:$A$26,0))&lt;&gt;"",INDEX('Outcome Indicators - Section C'!C$10:C$26,MATCH('Print View'!$A175,'Outcome Indicators - Section C'!$A$10:$A$26,0)),""),"")</f>
        <v/>
      </c>
      <c r="D175" s="608" t="str">
        <f>IFERROR(IF(INDEX('Outcome Indicators - Section C'!D$10:D$26,MATCH('Print View'!$A175,'Outcome Indicators - Section C'!$A$10:$A$26,0))&lt;&gt;"",INDEX('Outcome Indicators - Section C'!D$10:D$26,MATCH('Print View'!$A175,'Outcome Indicators - Section C'!$A$10:$A$26,0)),""),"")</f>
        <v/>
      </c>
      <c r="E175" s="608" t="str">
        <f>IFERROR(IF(INDEX('Outcome Indicators - Section C'!E$10:E$26,MATCH('Print View'!$A175,'Outcome Indicators - Section C'!$A$10:$A$26,0))&lt;&gt;"",INDEX('Outcome Indicators - Section C'!E$10:E$26,MATCH('Print View'!$A175,'Outcome Indicators - Section C'!$A$10:$A$26,0)),""),"")</f>
        <v/>
      </c>
      <c r="F175" s="608" t="str">
        <f>IFERROR(IF(INDEX('Outcome Indicators - Section C'!F$10:F$26,MATCH('Print View'!$A175,'Outcome Indicators - Section C'!$A$10:$A$26,0))&lt;&gt;"",INDEX('Outcome Indicators - Section C'!F$10:F$26,MATCH('Print View'!$A175,'Outcome Indicators - Section C'!$A$10:$A$26,0)),""),"")</f>
        <v/>
      </c>
      <c r="G175" s="608" t="str">
        <f>IFERROR(IF(INDEX('Outcome Indicators - Section C'!G$10:G$26,MATCH('Print View'!$A175,'Outcome Indicators - Section C'!$A$10:$A$26,0))&lt;&gt;"",INDEX('Outcome Indicators - Section C'!G$10:G$26,MATCH('Print View'!$A175,'Outcome Indicators - Section C'!$A$10:$A$26,0)),""),"")</f>
        <v/>
      </c>
      <c r="H175" s="608" t="str">
        <f>IFERROR(IF(INDEX('Outcome Indicators - Section C'!H$10:H$26,MATCH('Print View'!$A175,'Outcome Indicators - Section C'!$A$10:$A$26,0))&lt;&gt;"",INDEX('Outcome Indicators - Section C'!H$10:H$26,MATCH('Print View'!$A175,'Outcome Indicators - Section C'!$A$10:$A$26,0)),""),"")</f>
        <v/>
      </c>
      <c r="I175" s="610" t="str">
        <f>IFERROR(IF(INDEX('Outcome Indicators - Section C'!A$10:A$26,MATCH('Print View'!$A175,'Outcome Indicators - Section C'!$A$10:$A$26,0))&lt;&gt;"",INDEX('Outcome Indicators - Section C'!A$10:A$26,MATCH('Print View'!$A175,'Outcome Indicators - Section C'!$A$10:$A$26,0)),""),"")</f>
        <v/>
      </c>
      <c r="J175" s="312" t="str">
        <f t="array" ref="J175">IFERROR(IF(INDEX('Outcome Indicators - Section C'!D$30:D$121,MATCH('Print View'!$A175&amp;'Print View'!$J$81,'Outcome Indicators - Section C'!$A$30:$A$121&amp;'Outcome Indicators - Section C'!$C$30:$C$121,0))&lt;&gt;"",INDEX('Outcome Indicators - Section C'!D$30:D$121,MATCH('Print View'!$A175&amp;'Print View'!$J$81,'Outcome Indicators - Section C'!$A$30:$A$121&amp;'Outcome Indicators - Section C'!$C$30:$C$121,0)),""),"")</f>
        <v/>
      </c>
      <c r="K175" s="654" t="str">
        <f t="array" ref="K175">IFERROR(IF(INDEX('Outcome Indicators - Section C'!F$30:F$121,MATCH('Print View'!$A175&amp;'Print View'!$J$81,'Outcome Indicators - Section C'!$A$30:$A$121&amp;'Outcome Indicators - Section C'!$C$30:$C$121,0))&lt;&gt;"",INDEX('Outcome Indicators - Section C'!F$30:F$121,MATCH('Print View'!$A175&amp;'Print View'!$J$81,'Outcome Indicators - Section C'!$A$30:$A$121&amp;'Outcome Indicators - Section C'!$C$30:$C$121,0)),""),"")</f>
        <v/>
      </c>
      <c r="L175" s="656" t="str">
        <f t="array" ref="L175">IFERROR(IF(INDEX('Outcome Indicators - Section C'!G$30:G$121,MATCH('Print View'!$A175&amp;'Print View'!$J$81,'Outcome Indicators - Section C'!$A$30:$A$121&amp;'Outcome Indicators - Section C'!$C$30:$C$121,0))&lt;&gt;"",INDEX('Outcome Indicators - Section C'!G$30:G$121,MATCH('Print View'!$A175&amp;'Print View'!$J$81,'Outcome Indicators - Section C'!$A$30:$A$121&amp;'Outcome Indicators - Section C'!$C$30:$C$121,0)),""),"")</f>
        <v/>
      </c>
      <c r="M175" s="658" t="str">
        <f t="array" ref="M175">IFERROR(IF(INDEX('Outcome Indicators - Section C'!H$30:H$121,MATCH('Print View'!$A175&amp;'Print View'!$J$81,'Outcome Indicators - Section C'!$A$30:$A$121&amp;'Outcome Indicators - Section C'!$C$30:$C$121,0))&lt;&gt;"",INDEX('Outcome Indicators - Section C'!H$30:H$121,MATCH('Print View'!$A175&amp;'Print View'!$J$81,'Outcome Indicators - Section C'!$A$30:$A$121&amp;'Outcome Indicators - Section C'!$C$30:$C$121,0)),""),"")</f>
        <v/>
      </c>
      <c r="N175" s="312" t="str">
        <f t="array" ref="N175">IFERROR(IF(INDEX('Outcome Indicators - Section C'!D$30:D$121,MATCH('Print View'!$A175&amp;'Print View'!$N$81,'Outcome Indicators - Section C'!$A$30:$A$121&amp;'Outcome Indicators - Section C'!$C$30:$C$121,0))&lt;&gt;"",INDEX('Outcome Indicators - Section C'!D$30:D$121,MATCH('Print View'!$A175&amp;'Print View'!$N$81,'Outcome Indicators - Section C'!$A$30:$A$121&amp;'Outcome Indicators - Section C'!$C$30:$C$121,0)),""),"")</f>
        <v/>
      </c>
      <c r="O175" s="654" t="str">
        <f t="array" ref="O175">IFERROR(IF(INDEX('Outcome Indicators - Section C'!F$30:F$121,MATCH('Print View'!$A175&amp;'Print View'!$N$81,'Outcome Indicators - Section C'!$A$30:$A$121&amp;'Outcome Indicators - Section C'!$C$30:$C$121,0))&lt;&gt;"",INDEX('Outcome Indicators - Section C'!F$30:F$121,MATCH('Print View'!$A175&amp;'Print View'!$N$81,'Outcome Indicators - Section C'!$A$30:$A$121&amp;'Outcome Indicators - Section C'!$C$30:$C$121,0)),""),"")</f>
        <v/>
      </c>
      <c r="P175" s="656" t="str">
        <f t="array" ref="P175">IFERROR(IF(INDEX('Outcome Indicators - Section C'!G$30:G$121,MATCH('Print View'!$A175&amp;'Print View'!$N$81,'Outcome Indicators - Section C'!$A$30:$A$121&amp;'Outcome Indicators - Section C'!$C$30:$C$121,0))&lt;&gt;"",INDEX('Outcome Indicators - Section C'!G$30:G$121,MATCH('Print View'!$A175&amp;'Print View'!$N$81,'Outcome Indicators - Section C'!$A$30:$A$121&amp;'Outcome Indicators - Section C'!$C$30:$C$121,0)),""),"")</f>
        <v/>
      </c>
      <c r="Q175" s="658" t="str">
        <f t="array" ref="Q175">IFERROR(IF(INDEX('Outcome Indicators - Section C'!H$30:H$121,MATCH('Print View'!$A175&amp;'Print View'!$N$81,'Outcome Indicators - Section C'!$A$30:$A$121&amp;'Outcome Indicators - Section C'!$C$30:$C$121,0))&lt;&gt;"",INDEX('Outcome Indicators - Section C'!H$30:H$121,MATCH('Print View'!$A175&amp;'Print View'!$N$81,'Outcome Indicators - Section C'!$A$30:$A$121&amp;'Outcome Indicators - Section C'!$C$30:$C$121,0)),""),"")</f>
        <v/>
      </c>
      <c r="R175" s="312" t="str">
        <f t="array" ref="R175">IFERROR(IF(INDEX('Outcome Indicators - Section C'!D$30:D$121,MATCH('Print View'!$A175&amp;'Print View'!$R$81,'Outcome Indicators - Section C'!$A$30:$A$121&amp;'Outcome Indicators - Section C'!$C$30:$C$121,0))&lt;&gt;"",INDEX('Outcome Indicators - Section C'!D$30:D$121,MATCH('Print View'!$A175&amp;'Print View'!$R$81,'Outcome Indicators - Section C'!$A$30:$A$121&amp;'Outcome Indicators - Section C'!$C$30:$C$121,0)),""),"")</f>
        <v/>
      </c>
      <c r="S175" s="654" t="str">
        <f t="array" ref="S175">IFERROR(IF(INDEX('Outcome Indicators - Section C'!F$30:F$121,MATCH('Print View'!$A175&amp;'Print View'!$R$81,'Outcome Indicators - Section C'!$A$30:$A$121&amp;'Outcome Indicators - Section C'!$C$30:$C$121,0))&lt;&gt;"",INDEX('Outcome Indicators - Section C'!F$30:F$121,MATCH('Print View'!$A175&amp;'Print View'!$R$81,'Outcome Indicators - Section C'!$A$30:$A$121&amp;'Outcome Indicators - Section C'!$C$30:$C$121,0)),""),"")</f>
        <v/>
      </c>
      <c r="T175" s="656" t="str">
        <f t="array" ref="T175">IFERROR(IF(INDEX('Outcome Indicators - Section C'!G$30:G$121,MATCH('Print View'!$A175&amp;'Print View'!$R$81,'Outcome Indicators - Section C'!$A$30:$A$121&amp;'Outcome Indicators - Section C'!$C$30:$C$121,0))&lt;&gt;"",INDEX('Outcome Indicators - Section C'!G$30:G$121,MATCH('Print View'!$A175&amp;'Print View'!$R$81,'Outcome Indicators - Section C'!$A$30:$A$121&amp;'Outcome Indicators - Section C'!$C$30:$C$121,0)),""),"")</f>
        <v/>
      </c>
      <c r="U175" s="658" t="str">
        <f t="array" ref="U175">IFERROR(IF(INDEX('Outcome Indicators - Section C'!H$30:H$121,MATCH('Print View'!$A175&amp;'Print View'!$R$81,'Outcome Indicators - Section C'!$A$30:$A$121&amp;'Outcome Indicators - Section C'!$C$30:$C$121,0))&lt;&gt;"",INDEX('Outcome Indicators - Section C'!H$30:H$121,MATCH('Print View'!$A175&amp;'Print View'!$R$81,'Outcome Indicators - Section C'!$A$30:$A$121&amp;'Outcome Indicators - Section C'!$C$30:$C$121,0)),""),"")</f>
        <v/>
      </c>
      <c r="V175" s="312" t="str">
        <f t="array" ref="V175">IFERROR(IF(INDEX('Outcome Indicators - Section C'!D$30:D$121,MATCH('Print View'!$A175&amp;'Print View'!$V$81,'Outcome Indicators - Section C'!$A$30:$A$121&amp;'Outcome Indicators - Section C'!$C$30:$C$121,0))&lt;&gt;"",INDEX('Outcome Indicators - Section C'!D$30:D$121,MATCH('Print View'!$A175&amp;'Print View'!$V$81,'Outcome Indicators - Section C'!$A$30:$A$121&amp;'Outcome Indicators - Section C'!$C$30:$C$121,0)),""),"")</f>
        <v/>
      </c>
      <c r="W175" s="654" t="str">
        <f t="array" ref="W175">IFERROR(IF(INDEX('Outcome Indicators - Section C'!F$30:F$121,MATCH('Print View'!$A175&amp;'Print View'!$V$81,'Outcome Indicators - Section C'!$A$30:$A$121&amp;'Outcome Indicators - Section C'!$C$30:$C$121,0))&lt;&gt;"",INDEX('Outcome Indicators - Section C'!F$30:F$121,MATCH('Print View'!$A175&amp;'Print View'!$V$81,'Outcome Indicators - Section C'!$A$30:$A$121&amp;'Outcome Indicators - Section C'!$C$30:$C$121,0)),""),"")</f>
        <v/>
      </c>
      <c r="X175" s="656" t="str">
        <f t="array" ref="X175">IFERROR(IF(INDEX('Outcome Indicators - Section C'!G$30:G$121,MATCH('Print View'!$A175&amp;'Print View'!$V$81,'Outcome Indicators - Section C'!$A$30:$A$121&amp;'Outcome Indicators - Section C'!$C$30:$C$121,0))&lt;&gt;"",INDEX('Outcome Indicators - Section C'!G$30:G$121,MATCH('Print View'!$A175&amp;'Print View'!$V$81,'Outcome Indicators - Section C'!$A$30:$A$121&amp;'Outcome Indicators - Section C'!$C$30:$C$121,0)),""),"")</f>
        <v/>
      </c>
      <c r="Y175" s="658" t="str">
        <f t="array" ref="Y175">IFERROR(IF(INDEX('Outcome Indicators - Section C'!H$30:H$121,MATCH('Print View'!$A175&amp;'Print View'!$V$81,'Outcome Indicators - Section C'!$A$30:$A$121&amp;'Outcome Indicators - Section C'!$C$30:$C$121,0))&lt;&gt;"",INDEX('Outcome Indicators - Section C'!H$30:H$121,MATCH('Print View'!$A175&amp;'Print View'!$V$81,'Outcome Indicators - Section C'!$A$30:$A$121&amp;'Outcome Indicators - Section C'!$C$30:$C$121,0)),""),"")</f>
        <v/>
      </c>
      <c r="Z175" s="312" t="str">
        <f t="array" ref="Z175">IFERROR(IF(INDEX('Outcome Indicators - Section C'!D$30:D$121,MATCH('Print View'!$A175&amp;'Print View'!$Z$81,'Outcome Indicators - Section C'!$A$30:$A$121&amp;'Outcome Indicators - Section C'!$C$30:$C$121,0))&lt;&gt;"",INDEX('Outcome Indicators - Section C'!D$30:D$121,MATCH('Print View'!$A175&amp;'Print View'!$Z$81,'Outcome Indicators - Section C'!$A$30:$A$121&amp;'Outcome Indicators - Section C'!$C$30:$C$121,0)),""),"")</f>
        <v/>
      </c>
      <c r="AA175" s="654" t="str">
        <f t="array" ref="AA175">IFERROR(IF(INDEX('Outcome Indicators - Section C'!F$30:F$121,MATCH('Print View'!$A175&amp;'Print View'!$Z$81,'Outcome Indicators - Section C'!$A$30:$A$121&amp;'Outcome Indicators - Section C'!$C$30:$C$121,0))&lt;&gt;"",INDEX('Outcome Indicators - Section C'!F$30:F$121,MATCH('Print View'!$A175&amp;'Print View'!$Z$81,'Outcome Indicators - Section C'!$A$30:$A$121&amp;'Outcome Indicators - Section C'!$C$30:$C$121,0)),""),"")</f>
        <v/>
      </c>
      <c r="AB175" s="656" t="str">
        <f t="array" ref="AB175">IFERROR(IF(INDEX('Outcome Indicators - Section C'!G$30:G$121,MATCH('Print View'!$A175&amp;'Print View'!$Z$81,'Outcome Indicators - Section C'!$A$30:$A$121&amp;'Outcome Indicators - Section C'!$C$30:$C$121,0))&lt;&gt;"",INDEX('Outcome Indicators - Section C'!G$30:G$121,MATCH('Print View'!$A175&amp;'Print View'!$Z$81,'Outcome Indicators - Section C'!$A$30:$A$121&amp;'Outcome Indicators - Section C'!$C$30:$C$121,0)),""),"")</f>
        <v/>
      </c>
      <c r="AC175" s="658" t="str">
        <f t="array" ref="AC175">IFERROR(IF(INDEX('Outcome Indicators - Section C'!H$30:H$121,MATCH('Print View'!$A175&amp;'Print View'!$Z$81,'Outcome Indicators - Section C'!$A$30:$A$121&amp;'Outcome Indicators - Section C'!$C$30:$C$121,0))&lt;&gt;"",INDEX('Outcome Indicators - Section C'!H$30:H$121,MATCH('Print View'!$A175&amp;'Print View'!$Z$81,'Outcome Indicators - Section C'!$A$30:$A$121&amp;'Outcome Indicators - Section C'!$C$30:$C$121,0)),""),"")</f>
        <v/>
      </c>
      <c r="AD175" s="278"/>
      <c r="AE175" s="260"/>
      <c r="AF175" s="260"/>
      <c r="AG175" s="260"/>
      <c r="AH175" s="260"/>
      <c r="AI175" s="260"/>
      <c r="AJ175" s="261"/>
    </row>
    <row r="176" spans="1:36" s="229" customFormat="1" ht="15.75" customHeight="1" x14ac:dyDescent="0.3">
      <c r="A176" s="607"/>
      <c r="B176" s="609"/>
      <c r="C176" s="609"/>
      <c r="D176" s="609"/>
      <c r="E176" s="609"/>
      <c r="F176" s="609"/>
      <c r="G176" s="609"/>
      <c r="H176" s="609"/>
      <c r="I176" s="611"/>
      <c r="J176" s="313" t="str">
        <f t="array" ref="J176">IFERROR(IF(INDEX('Outcome Indicators - Section C'!E$30:E$121,MATCH('Print View'!$A175&amp;'Print View'!$J$81,'Outcome Indicators - Section C'!$A$30:$A$121&amp;'Outcome Indicators - Section C'!$C$30:$C$121,0))&lt;&gt;"",INDEX('Outcome Indicators - Section C'!E$30:E$121,MATCH('Print View'!$A175&amp;'Print View'!$J$81,'Outcome Indicators - Section C'!$A$30:$A$121&amp;'Outcome Indicators - Section C'!$C$30:$C$121,0)),""),"")</f>
        <v/>
      </c>
      <c r="K176" s="655"/>
      <c r="L176" s="657"/>
      <c r="M176" s="659"/>
      <c r="N176" s="313" t="str">
        <f t="array" ref="N176">IFERROR(IF(INDEX('Outcome Indicators - Section C'!E$30:E$121,MATCH('Print View'!$A175&amp;'Print View'!$N$81,'Outcome Indicators - Section C'!$A$30:$A$121&amp;'Outcome Indicators - Section C'!$C$30:$C$121,0))&lt;&gt;"",INDEX('Outcome Indicators - Section C'!E$30:E$121,MATCH('Print View'!$A175&amp;'Print View'!$N$81,'Outcome Indicators - Section C'!$A$30:$A$121&amp;'Outcome Indicators - Section C'!$C$30:$C$121,0)),""),"")</f>
        <v/>
      </c>
      <c r="O176" s="655"/>
      <c r="P176" s="657"/>
      <c r="Q176" s="659"/>
      <c r="R176" s="313" t="str">
        <f t="array" ref="R176">IFERROR(IF(INDEX('Outcome Indicators - Section C'!E$30:E$121,MATCH('Print View'!$A175&amp;'Print View'!$R$81,'Outcome Indicators - Section C'!$A$30:$A$121&amp;'Outcome Indicators - Section C'!$C$30:$C$121,0))&lt;&gt;"",INDEX('Outcome Indicators - Section C'!E$30:E$121,MATCH('Print View'!$A175&amp;'Print View'!$R$81,'Outcome Indicators - Section C'!$A$30:$A$121&amp;'Outcome Indicators - Section C'!$C$30:$C$121,0)),""),"")</f>
        <v/>
      </c>
      <c r="S176" s="655"/>
      <c r="T176" s="657"/>
      <c r="U176" s="659"/>
      <c r="V176" s="313" t="str">
        <f t="array" ref="V176">IFERROR(IF(INDEX('Outcome Indicators - Section C'!E$30:E$121,MATCH('Print View'!$A175&amp;'Print View'!$V$81,'Outcome Indicators - Section C'!$A$30:$A$121&amp;'Outcome Indicators - Section C'!$C$30:$C$121,0))&lt;&gt;"",INDEX('Outcome Indicators - Section C'!E$30:E$121,MATCH('Print View'!$A175&amp;'Print View'!$V$81,'Outcome Indicators - Section C'!$A$30:$A$121&amp;'Outcome Indicators - Section C'!$C$30:$C$121,0)),""),"")</f>
        <v/>
      </c>
      <c r="W176" s="655"/>
      <c r="X176" s="657"/>
      <c r="Y176" s="659"/>
      <c r="Z176" s="313" t="str">
        <f t="array" ref="Z176">IFERROR(IF(INDEX('Outcome Indicators - Section C'!E$30:E$121,MATCH('Print View'!$A175&amp;'Print View'!$Z$81,'Outcome Indicators - Section C'!$A$30:$A$121&amp;'Outcome Indicators - Section C'!$C$30:$C$121,0))&lt;&gt;"",INDEX('Outcome Indicators - Section C'!E$30:E$121,MATCH('Print View'!$A175&amp;'Print View'!$Z$81,'Outcome Indicators - Section C'!$A$30:$A$121&amp;'Outcome Indicators - Section C'!$C$30:$C$121,0)),""),"")</f>
        <v/>
      </c>
      <c r="AA176" s="655"/>
      <c r="AB176" s="657"/>
      <c r="AC176" s="659"/>
      <c r="AD176" s="279"/>
      <c r="AE176" s="262"/>
      <c r="AF176" s="262"/>
      <c r="AG176" s="262"/>
      <c r="AH176" s="262"/>
      <c r="AI176" s="262"/>
      <c r="AJ176" s="263"/>
    </row>
    <row r="177" spans="1:36" s="229" customFormat="1" ht="15.75" customHeight="1" x14ac:dyDescent="0.55000000000000004">
      <c r="A177" s="651">
        <v>29</v>
      </c>
      <c r="B177" s="660"/>
      <c r="C177" s="660"/>
      <c r="D177" s="660"/>
      <c r="E177" s="660"/>
      <c r="F177" s="660"/>
      <c r="G177" s="660"/>
      <c r="H177" s="660"/>
      <c r="I177" s="664"/>
      <c r="J177" s="284"/>
      <c r="K177" s="601"/>
      <c r="L177" s="603"/>
      <c r="M177" s="605"/>
      <c r="N177" s="284"/>
      <c r="O177" s="601"/>
      <c r="P177" s="603"/>
      <c r="Q177" s="605"/>
      <c r="R177" s="284"/>
      <c r="S177" s="601"/>
      <c r="T177" s="603"/>
      <c r="U177" s="605"/>
      <c r="V177" s="284"/>
      <c r="W177" s="601"/>
      <c r="X177" s="603"/>
      <c r="Y177" s="605"/>
      <c r="Z177" s="284"/>
      <c r="AA177" s="601"/>
      <c r="AB177" s="603"/>
      <c r="AC177" s="605"/>
      <c r="AD177" s="280"/>
      <c r="AE177" s="255"/>
      <c r="AF177" s="255"/>
      <c r="AG177" s="255"/>
      <c r="AH177" s="255"/>
      <c r="AI177" s="268"/>
      <c r="AJ177" s="666"/>
    </row>
    <row r="178" spans="1:36" s="229" customFormat="1" ht="15.75" customHeight="1" x14ac:dyDescent="0.3">
      <c r="A178" s="651"/>
      <c r="B178" s="661"/>
      <c r="C178" s="661"/>
      <c r="D178" s="661"/>
      <c r="E178" s="661"/>
      <c r="F178" s="661"/>
      <c r="G178" s="661"/>
      <c r="H178" s="661"/>
      <c r="I178" s="665"/>
      <c r="J178" s="285"/>
      <c r="K178" s="602"/>
      <c r="L178" s="604"/>
      <c r="M178" s="606"/>
      <c r="N178" s="285"/>
      <c r="O178" s="602"/>
      <c r="P178" s="604"/>
      <c r="Q178" s="606"/>
      <c r="R178" s="285"/>
      <c r="S178" s="602"/>
      <c r="T178" s="604"/>
      <c r="U178" s="606"/>
      <c r="V178" s="285"/>
      <c r="W178" s="602"/>
      <c r="X178" s="604"/>
      <c r="Y178" s="606"/>
      <c r="Z178" s="285"/>
      <c r="AA178" s="602"/>
      <c r="AB178" s="604"/>
      <c r="AC178" s="606"/>
      <c r="AD178" s="277"/>
      <c r="AE178" s="258"/>
      <c r="AF178" s="258"/>
      <c r="AG178" s="258"/>
      <c r="AH178" s="258"/>
      <c r="AI178" s="268"/>
      <c r="AJ178" s="666"/>
    </row>
    <row r="179" spans="1:36" s="229" customFormat="1" ht="28.8" x14ac:dyDescent="0.55000000000000004">
      <c r="A179" s="607">
        <v>30</v>
      </c>
      <c r="B179" s="674" t="str">
        <f>IFERROR(IF(INDEX('Outcome Indicators - Section C'!B$10:B$26,MATCH('Print View'!$A179,'Outcome Indicators - Section C'!$A$10:$A$26,0))&lt;&gt;"",INDEX('Outcome Indicators - Section C'!B$10:B$26,MATCH('Print View'!$A179,'Outcome Indicators - Section C'!$A$10:$A$26,0)),""),"")</f>
        <v/>
      </c>
      <c r="C179" s="674" t="str">
        <f>IFERROR(IF(INDEX('Outcome Indicators - Section C'!C$10:C$26,MATCH('Print View'!$A179,'Outcome Indicators - Section C'!$A$10:$A$26,0))&lt;&gt;"",INDEX('Outcome Indicators - Section C'!C$10:C$26,MATCH('Print View'!$A179,'Outcome Indicators - Section C'!$A$10:$A$26,0)),""),"")</f>
        <v/>
      </c>
      <c r="D179" s="674" t="str">
        <f>IFERROR(IF(INDEX('Outcome Indicators - Section C'!D$10:D$26,MATCH('Print View'!$A179,'Outcome Indicators - Section C'!$A$10:$A$26,0))&lt;&gt;"",INDEX('Outcome Indicators - Section C'!D$10:D$26,MATCH('Print View'!$A179,'Outcome Indicators - Section C'!$A$10:$A$26,0)),""),"")</f>
        <v/>
      </c>
      <c r="E179" s="674" t="str">
        <f>IFERROR(IF(INDEX('Outcome Indicators - Section C'!E$10:E$26,MATCH('Print View'!$A179,'Outcome Indicators - Section C'!$A$10:$A$26,0))&lt;&gt;"",INDEX('Outcome Indicators - Section C'!E$10:E$26,MATCH('Print View'!$A179,'Outcome Indicators - Section C'!$A$10:$A$26,0)),""),"")</f>
        <v/>
      </c>
      <c r="F179" s="674" t="str">
        <f>IFERROR(IF(INDEX('Outcome Indicators - Section C'!F$10:F$26,MATCH('Print View'!$A179,'Outcome Indicators - Section C'!$A$10:$A$26,0))&lt;&gt;"",INDEX('Outcome Indicators - Section C'!F$10:F$26,MATCH('Print View'!$A179,'Outcome Indicators - Section C'!$A$10:$A$26,0)),""),"")</f>
        <v/>
      </c>
      <c r="G179" s="674" t="str">
        <f>IFERROR(IF(INDEX('Outcome Indicators - Section C'!G$10:G$26,MATCH('Print View'!$A179,'Outcome Indicators - Section C'!$A$10:$A$26,0))&lt;&gt;"",INDEX('Outcome Indicators - Section C'!G$10:G$26,MATCH('Print View'!$A179,'Outcome Indicators - Section C'!$A$10:$A$26,0)),""),"")</f>
        <v/>
      </c>
      <c r="H179" s="674" t="str">
        <f>IFERROR(IF(INDEX('Outcome Indicators - Section C'!H$10:H$26,MATCH('Print View'!$A179,'Outcome Indicators - Section C'!$A$10:$A$26,0))&lt;&gt;"",INDEX('Outcome Indicators - Section C'!H$10:H$26,MATCH('Print View'!$A179,'Outcome Indicators - Section C'!$A$10:$A$26,0)),""),"")</f>
        <v/>
      </c>
      <c r="I179" s="658" t="str">
        <f>IFERROR(IF(INDEX('Outcome Indicators - Section C'!A$10:A$26,MATCH('Print View'!$A179,'Outcome Indicators - Section C'!$A$10:$A$26,0))&lt;&gt;"",INDEX('Outcome Indicators - Section C'!A$10:A$26,MATCH('Print View'!$A179,'Outcome Indicators - Section C'!$A$10:$A$26,0)),""),"")</f>
        <v/>
      </c>
      <c r="J179" s="312" t="str">
        <f t="array" ref="J179">IFERROR(IF(INDEX('Outcome Indicators - Section C'!D$30:D$121,MATCH('Print View'!$A179&amp;'Print View'!$J$81,'Outcome Indicators - Section C'!$A$30:$A$121&amp;'Outcome Indicators - Section C'!$C$30:$C$121,0))&lt;&gt;"",INDEX('Outcome Indicators - Section C'!D$30:D$121,MATCH('Print View'!$A179&amp;'Print View'!$J$81,'Outcome Indicators - Section C'!$A$30:$A$121&amp;'Outcome Indicators - Section C'!$C$30:$C$121,0)),""),"")</f>
        <v/>
      </c>
      <c r="K179" s="654" t="str">
        <f t="array" ref="K179">IFERROR(IF(INDEX('Outcome Indicators - Section C'!F$30:F$121,MATCH('Print View'!$A179&amp;'Print View'!$J$81,'Outcome Indicators - Section C'!$A$30:$A$121&amp;'Outcome Indicators - Section C'!$C$30:$C$121,0))&lt;&gt;"",INDEX('Outcome Indicators - Section C'!F$30:F$121,MATCH('Print View'!$A179&amp;'Print View'!$J$81,'Outcome Indicators - Section C'!$A$30:$A$121&amp;'Outcome Indicators - Section C'!$C$30:$C$121,0)),""),"")</f>
        <v/>
      </c>
      <c r="L179" s="656" t="str">
        <f t="array" ref="L179">IFERROR(IF(INDEX('Outcome Indicators - Section C'!G$30:G$121,MATCH('Print View'!$A179&amp;'Print View'!$J$81,'Outcome Indicators - Section C'!$A$30:$A$121&amp;'Outcome Indicators - Section C'!$C$30:$C$121,0))&lt;&gt;"",INDEX('Outcome Indicators - Section C'!G$30:G$121,MATCH('Print View'!$A179&amp;'Print View'!$J$81,'Outcome Indicators - Section C'!$A$30:$A$121&amp;'Outcome Indicators - Section C'!$C$30:$C$121,0)),""),"")</f>
        <v/>
      </c>
      <c r="M179" s="658" t="str">
        <f t="array" ref="M179">IFERROR(IF(INDEX('Outcome Indicators - Section C'!H$30:H$121,MATCH('Print View'!$A179&amp;'Print View'!$J$81,'Outcome Indicators - Section C'!$A$30:$A$121&amp;'Outcome Indicators - Section C'!$C$30:$C$121,0))&lt;&gt;"",INDEX('Outcome Indicators - Section C'!H$30:H$121,MATCH('Print View'!$A179&amp;'Print View'!$J$81,'Outcome Indicators - Section C'!$A$30:$A$121&amp;'Outcome Indicators - Section C'!$C$30:$C$121,0)),""),"")</f>
        <v/>
      </c>
      <c r="N179" s="312" t="str">
        <f t="array" ref="N179">IFERROR(IF(INDEX('Outcome Indicators - Section C'!D$30:D$121,MATCH('Print View'!$A179&amp;'Print View'!$N$81,'Outcome Indicators - Section C'!$A$30:$A$121&amp;'Outcome Indicators - Section C'!$C$30:$C$121,0))&lt;&gt;"",INDEX('Outcome Indicators - Section C'!D$30:D$121,MATCH('Print View'!$A179&amp;'Print View'!$N$81,'Outcome Indicators - Section C'!$A$30:$A$121&amp;'Outcome Indicators - Section C'!$C$30:$C$121,0)),""),"")</f>
        <v/>
      </c>
      <c r="O179" s="654" t="str">
        <f t="array" ref="O179">IFERROR(IF(INDEX('Outcome Indicators - Section C'!F$30:F$121,MATCH('Print View'!$A179&amp;'Print View'!$N$81,'Outcome Indicators - Section C'!$A$30:$A$121&amp;'Outcome Indicators - Section C'!$C$30:$C$121,0))&lt;&gt;"",INDEX('Outcome Indicators - Section C'!F$30:F$121,MATCH('Print View'!$A179&amp;'Print View'!$N$81,'Outcome Indicators - Section C'!$A$30:$A$121&amp;'Outcome Indicators - Section C'!$C$30:$C$121,0)),""),"")</f>
        <v/>
      </c>
      <c r="P179" s="656" t="str">
        <f t="array" ref="P179">IFERROR(IF(INDEX('Outcome Indicators - Section C'!G$30:G$121,MATCH('Print View'!$A179&amp;'Print View'!$N$81,'Outcome Indicators - Section C'!$A$30:$A$121&amp;'Outcome Indicators - Section C'!$C$30:$C$121,0))&lt;&gt;"",INDEX('Outcome Indicators - Section C'!G$30:G$121,MATCH('Print View'!$A179&amp;'Print View'!$N$81,'Outcome Indicators - Section C'!$A$30:$A$121&amp;'Outcome Indicators - Section C'!$C$30:$C$121,0)),""),"")</f>
        <v/>
      </c>
      <c r="Q179" s="658" t="str">
        <f t="array" ref="Q179">IFERROR(IF(INDEX('Outcome Indicators - Section C'!H$30:H$121,MATCH('Print View'!$A179&amp;'Print View'!$N$81,'Outcome Indicators - Section C'!$A$30:$A$121&amp;'Outcome Indicators - Section C'!$C$30:$C$121,0))&lt;&gt;"",INDEX('Outcome Indicators - Section C'!H$30:H$121,MATCH('Print View'!$A179&amp;'Print View'!$N$81,'Outcome Indicators - Section C'!$A$30:$A$121&amp;'Outcome Indicators - Section C'!$C$30:$C$121,0)),""),"")</f>
        <v/>
      </c>
      <c r="R179" s="312" t="str">
        <f t="array" ref="R179">IFERROR(IF(INDEX('Outcome Indicators - Section C'!D$30:D$121,MATCH('Print View'!$A179&amp;'Print View'!$R$81,'Outcome Indicators - Section C'!$A$30:$A$121&amp;'Outcome Indicators - Section C'!$C$30:$C$121,0))&lt;&gt;"",INDEX('Outcome Indicators - Section C'!D$30:D$121,MATCH('Print View'!$A179&amp;'Print View'!$R$81,'Outcome Indicators - Section C'!$A$30:$A$121&amp;'Outcome Indicators - Section C'!$C$30:$C$121,0)),""),"")</f>
        <v/>
      </c>
      <c r="S179" s="654" t="str">
        <f t="array" ref="S179">IFERROR(IF(INDEX('Outcome Indicators - Section C'!F$30:F$121,MATCH('Print View'!$A179&amp;'Print View'!$R$81,'Outcome Indicators - Section C'!$A$30:$A$121&amp;'Outcome Indicators - Section C'!$C$30:$C$121,0))&lt;&gt;"",INDEX('Outcome Indicators - Section C'!F$30:F$121,MATCH('Print View'!$A179&amp;'Print View'!$R$81,'Outcome Indicators - Section C'!$A$30:$A$121&amp;'Outcome Indicators - Section C'!$C$30:$C$121,0)),""),"")</f>
        <v/>
      </c>
      <c r="T179" s="656" t="str">
        <f t="array" ref="T179">IFERROR(IF(INDEX('Outcome Indicators - Section C'!G$30:G$121,MATCH('Print View'!$A179&amp;'Print View'!$R$81,'Outcome Indicators - Section C'!$A$30:$A$121&amp;'Outcome Indicators - Section C'!$C$30:$C$121,0))&lt;&gt;"",INDEX('Outcome Indicators - Section C'!G$30:G$121,MATCH('Print View'!$A179&amp;'Print View'!$R$81,'Outcome Indicators - Section C'!$A$30:$A$121&amp;'Outcome Indicators - Section C'!$C$30:$C$121,0)),""),"")</f>
        <v/>
      </c>
      <c r="U179" s="658" t="str">
        <f t="array" ref="U179">IFERROR(IF(INDEX('Outcome Indicators - Section C'!H$30:H$121,MATCH('Print View'!$A179&amp;'Print View'!$R$81,'Outcome Indicators - Section C'!$A$30:$A$121&amp;'Outcome Indicators - Section C'!$C$30:$C$121,0))&lt;&gt;"",INDEX('Outcome Indicators - Section C'!H$30:H$121,MATCH('Print View'!$A179&amp;'Print View'!$R$81,'Outcome Indicators - Section C'!$A$30:$A$121&amp;'Outcome Indicators - Section C'!$C$30:$C$121,0)),""),"")</f>
        <v/>
      </c>
      <c r="V179" s="312" t="str">
        <f t="array" ref="V179">IFERROR(IF(INDEX('Outcome Indicators - Section C'!D$30:D$121,MATCH('Print View'!$A179&amp;'Print View'!$V$81,'Outcome Indicators - Section C'!$A$30:$A$121&amp;'Outcome Indicators - Section C'!$C$30:$C$121,0))&lt;&gt;"",INDEX('Outcome Indicators - Section C'!D$30:D$121,MATCH('Print View'!$A179&amp;'Print View'!$V$81,'Outcome Indicators - Section C'!$A$30:$A$121&amp;'Outcome Indicators - Section C'!$C$30:$C$121,0)),""),"")</f>
        <v/>
      </c>
      <c r="W179" s="654" t="str">
        <f t="array" ref="W179">IFERROR(IF(INDEX('Outcome Indicators - Section C'!F$30:F$121,MATCH('Print View'!$A179&amp;'Print View'!$V$81,'Outcome Indicators - Section C'!$A$30:$A$121&amp;'Outcome Indicators - Section C'!$C$30:$C$121,0))&lt;&gt;"",INDEX('Outcome Indicators - Section C'!F$30:F$121,MATCH('Print View'!$A179&amp;'Print View'!$V$81,'Outcome Indicators - Section C'!$A$30:$A$121&amp;'Outcome Indicators - Section C'!$C$30:$C$121,0)),""),"")</f>
        <v/>
      </c>
      <c r="X179" s="656" t="str">
        <f t="array" ref="X179">IFERROR(IF(INDEX('Outcome Indicators - Section C'!G$30:G$121,MATCH('Print View'!$A179&amp;'Print View'!$V$81,'Outcome Indicators - Section C'!$A$30:$A$121&amp;'Outcome Indicators - Section C'!$C$30:$C$121,0))&lt;&gt;"",INDEX('Outcome Indicators - Section C'!G$30:G$121,MATCH('Print View'!$A179&amp;'Print View'!$V$81,'Outcome Indicators - Section C'!$A$30:$A$121&amp;'Outcome Indicators - Section C'!$C$30:$C$121,0)),""),"")</f>
        <v/>
      </c>
      <c r="Y179" s="658" t="str">
        <f t="array" ref="Y179">IFERROR(IF(INDEX('Outcome Indicators - Section C'!H$30:H$121,MATCH('Print View'!$A179&amp;'Print View'!$V$81,'Outcome Indicators - Section C'!$A$30:$A$121&amp;'Outcome Indicators - Section C'!$C$30:$C$121,0))&lt;&gt;"",INDEX('Outcome Indicators - Section C'!H$30:H$121,MATCH('Print View'!$A179&amp;'Print View'!$V$81,'Outcome Indicators - Section C'!$A$30:$A$121&amp;'Outcome Indicators - Section C'!$C$30:$C$121,0)),""),"")</f>
        <v/>
      </c>
      <c r="Z179" s="312" t="str">
        <f t="array" ref="Z179">IFERROR(IF(INDEX('Outcome Indicators - Section C'!D$30:D$121,MATCH('Print View'!$A179&amp;'Print View'!$Z$81,'Outcome Indicators - Section C'!$A$30:$A$121&amp;'Outcome Indicators - Section C'!$C$30:$C$121,0))&lt;&gt;"",INDEX('Outcome Indicators - Section C'!D$30:D$121,MATCH('Print View'!$A179&amp;'Print View'!$Z$81,'Outcome Indicators - Section C'!$A$30:$A$121&amp;'Outcome Indicators - Section C'!$C$30:$C$121,0)),""),"")</f>
        <v/>
      </c>
      <c r="AA179" s="654" t="str">
        <f t="array" ref="AA179">IFERROR(IF(INDEX('Outcome Indicators - Section C'!F$30:F$121,MATCH('Print View'!$A179&amp;'Print View'!$Z$81,'Outcome Indicators - Section C'!$A$30:$A$121&amp;'Outcome Indicators - Section C'!$C$30:$C$121,0))&lt;&gt;"",INDEX('Outcome Indicators - Section C'!F$30:F$121,MATCH('Print View'!$A179&amp;'Print View'!$Z$81,'Outcome Indicators - Section C'!$A$30:$A$121&amp;'Outcome Indicators - Section C'!$C$30:$C$121,0)),""),"")</f>
        <v/>
      </c>
      <c r="AB179" s="656" t="str">
        <f t="array" ref="AB179">IFERROR(IF(INDEX('Outcome Indicators - Section C'!G$30:G$121,MATCH('Print View'!$A179&amp;'Print View'!$Z$81,'Outcome Indicators - Section C'!$A$30:$A$121&amp;'Outcome Indicators - Section C'!$C$30:$C$121,0))&lt;&gt;"",INDEX('Outcome Indicators - Section C'!G$30:G$121,MATCH('Print View'!$A179&amp;'Print View'!$Z$81,'Outcome Indicators - Section C'!$A$30:$A$121&amp;'Outcome Indicators - Section C'!$C$30:$C$121,0)),""),"")</f>
        <v/>
      </c>
      <c r="AC179" s="658" t="str">
        <f t="array" ref="AC179">IFERROR(IF(INDEX('Outcome Indicators - Section C'!H$30:H$121,MATCH('Print View'!$A179&amp;'Print View'!$Z$81,'Outcome Indicators - Section C'!$A$30:$A$121&amp;'Outcome Indicators - Section C'!$C$30:$C$121,0))&lt;&gt;"",INDEX('Outcome Indicators - Section C'!H$30:H$121,MATCH('Print View'!$A179&amp;'Print View'!$Z$81,'Outcome Indicators - Section C'!$A$30:$A$121&amp;'Outcome Indicators - Section C'!$C$30:$C$121,0)),""),"")</f>
        <v/>
      </c>
      <c r="AD179" s="314"/>
      <c r="AE179" s="315"/>
      <c r="AF179" s="315"/>
      <c r="AG179" s="315"/>
      <c r="AH179" s="315"/>
      <c r="AI179" s="316"/>
      <c r="AJ179" s="679"/>
    </row>
    <row r="180" spans="1:36" s="229" customFormat="1" ht="16.5" customHeight="1" thickBot="1" x14ac:dyDescent="0.35">
      <c r="A180" s="673"/>
      <c r="B180" s="675"/>
      <c r="C180" s="675"/>
      <c r="D180" s="675"/>
      <c r="E180" s="675"/>
      <c r="F180" s="675"/>
      <c r="G180" s="675"/>
      <c r="H180" s="675"/>
      <c r="I180" s="676"/>
      <c r="J180" s="320" t="str">
        <f t="array" ref="J180">IFERROR(IF(INDEX('Outcome Indicators - Section C'!E$30:E$121,MATCH('Print View'!$A179&amp;'Print View'!$J$81,'Outcome Indicators - Section C'!$A$30:$A$121&amp;'Outcome Indicators - Section C'!$C$30:$C$121,0))&lt;&gt;"",INDEX('Outcome Indicators - Section C'!E$30:E$121,MATCH('Print View'!$A179&amp;'Print View'!$J$81,'Outcome Indicators - Section C'!$A$30:$A$121&amp;'Outcome Indicators - Section C'!$C$30:$C$121,0)),""),"")</f>
        <v/>
      </c>
      <c r="K180" s="677"/>
      <c r="L180" s="678"/>
      <c r="M180" s="676"/>
      <c r="N180" s="320" t="str">
        <f t="array" ref="N180">IFERROR(IF(INDEX('Outcome Indicators - Section C'!E$30:E$121,MATCH('Print View'!$A179&amp;'Print View'!$N$81,'Outcome Indicators - Section C'!$A$30:$A$121&amp;'Outcome Indicators - Section C'!$C$30:$C$121,0))&lt;&gt;"",INDEX('Outcome Indicators - Section C'!E$30:E$121,MATCH('Print View'!$A179&amp;'Print View'!$N$81,'Outcome Indicators - Section C'!$A$30:$A$121&amp;'Outcome Indicators - Section C'!$C$30:$C$121,0)),""),"")</f>
        <v/>
      </c>
      <c r="O180" s="677"/>
      <c r="P180" s="678"/>
      <c r="Q180" s="676"/>
      <c r="R180" s="320" t="str">
        <f t="array" ref="R180">IFERROR(IF(INDEX('Outcome Indicators - Section C'!E$30:E$121,MATCH('Print View'!$A179&amp;'Print View'!$R$81,'Outcome Indicators - Section C'!$A$30:$A$121&amp;'Outcome Indicators - Section C'!$C$30:$C$121,0))&lt;&gt;"",INDEX('Outcome Indicators - Section C'!E$30:E$121,MATCH('Print View'!$A179&amp;'Print View'!$R$81,'Outcome Indicators - Section C'!$A$30:$A$121&amp;'Outcome Indicators - Section C'!$C$30:$C$121,0)),""),"")</f>
        <v/>
      </c>
      <c r="S180" s="677"/>
      <c r="T180" s="678"/>
      <c r="U180" s="676"/>
      <c r="V180" s="320" t="str">
        <f t="array" ref="V180">IFERROR(IF(INDEX('Outcome Indicators - Section C'!E$30:E$121,MATCH('Print View'!$A179&amp;'Print View'!$V$81,'Outcome Indicators - Section C'!$A$30:$A$121&amp;'Outcome Indicators - Section C'!$C$30:$C$121,0))&lt;&gt;"",INDEX('Outcome Indicators - Section C'!E$30:E$121,MATCH('Print View'!$A179&amp;'Print View'!$V$81,'Outcome Indicators - Section C'!$A$30:$A$121&amp;'Outcome Indicators - Section C'!$C$30:$C$121,0)),""),"")</f>
        <v/>
      </c>
      <c r="W180" s="677"/>
      <c r="X180" s="678"/>
      <c r="Y180" s="676"/>
      <c r="Z180" s="320" t="str">
        <f t="array" ref="Z180">IFERROR(IF(INDEX('Outcome Indicators - Section C'!E$30:E$121,MATCH('Print View'!$A179&amp;'Print View'!$Z$81,'Outcome Indicators - Section C'!$A$30:$A$121&amp;'Outcome Indicators - Section C'!$C$30:$C$121,0))&lt;&gt;"",INDEX('Outcome Indicators - Section C'!E$30:E$121,MATCH('Print View'!$A179&amp;'Print View'!$Z$81,'Outcome Indicators - Section C'!$A$30:$A$121&amp;'Outcome Indicators - Section C'!$C$30:$C$121,0)),""),"")</f>
        <v/>
      </c>
      <c r="AA180" s="677"/>
      <c r="AB180" s="678"/>
      <c r="AC180" s="676"/>
      <c r="AD180" s="317"/>
      <c r="AE180" s="318"/>
      <c r="AF180" s="318"/>
      <c r="AG180" s="318"/>
      <c r="AH180" s="318"/>
      <c r="AI180" s="319"/>
      <c r="AJ180" s="680"/>
    </row>
    <row r="181" spans="1:36" ht="23.4" x14ac:dyDescent="0.45">
      <c r="A181" s="230"/>
      <c r="B181" s="231"/>
      <c r="C181" s="231"/>
      <c r="D181" s="232"/>
      <c r="E181" s="232"/>
      <c r="F181" s="232"/>
      <c r="G181" s="232"/>
      <c r="H181" s="232"/>
      <c r="I181" s="232"/>
      <c r="J181" s="232"/>
      <c r="K181" s="232"/>
      <c r="L181" s="232"/>
      <c r="M181" s="232"/>
      <c r="N181" s="232"/>
    </row>
    <row r="182" spans="1:36" ht="16.2" thickBot="1" x14ac:dyDescent="0.35">
      <c r="J182" s="225"/>
    </row>
    <row r="183" spans="1:36" ht="46.8" thickBot="1" x14ac:dyDescent="0.35">
      <c r="A183" s="596" t="str">
        <f>'WPTM - Section F'!A6:AC6</f>
        <v>Key Activities</v>
      </c>
      <c r="B183" s="597"/>
      <c r="C183" s="597"/>
      <c r="D183" s="597"/>
      <c r="E183" s="597"/>
      <c r="F183" s="597"/>
      <c r="G183" s="597"/>
      <c r="H183" s="597"/>
      <c r="I183" s="598"/>
    </row>
    <row r="184" spans="1:36" ht="16.2" thickBot="1" x14ac:dyDescent="0.35"/>
    <row r="185" spans="1:36" ht="26.25" customHeight="1" x14ac:dyDescent="0.3">
      <c r="A185" s="599" t="str">
        <f>'WPTM - Section F'!A7</f>
        <v>Key Activity Number</v>
      </c>
      <c r="B185" s="599" t="str">
        <f>'WPTM - Section F'!B7</f>
        <v>Module</v>
      </c>
      <c r="C185" s="599" t="str">
        <f>'WPTM - Section F'!C7</f>
        <v>Intervention</v>
      </c>
      <c r="D185" s="599" t="str">
        <f>'WPTM - Section F'!D7</f>
        <v>Key Activity</v>
      </c>
      <c r="E185" s="599" t="str">
        <f>'WPTM - Section F'!E7</f>
        <v>Reponsible PR</v>
      </c>
      <c r="F185" s="599" t="str">
        <f>'WPTM - Section F'!W7</f>
        <v>Module Reference (Name)</v>
      </c>
      <c r="G185" s="234"/>
      <c r="H185" s="234"/>
      <c r="I185" s="234"/>
      <c r="J185" s="234"/>
      <c r="K185" s="234"/>
      <c r="L185" s="235"/>
      <c r="M185" s="236"/>
      <c r="N185" s="234"/>
      <c r="O185" s="234"/>
      <c r="P185" s="234"/>
      <c r="Q185" s="234"/>
      <c r="R185" s="234"/>
      <c r="S185" s="235"/>
      <c r="T185" s="236"/>
      <c r="U185" s="234"/>
      <c r="V185" s="234"/>
      <c r="W185" s="234"/>
      <c r="X185" s="234"/>
      <c r="Y185" s="234"/>
      <c r="Z185" s="235"/>
      <c r="AA185" s="236"/>
      <c r="AB185" s="234"/>
      <c r="AC185" s="234"/>
      <c r="AD185" s="234"/>
      <c r="AE185" s="234"/>
      <c r="AF185" s="234"/>
      <c r="AG185" s="235"/>
      <c r="AH185" s="237"/>
      <c r="AI185" s="594"/>
    </row>
    <row r="186" spans="1:36" ht="26.25" customHeight="1" x14ac:dyDescent="0.3">
      <c r="A186" s="600"/>
      <c r="B186" s="600"/>
      <c r="C186" s="600"/>
      <c r="D186" s="600"/>
      <c r="E186" s="600"/>
      <c r="F186" s="600"/>
      <c r="G186" s="238"/>
      <c r="H186" s="238"/>
      <c r="I186" s="239" t="s">
        <v>185</v>
      </c>
      <c r="J186" s="238"/>
      <c r="K186" s="238"/>
      <c r="L186" s="240"/>
      <c r="M186" s="241" t="s">
        <v>184</v>
      </c>
      <c r="N186" s="238"/>
      <c r="O186" s="238"/>
      <c r="P186" s="238" t="s">
        <v>185</v>
      </c>
      <c r="Q186" s="238"/>
      <c r="R186" s="238"/>
      <c r="S186" s="240"/>
      <c r="T186" s="242" t="s">
        <v>184</v>
      </c>
      <c r="U186" s="238"/>
      <c r="V186" s="238"/>
      <c r="W186" s="238" t="s">
        <v>185</v>
      </c>
      <c r="X186" s="238"/>
      <c r="Y186" s="238"/>
      <c r="Z186" s="240"/>
      <c r="AA186" s="241" t="s">
        <v>184</v>
      </c>
      <c r="AB186" s="238"/>
      <c r="AC186" s="238"/>
      <c r="AD186" s="238" t="s">
        <v>185</v>
      </c>
      <c r="AE186" s="238"/>
      <c r="AF186" s="238"/>
      <c r="AG186" s="240"/>
      <c r="AH186" s="243"/>
      <c r="AI186" s="595"/>
    </row>
    <row r="187" spans="1:36" x14ac:dyDescent="0.3">
      <c r="A187" s="244"/>
      <c r="B187" s="245"/>
      <c r="C187" s="245"/>
      <c r="D187" s="245"/>
      <c r="E187" s="246"/>
      <c r="F187" s="587"/>
      <c r="G187" s="587"/>
      <c r="H187" s="588"/>
      <c r="I187" s="589"/>
      <c r="J187" s="587"/>
      <c r="K187" s="587"/>
      <c r="L187" s="590"/>
      <c r="M187" s="586"/>
      <c r="N187" s="587"/>
      <c r="O187" s="588"/>
      <c r="P187" s="589"/>
      <c r="Q187" s="587"/>
      <c r="R187" s="587"/>
      <c r="S187" s="590"/>
      <c r="T187" s="586"/>
      <c r="U187" s="587"/>
      <c r="V187" s="588"/>
      <c r="W187" s="589"/>
      <c r="X187" s="587"/>
      <c r="Y187" s="587"/>
      <c r="Z187" s="590"/>
      <c r="AA187" s="586"/>
      <c r="AB187" s="587"/>
      <c r="AC187" s="588"/>
      <c r="AD187" s="589"/>
      <c r="AE187" s="587"/>
      <c r="AF187" s="587"/>
      <c r="AG187" s="590"/>
      <c r="AH187" s="247"/>
      <c r="AI187" s="248"/>
    </row>
    <row r="188" spans="1:36" x14ac:dyDescent="0.3">
      <c r="A188" s="244"/>
      <c r="B188" s="245"/>
      <c r="C188" s="245"/>
      <c r="D188" s="245"/>
      <c r="E188" s="246"/>
      <c r="F188" s="587"/>
      <c r="G188" s="587"/>
      <c r="H188" s="588"/>
      <c r="I188" s="589"/>
      <c r="J188" s="587"/>
      <c r="K188" s="587"/>
      <c r="L188" s="590"/>
      <c r="M188" s="586"/>
      <c r="N188" s="587"/>
      <c r="O188" s="588"/>
      <c r="P188" s="589"/>
      <c r="Q188" s="587"/>
      <c r="R188" s="587"/>
      <c r="S188" s="590"/>
      <c r="T188" s="586"/>
      <c r="U188" s="587"/>
      <c r="V188" s="588"/>
      <c r="W188" s="589"/>
      <c r="X188" s="587"/>
      <c r="Y188" s="587"/>
      <c r="Z188" s="590"/>
      <c r="AA188" s="586"/>
      <c r="AB188" s="587"/>
      <c r="AC188" s="588"/>
      <c r="AD188" s="589"/>
      <c r="AE188" s="587"/>
      <c r="AF188" s="587"/>
      <c r="AG188" s="590"/>
      <c r="AH188" s="247"/>
      <c r="AI188" s="248"/>
    </row>
    <row r="189" spans="1:36" x14ac:dyDescent="0.3">
      <c r="A189" s="244"/>
      <c r="B189" s="245"/>
      <c r="C189" s="245"/>
      <c r="D189" s="245"/>
      <c r="E189" s="246"/>
      <c r="F189" s="587"/>
      <c r="G189" s="587"/>
      <c r="H189" s="588"/>
      <c r="I189" s="589"/>
      <c r="J189" s="587"/>
      <c r="K189" s="587"/>
      <c r="L189" s="590"/>
      <c r="M189" s="586"/>
      <c r="N189" s="587"/>
      <c r="O189" s="588"/>
      <c r="P189" s="589"/>
      <c r="Q189" s="587"/>
      <c r="R189" s="587"/>
      <c r="S189" s="590"/>
      <c r="T189" s="586"/>
      <c r="U189" s="587"/>
      <c r="V189" s="588"/>
      <c r="W189" s="589"/>
      <c r="X189" s="587"/>
      <c r="Y189" s="587"/>
      <c r="Z189" s="590"/>
      <c r="AA189" s="586"/>
      <c r="AB189" s="587"/>
      <c r="AC189" s="588"/>
      <c r="AD189" s="589"/>
      <c r="AE189" s="587"/>
      <c r="AF189" s="587"/>
      <c r="AG189" s="590"/>
      <c r="AH189" s="247"/>
      <c r="AI189" s="248"/>
    </row>
    <row r="190" spans="1:36" x14ac:dyDescent="0.3">
      <c r="A190" s="244"/>
      <c r="B190" s="245"/>
      <c r="C190" s="245"/>
      <c r="D190" s="245"/>
      <c r="E190" s="246"/>
      <c r="F190" s="587"/>
      <c r="G190" s="587"/>
      <c r="H190" s="588"/>
      <c r="I190" s="589"/>
      <c r="J190" s="587"/>
      <c r="K190" s="587"/>
      <c r="L190" s="590"/>
      <c r="M190" s="586"/>
      <c r="N190" s="587"/>
      <c r="O190" s="588"/>
      <c r="P190" s="589"/>
      <c r="Q190" s="587"/>
      <c r="R190" s="587"/>
      <c r="S190" s="590"/>
      <c r="T190" s="586"/>
      <c r="U190" s="587"/>
      <c r="V190" s="588"/>
      <c r="W190" s="589"/>
      <c r="X190" s="587"/>
      <c r="Y190" s="587"/>
      <c r="Z190" s="590"/>
      <c r="AA190" s="586"/>
      <c r="AB190" s="587"/>
      <c r="AC190" s="588"/>
      <c r="AD190" s="589"/>
      <c r="AE190" s="587"/>
      <c r="AF190" s="587"/>
      <c r="AG190" s="590"/>
      <c r="AH190" s="247"/>
      <c r="AI190" s="248"/>
    </row>
    <row r="191" spans="1:36" x14ac:dyDescent="0.3">
      <c r="A191" s="244"/>
      <c r="B191" s="245"/>
      <c r="C191" s="245"/>
      <c r="D191" s="245"/>
      <c r="E191" s="246"/>
      <c r="F191" s="587"/>
      <c r="G191" s="587"/>
      <c r="H191" s="588"/>
      <c r="I191" s="589"/>
      <c r="J191" s="587"/>
      <c r="K191" s="587"/>
      <c r="L191" s="590"/>
      <c r="M191" s="586"/>
      <c r="N191" s="587"/>
      <c r="O191" s="588"/>
      <c r="P191" s="589"/>
      <c r="Q191" s="587"/>
      <c r="R191" s="587"/>
      <c r="S191" s="590"/>
      <c r="T191" s="586"/>
      <c r="U191" s="587"/>
      <c r="V191" s="588"/>
      <c r="W191" s="589"/>
      <c r="X191" s="587"/>
      <c r="Y191" s="587"/>
      <c r="Z191" s="590"/>
      <c r="AA191" s="586"/>
      <c r="AB191" s="587"/>
      <c r="AC191" s="588"/>
      <c r="AD191" s="589"/>
      <c r="AE191" s="587"/>
      <c r="AF191" s="587"/>
      <c r="AG191" s="590"/>
      <c r="AH191" s="247"/>
      <c r="AI191" s="248"/>
    </row>
    <row r="192" spans="1:36" x14ac:dyDescent="0.3">
      <c r="A192" s="244"/>
      <c r="B192" s="245"/>
      <c r="C192" s="245"/>
      <c r="D192" s="245"/>
      <c r="E192" s="246"/>
      <c r="F192" s="587"/>
      <c r="G192" s="587"/>
      <c r="H192" s="588"/>
      <c r="I192" s="589"/>
      <c r="J192" s="587"/>
      <c r="K192" s="587"/>
      <c r="L192" s="590"/>
      <c r="M192" s="586"/>
      <c r="N192" s="587"/>
      <c r="O192" s="588"/>
      <c r="P192" s="589"/>
      <c r="Q192" s="587"/>
      <c r="R192" s="587"/>
      <c r="S192" s="590"/>
      <c r="T192" s="586"/>
      <c r="U192" s="587"/>
      <c r="V192" s="588"/>
      <c r="W192" s="589"/>
      <c r="X192" s="587"/>
      <c r="Y192" s="587"/>
      <c r="Z192" s="590"/>
      <c r="AA192" s="586"/>
      <c r="AB192" s="587"/>
      <c r="AC192" s="588"/>
      <c r="AD192" s="589"/>
      <c r="AE192" s="587"/>
      <c r="AF192" s="587"/>
      <c r="AG192" s="590"/>
      <c r="AH192" s="247"/>
      <c r="AI192" s="248"/>
    </row>
    <row r="193" spans="1:35" x14ac:dyDescent="0.3">
      <c r="A193" s="244"/>
      <c r="B193" s="245"/>
      <c r="C193" s="245"/>
      <c r="D193" s="245"/>
      <c r="E193" s="246"/>
      <c r="F193" s="587"/>
      <c r="G193" s="587"/>
      <c r="H193" s="588"/>
      <c r="I193" s="589"/>
      <c r="J193" s="587"/>
      <c r="K193" s="587"/>
      <c r="L193" s="590"/>
      <c r="M193" s="586"/>
      <c r="N193" s="587"/>
      <c r="O193" s="588"/>
      <c r="P193" s="589"/>
      <c r="Q193" s="587"/>
      <c r="R193" s="587"/>
      <c r="S193" s="590"/>
      <c r="T193" s="586"/>
      <c r="U193" s="587"/>
      <c r="V193" s="588"/>
      <c r="W193" s="589"/>
      <c r="X193" s="587"/>
      <c r="Y193" s="587"/>
      <c r="Z193" s="590"/>
      <c r="AA193" s="586"/>
      <c r="AB193" s="587"/>
      <c r="AC193" s="588"/>
      <c r="AD193" s="589"/>
      <c r="AE193" s="587"/>
      <c r="AF193" s="587"/>
      <c r="AG193" s="590"/>
      <c r="AH193" s="247"/>
      <c r="AI193" s="248"/>
    </row>
    <row r="194" spans="1:35" x14ac:dyDescent="0.3">
      <c r="A194" s="244"/>
      <c r="B194" s="245"/>
      <c r="C194" s="245"/>
      <c r="D194" s="245"/>
      <c r="E194" s="246"/>
      <c r="F194" s="587"/>
      <c r="G194" s="587"/>
      <c r="H194" s="588"/>
      <c r="I194" s="589"/>
      <c r="J194" s="587"/>
      <c r="K194" s="587"/>
      <c r="L194" s="590"/>
      <c r="M194" s="586"/>
      <c r="N194" s="587"/>
      <c r="O194" s="588"/>
      <c r="P194" s="589"/>
      <c r="Q194" s="587"/>
      <c r="R194" s="587"/>
      <c r="S194" s="590"/>
      <c r="T194" s="586"/>
      <c r="U194" s="587"/>
      <c r="V194" s="588"/>
      <c r="W194" s="589"/>
      <c r="X194" s="587"/>
      <c r="Y194" s="587"/>
      <c r="Z194" s="590"/>
      <c r="AA194" s="586"/>
      <c r="AB194" s="587"/>
      <c r="AC194" s="588"/>
      <c r="AD194" s="589"/>
      <c r="AE194" s="587"/>
      <c r="AF194" s="587"/>
      <c r="AG194" s="590"/>
      <c r="AH194" s="247"/>
      <c r="AI194" s="248"/>
    </row>
    <row r="195" spans="1:35" x14ac:dyDescent="0.3">
      <c r="A195" s="244"/>
      <c r="B195" s="245"/>
      <c r="C195" s="245"/>
      <c r="D195" s="245"/>
      <c r="E195" s="246"/>
      <c r="F195" s="587"/>
      <c r="G195" s="587"/>
      <c r="H195" s="588"/>
      <c r="I195" s="589"/>
      <c r="J195" s="587"/>
      <c r="K195" s="587"/>
      <c r="L195" s="590"/>
      <c r="M195" s="586"/>
      <c r="N195" s="587"/>
      <c r="O195" s="588"/>
      <c r="P195" s="589"/>
      <c r="Q195" s="587"/>
      <c r="R195" s="587"/>
      <c r="S195" s="590"/>
      <c r="T195" s="586"/>
      <c r="U195" s="587"/>
      <c r="V195" s="588"/>
      <c r="W195" s="589"/>
      <c r="X195" s="587"/>
      <c r="Y195" s="587"/>
      <c r="Z195" s="590"/>
      <c r="AA195" s="586"/>
      <c r="AB195" s="587"/>
      <c r="AC195" s="588"/>
      <c r="AD195" s="589"/>
      <c r="AE195" s="587"/>
      <c r="AF195" s="587"/>
      <c r="AG195" s="590"/>
      <c r="AH195" s="247"/>
      <c r="AI195" s="248"/>
    </row>
    <row r="196" spans="1:35" x14ac:dyDescent="0.3">
      <c r="A196" s="244"/>
      <c r="B196" s="245"/>
      <c r="C196" s="245"/>
      <c r="D196" s="245"/>
      <c r="E196" s="246"/>
      <c r="F196" s="587"/>
      <c r="G196" s="587"/>
      <c r="H196" s="588"/>
      <c r="I196" s="589"/>
      <c r="J196" s="587"/>
      <c r="K196" s="587"/>
      <c r="L196" s="590"/>
      <c r="M196" s="586"/>
      <c r="N196" s="587"/>
      <c r="O196" s="588"/>
      <c r="P196" s="589"/>
      <c r="Q196" s="587"/>
      <c r="R196" s="587"/>
      <c r="S196" s="590"/>
      <c r="T196" s="586"/>
      <c r="U196" s="587"/>
      <c r="V196" s="588"/>
      <c r="W196" s="589"/>
      <c r="X196" s="587"/>
      <c r="Y196" s="587"/>
      <c r="Z196" s="590"/>
      <c r="AA196" s="586"/>
      <c r="AB196" s="587"/>
      <c r="AC196" s="588"/>
      <c r="AD196" s="589"/>
      <c r="AE196" s="587"/>
      <c r="AF196" s="587"/>
      <c r="AG196" s="590"/>
      <c r="AH196" s="247"/>
      <c r="AI196" s="248"/>
    </row>
    <row r="197" spans="1:35" x14ac:dyDescent="0.3">
      <c r="A197" s="244"/>
      <c r="B197" s="245"/>
      <c r="C197" s="245"/>
      <c r="D197" s="245"/>
      <c r="E197" s="246"/>
      <c r="F197" s="587"/>
      <c r="G197" s="587"/>
      <c r="H197" s="588"/>
      <c r="I197" s="589"/>
      <c r="J197" s="587"/>
      <c r="K197" s="587"/>
      <c r="L197" s="590"/>
      <c r="M197" s="586"/>
      <c r="N197" s="587"/>
      <c r="O197" s="588"/>
      <c r="P197" s="589"/>
      <c r="Q197" s="587"/>
      <c r="R197" s="587"/>
      <c r="S197" s="590"/>
      <c r="T197" s="586"/>
      <c r="U197" s="587"/>
      <c r="V197" s="588"/>
      <c r="W197" s="589"/>
      <c r="X197" s="587"/>
      <c r="Y197" s="587"/>
      <c r="Z197" s="590"/>
      <c r="AA197" s="586"/>
      <c r="AB197" s="587"/>
      <c r="AC197" s="588"/>
      <c r="AD197" s="589"/>
      <c r="AE197" s="587"/>
      <c r="AF197" s="587"/>
      <c r="AG197" s="590"/>
      <c r="AH197" s="247"/>
      <c r="AI197" s="248"/>
    </row>
    <row r="198" spans="1:35" x14ac:dyDescent="0.3">
      <c r="A198" s="244"/>
      <c r="B198" s="245"/>
      <c r="C198" s="245"/>
      <c r="D198" s="245"/>
      <c r="E198" s="246"/>
      <c r="F198" s="587"/>
      <c r="G198" s="587"/>
      <c r="H198" s="588"/>
      <c r="I198" s="589"/>
      <c r="J198" s="587"/>
      <c r="K198" s="587"/>
      <c r="L198" s="590"/>
      <c r="M198" s="586"/>
      <c r="N198" s="587"/>
      <c r="O198" s="588"/>
      <c r="P198" s="589"/>
      <c r="Q198" s="587"/>
      <c r="R198" s="587"/>
      <c r="S198" s="590"/>
      <c r="T198" s="586"/>
      <c r="U198" s="587"/>
      <c r="V198" s="588"/>
      <c r="W198" s="589"/>
      <c r="X198" s="587"/>
      <c r="Y198" s="587"/>
      <c r="Z198" s="590"/>
      <c r="AA198" s="586"/>
      <c r="AB198" s="587"/>
      <c r="AC198" s="588"/>
      <c r="AD198" s="589"/>
      <c r="AE198" s="587"/>
      <c r="AF198" s="587"/>
      <c r="AG198" s="590"/>
      <c r="AH198" s="247"/>
      <c r="AI198" s="248"/>
    </row>
    <row r="199" spans="1:35" x14ac:dyDescent="0.3">
      <c r="A199" s="244"/>
      <c r="B199" s="245"/>
      <c r="C199" s="245"/>
      <c r="D199" s="245"/>
      <c r="E199" s="246"/>
      <c r="F199" s="587"/>
      <c r="G199" s="587"/>
      <c r="H199" s="588"/>
      <c r="I199" s="589"/>
      <c r="J199" s="587"/>
      <c r="K199" s="587"/>
      <c r="L199" s="590"/>
      <c r="M199" s="586"/>
      <c r="N199" s="587"/>
      <c r="O199" s="588"/>
      <c r="P199" s="589"/>
      <c r="Q199" s="587"/>
      <c r="R199" s="587"/>
      <c r="S199" s="590"/>
      <c r="T199" s="586"/>
      <c r="U199" s="587"/>
      <c r="V199" s="588"/>
      <c r="W199" s="589"/>
      <c r="X199" s="587"/>
      <c r="Y199" s="587"/>
      <c r="Z199" s="590"/>
      <c r="AA199" s="586"/>
      <c r="AB199" s="587"/>
      <c r="AC199" s="588"/>
      <c r="AD199" s="589"/>
      <c r="AE199" s="587"/>
      <c r="AF199" s="587"/>
      <c r="AG199" s="590"/>
      <c r="AH199" s="247"/>
      <c r="AI199" s="248"/>
    </row>
    <row r="200" spans="1:35" x14ac:dyDescent="0.3">
      <c r="A200" s="244"/>
      <c r="B200" s="245"/>
      <c r="C200" s="245"/>
      <c r="D200" s="245"/>
      <c r="E200" s="246"/>
      <c r="F200" s="587"/>
      <c r="G200" s="587"/>
      <c r="H200" s="588"/>
      <c r="I200" s="589"/>
      <c r="J200" s="587"/>
      <c r="K200" s="587"/>
      <c r="L200" s="590"/>
      <c r="M200" s="586"/>
      <c r="N200" s="587"/>
      <c r="O200" s="588"/>
      <c r="P200" s="589"/>
      <c r="Q200" s="587"/>
      <c r="R200" s="587"/>
      <c r="S200" s="590"/>
      <c r="T200" s="586"/>
      <c r="U200" s="587"/>
      <c r="V200" s="588"/>
      <c r="W200" s="589"/>
      <c r="X200" s="587"/>
      <c r="Y200" s="587"/>
      <c r="Z200" s="590"/>
      <c r="AA200" s="586"/>
      <c r="AB200" s="587"/>
      <c r="AC200" s="588"/>
      <c r="AD200" s="589"/>
      <c r="AE200" s="587"/>
      <c r="AF200" s="587"/>
      <c r="AG200" s="590"/>
      <c r="AH200" s="247"/>
      <c r="AI200" s="248"/>
    </row>
    <row r="201" spans="1:35" x14ac:dyDescent="0.3">
      <c r="A201" s="244"/>
      <c r="B201" s="245"/>
      <c r="C201" s="245"/>
      <c r="D201" s="245"/>
      <c r="E201" s="246"/>
      <c r="F201" s="587"/>
      <c r="G201" s="587"/>
      <c r="H201" s="588"/>
      <c r="I201" s="589"/>
      <c r="J201" s="587"/>
      <c r="K201" s="587"/>
      <c r="L201" s="590"/>
      <c r="M201" s="586"/>
      <c r="N201" s="587"/>
      <c r="O201" s="588"/>
      <c r="P201" s="589"/>
      <c r="Q201" s="587"/>
      <c r="R201" s="587"/>
      <c r="S201" s="590"/>
      <c r="T201" s="586"/>
      <c r="U201" s="587"/>
      <c r="V201" s="588"/>
      <c r="W201" s="589"/>
      <c r="X201" s="587"/>
      <c r="Y201" s="587"/>
      <c r="Z201" s="590"/>
      <c r="AA201" s="586"/>
      <c r="AB201" s="587"/>
      <c r="AC201" s="588"/>
      <c r="AD201" s="589"/>
      <c r="AE201" s="587"/>
      <c r="AF201" s="587"/>
      <c r="AG201" s="590"/>
      <c r="AH201" s="247"/>
      <c r="AI201" s="248"/>
    </row>
    <row r="202" spans="1:35" x14ac:dyDescent="0.3">
      <c r="A202" s="244"/>
      <c r="B202" s="245"/>
      <c r="C202" s="245"/>
      <c r="D202" s="245"/>
      <c r="E202" s="246"/>
      <c r="F202" s="587"/>
      <c r="G202" s="587"/>
      <c r="H202" s="588"/>
      <c r="I202" s="589"/>
      <c r="J202" s="587"/>
      <c r="K202" s="587"/>
      <c r="L202" s="590"/>
      <c r="M202" s="586"/>
      <c r="N202" s="587"/>
      <c r="O202" s="588"/>
      <c r="P202" s="589"/>
      <c r="Q202" s="587"/>
      <c r="R202" s="587"/>
      <c r="S202" s="590"/>
      <c r="T202" s="586"/>
      <c r="U202" s="587"/>
      <c r="V202" s="588"/>
      <c r="W202" s="589"/>
      <c r="X202" s="587"/>
      <c r="Y202" s="587"/>
      <c r="Z202" s="590"/>
      <c r="AA202" s="586"/>
      <c r="AB202" s="587"/>
      <c r="AC202" s="588"/>
      <c r="AD202" s="589"/>
      <c r="AE202" s="587"/>
      <c r="AF202" s="587"/>
      <c r="AG202" s="590"/>
      <c r="AH202" s="247"/>
      <c r="AI202" s="248"/>
    </row>
    <row r="203" spans="1:35" x14ac:dyDescent="0.3">
      <c r="A203" s="244"/>
      <c r="B203" s="245"/>
      <c r="C203" s="245"/>
      <c r="D203" s="245"/>
      <c r="E203" s="246"/>
      <c r="F203" s="587"/>
      <c r="G203" s="587"/>
      <c r="H203" s="588"/>
      <c r="I203" s="589"/>
      <c r="J203" s="587"/>
      <c r="K203" s="587"/>
      <c r="L203" s="590"/>
      <c r="M203" s="586"/>
      <c r="N203" s="587"/>
      <c r="O203" s="588"/>
      <c r="P203" s="589"/>
      <c r="Q203" s="587"/>
      <c r="R203" s="587"/>
      <c r="S203" s="590"/>
      <c r="T203" s="586"/>
      <c r="U203" s="587"/>
      <c r="V203" s="588"/>
      <c r="W203" s="589"/>
      <c r="X203" s="587"/>
      <c r="Y203" s="587"/>
      <c r="Z203" s="590"/>
      <c r="AA203" s="586"/>
      <c r="AB203" s="587"/>
      <c r="AC203" s="588"/>
      <c r="AD203" s="589"/>
      <c r="AE203" s="587"/>
      <c r="AF203" s="587"/>
      <c r="AG203" s="590"/>
      <c r="AH203" s="247"/>
      <c r="AI203" s="248"/>
    </row>
    <row r="204" spans="1:35" x14ac:dyDescent="0.3">
      <c r="A204" s="244"/>
      <c r="B204" s="245"/>
      <c r="C204" s="245"/>
      <c r="D204" s="245"/>
      <c r="E204" s="246"/>
      <c r="F204" s="587"/>
      <c r="G204" s="587"/>
      <c r="H204" s="588"/>
      <c r="I204" s="589"/>
      <c r="J204" s="587"/>
      <c r="K204" s="587"/>
      <c r="L204" s="590"/>
      <c r="M204" s="586"/>
      <c r="N204" s="587"/>
      <c r="O204" s="588"/>
      <c r="P204" s="589"/>
      <c r="Q204" s="587"/>
      <c r="R204" s="587"/>
      <c r="S204" s="590"/>
      <c r="T204" s="586"/>
      <c r="U204" s="587"/>
      <c r="V204" s="588"/>
      <c r="W204" s="589"/>
      <c r="X204" s="587"/>
      <c r="Y204" s="587"/>
      <c r="Z204" s="590"/>
      <c r="AA204" s="586"/>
      <c r="AB204" s="587"/>
      <c r="AC204" s="588"/>
      <c r="AD204" s="589"/>
      <c r="AE204" s="587"/>
      <c r="AF204" s="587"/>
      <c r="AG204" s="590"/>
      <c r="AH204" s="247"/>
      <c r="AI204" s="248"/>
    </row>
    <row r="205" spans="1:35" x14ac:dyDescent="0.3">
      <c r="A205" s="244"/>
      <c r="B205" s="245"/>
      <c r="C205" s="245"/>
      <c r="D205" s="245"/>
      <c r="E205" s="246"/>
      <c r="F205" s="587"/>
      <c r="G205" s="587"/>
      <c r="H205" s="588"/>
      <c r="I205" s="589"/>
      <c r="J205" s="587"/>
      <c r="K205" s="587"/>
      <c r="L205" s="590"/>
      <c r="M205" s="586"/>
      <c r="N205" s="587"/>
      <c r="O205" s="588"/>
      <c r="P205" s="589"/>
      <c r="Q205" s="587"/>
      <c r="R205" s="587"/>
      <c r="S205" s="590"/>
      <c r="T205" s="586"/>
      <c r="U205" s="587"/>
      <c r="V205" s="588"/>
      <c r="W205" s="589"/>
      <c r="X205" s="587"/>
      <c r="Y205" s="587"/>
      <c r="Z205" s="590"/>
      <c r="AA205" s="586"/>
      <c r="AB205" s="587"/>
      <c r="AC205" s="588"/>
      <c r="AD205" s="589"/>
      <c r="AE205" s="587"/>
      <c r="AF205" s="587"/>
      <c r="AG205" s="590"/>
      <c r="AH205" s="247"/>
      <c r="AI205" s="248"/>
    </row>
    <row r="206" spans="1:35" x14ac:dyDescent="0.3">
      <c r="A206" s="244"/>
      <c r="B206" s="245"/>
      <c r="C206" s="245"/>
      <c r="D206" s="245"/>
      <c r="E206" s="246"/>
      <c r="F206" s="587"/>
      <c r="G206" s="587"/>
      <c r="H206" s="588"/>
      <c r="I206" s="589"/>
      <c r="J206" s="587"/>
      <c r="K206" s="587"/>
      <c r="L206" s="590"/>
      <c r="M206" s="586"/>
      <c r="N206" s="587"/>
      <c r="O206" s="588"/>
      <c r="P206" s="589"/>
      <c r="Q206" s="587"/>
      <c r="R206" s="587"/>
      <c r="S206" s="590"/>
      <c r="T206" s="586"/>
      <c r="U206" s="587"/>
      <c r="V206" s="588"/>
      <c r="W206" s="589"/>
      <c r="X206" s="587"/>
      <c r="Y206" s="587"/>
      <c r="Z206" s="590"/>
      <c r="AA206" s="586"/>
      <c r="AB206" s="587"/>
      <c r="AC206" s="588"/>
      <c r="AD206" s="589"/>
      <c r="AE206" s="587"/>
      <c r="AF206" s="587"/>
      <c r="AG206" s="590"/>
      <c r="AH206" s="247"/>
      <c r="AI206" s="248"/>
    </row>
    <row r="207" spans="1:35" x14ac:dyDescent="0.3">
      <c r="A207" s="244"/>
      <c r="B207" s="245"/>
      <c r="C207" s="245"/>
      <c r="D207" s="245"/>
      <c r="E207" s="246"/>
      <c r="F207" s="587"/>
      <c r="G207" s="587"/>
      <c r="H207" s="588"/>
      <c r="I207" s="589"/>
      <c r="J207" s="587"/>
      <c r="K207" s="587"/>
      <c r="L207" s="590"/>
      <c r="M207" s="586"/>
      <c r="N207" s="587"/>
      <c r="O207" s="588"/>
      <c r="P207" s="589"/>
      <c r="Q207" s="587"/>
      <c r="R207" s="587"/>
      <c r="S207" s="590"/>
      <c r="T207" s="586"/>
      <c r="U207" s="587"/>
      <c r="V207" s="588"/>
      <c r="W207" s="589"/>
      <c r="X207" s="587"/>
      <c r="Y207" s="587"/>
      <c r="Z207" s="590"/>
      <c r="AA207" s="586"/>
      <c r="AB207" s="587"/>
      <c r="AC207" s="588"/>
      <c r="AD207" s="589"/>
      <c r="AE207" s="587"/>
      <c r="AF207" s="587"/>
      <c r="AG207" s="590"/>
      <c r="AH207" s="247"/>
      <c r="AI207" s="248"/>
    </row>
    <row r="208" spans="1:35" x14ac:dyDescent="0.3">
      <c r="A208" s="244"/>
      <c r="B208" s="245"/>
      <c r="C208" s="245"/>
      <c r="D208" s="245"/>
      <c r="E208" s="246"/>
      <c r="F208" s="587"/>
      <c r="G208" s="587"/>
      <c r="H208" s="588"/>
      <c r="I208" s="589"/>
      <c r="J208" s="587"/>
      <c r="K208" s="587"/>
      <c r="L208" s="590"/>
      <c r="M208" s="586"/>
      <c r="N208" s="587"/>
      <c r="O208" s="588"/>
      <c r="P208" s="589"/>
      <c r="Q208" s="587"/>
      <c r="R208" s="587"/>
      <c r="S208" s="590"/>
      <c r="T208" s="586"/>
      <c r="U208" s="587"/>
      <c r="V208" s="588"/>
      <c r="W208" s="589"/>
      <c r="X208" s="587"/>
      <c r="Y208" s="587"/>
      <c r="Z208" s="590"/>
      <c r="AA208" s="586"/>
      <c r="AB208" s="587"/>
      <c r="AC208" s="588"/>
      <c r="AD208" s="589"/>
      <c r="AE208" s="587"/>
      <c r="AF208" s="587"/>
      <c r="AG208" s="590"/>
      <c r="AH208" s="247"/>
      <c r="AI208" s="248"/>
    </row>
    <row r="209" spans="1:35" x14ac:dyDescent="0.3">
      <c r="A209" s="244"/>
      <c r="B209" s="245"/>
      <c r="C209" s="245"/>
      <c r="D209" s="245"/>
      <c r="E209" s="246"/>
      <c r="F209" s="587"/>
      <c r="G209" s="587"/>
      <c r="H209" s="588"/>
      <c r="I209" s="589"/>
      <c r="J209" s="587"/>
      <c r="K209" s="587"/>
      <c r="L209" s="590"/>
      <c r="M209" s="586"/>
      <c r="N209" s="587"/>
      <c r="O209" s="588"/>
      <c r="P209" s="589"/>
      <c r="Q209" s="587"/>
      <c r="R209" s="587"/>
      <c r="S209" s="590"/>
      <c r="T209" s="586"/>
      <c r="U209" s="587"/>
      <c r="V209" s="588"/>
      <c r="W209" s="589"/>
      <c r="X209" s="587"/>
      <c r="Y209" s="587"/>
      <c r="Z209" s="590"/>
      <c r="AA209" s="586"/>
      <c r="AB209" s="587"/>
      <c r="AC209" s="588"/>
      <c r="AD209" s="589"/>
      <c r="AE209" s="587"/>
      <c r="AF209" s="587"/>
      <c r="AG209" s="590"/>
      <c r="AH209" s="247"/>
      <c r="AI209" s="248"/>
    </row>
    <row r="210" spans="1:35" x14ac:dyDescent="0.3">
      <c r="A210" s="244"/>
      <c r="B210" s="245"/>
      <c r="C210" s="245"/>
      <c r="D210" s="245"/>
      <c r="E210" s="246"/>
      <c r="F210" s="587"/>
      <c r="G210" s="587"/>
      <c r="H210" s="588"/>
      <c r="I210" s="589"/>
      <c r="J210" s="587"/>
      <c r="K210" s="587"/>
      <c r="L210" s="590"/>
      <c r="M210" s="586"/>
      <c r="N210" s="587"/>
      <c r="O210" s="588"/>
      <c r="P210" s="589"/>
      <c r="Q210" s="587"/>
      <c r="R210" s="587"/>
      <c r="S210" s="590"/>
      <c r="T210" s="586"/>
      <c r="U210" s="587"/>
      <c r="V210" s="588"/>
      <c r="W210" s="589"/>
      <c r="X210" s="587"/>
      <c r="Y210" s="587"/>
      <c r="Z210" s="590"/>
      <c r="AA210" s="586"/>
      <c r="AB210" s="587"/>
      <c r="AC210" s="588"/>
      <c r="AD210" s="589"/>
      <c r="AE210" s="587"/>
      <c r="AF210" s="587"/>
      <c r="AG210" s="590"/>
      <c r="AH210" s="247"/>
      <c r="AI210" s="248"/>
    </row>
    <row r="211" spans="1:35" x14ac:dyDescent="0.3">
      <c r="A211" s="244"/>
      <c r="B211" s="245"/>
      <c r="C211" s="245"/>
      <c r="D211" s="245"/>
      <c r="E211" s="246"/>
      <c r="F211" s="587"/>
      <c r="G211" s="587"/>
      <c r="H211" s="588"/>
      <c r="I211" s="589"/>
      <c r="J211" s="587"/>
      <c r="K211" s="587"/>
      <c r="L211" s="590"/>
      <c r="M211" s="586"/>
      <c r="N211" s="587"/>
      <c r="O211" s="588"/>
      <c r="P211" s="589"/>
      <c r="Q211" s="587"/>
      <c r="R211" s="587"/>
      <c r="S211" s="590"/>
      <c r="T211" s="586"/>
      <c r="U211" s="587"/>
      <c r="V211" s="588"/>
      <c r="W211" s="589"/>
      <c r="X211" s="587"/>
      <c r="Y211" s="587"/>
      <c r="Z211" s="590"/>
      <c r="AA211" s="586"/>
      <c r="AB211" s="587"/>
      <c r="AC211" s="588"/>
      <c r="AD211" s="589"/>
      <c r="AE211" s="587"/>
      <c r="AF211" s="587"/>
      <c r="AG211" s="590"/>
      <c r="AH211" s="247"/>
      <c r="AI211" s="248"/>
    </row>
    <row r="212" spans="1:35" x14ac:dyDescent="0.3">
      <c r="A212" s="244"/>
      <c r="B212" s="245"/>
      <c r="C212" s="245"/>
      <c r="D212" s="245"/>
      <c r="E212" s="246"/>
      <c r="F212" s="587"/>
      <c r="G212" s="587"/>
      <c r="H212" s="588"/>
      <c r="I212" s="589"/>
      <c r="J212" s="587"/>
      <c r="K212" s="587"/>
      <c r="L212" s="590"/>
      <c r="M212" s="586"/>
      <c r="N212" s="587"/>
      <c r="O212" s="588"/>
      <c r="P212" s="589"/>
      <c r="Q212" s="587"/>
      <c r="R212" s="587"/>
      <c r="S212" s="590"/>
      <c r="T212" s="586"/>
      <c r="U212" s="587"/>
      <c r="V212" s="588"/>
      <c r="W212" s="589"/>
      <c r="X212" s="587"/>
      <c r="Y212" s="587"/>
      <c r="Z212" s="590"/>
      <c r="AA212" s="586"/>
      <c r="AB212" s="587"/>
      <c r="AC212" s="588"/>
      <c r="AD212" s="589"/>
      <c r="AE212" s="587"/>
      <c r="AF212" s="587"/>
      <c r="AG212" s="590"/>
      <c r="AH212" s="247"/>
      <c r="AI212" s="248"/>
    </row>
    <row r="213" spans="1:35" x14ac:dyDescent="0.3">
      <c r="A213" s="244"/>
      <c r="B213" s="245"/>
      <c r="C213" s="245"/>
      <c r="D213" s="245"/>
      <c r="E213" s="246"/>
      <c r="F213" s="587"/>
      <c r="G213" s="587"/>
      <c r="H213" s="588"/>
      <c r="I213" s="589"/>
      <c r="J213" s="587"/>
      <c r="K213" s="587"/>
      <c r="L213" s="590"/>
      <c r="M213" s="586"/>
      <c r="N213" s="587"/>
      <c r="O213" s="588"/>
      <c r="P213" s="589"/>
      <c r="Q213" s="587"/>
      <c r="R213" s="587"/>
      <c r="S213" s="590"/>
      <c r="T213" s="586"/>
      <c r="U213" s="587"/>
      <c r="V213" s="588"/>
      <c r="W213" s="589"/>
      <c r="X213" s="587"/>
      <c r="Y213" s="587"/>
      <c r="Z213" s="590"/>
      <c r="AA213" s="586"/>
      <c r="AB213" s="587"/>
      <c r="AC213" s="588"/>
      <c r="AD213" s="589"/>
      <c r="AE213" s="587"/>
      <c r="AF213" s="587"/>
      <c r="AG213" s="590"/>
      <c r="AH213" s="247"/>
      <c r="AI213" s="248"/>
    </row>
    <row r="214" spans="1:35" x14ac:dyDescent="0.3">
      <c r="A214" s="244"/>
      <c r="B214" s="245"/>
      <c r="C214" s="245"/>
      <c r="D214" s="245"/>
      <c r="E214" s="246"/>
      <c r="F214" s="587"/>
      <c r="G214" s="587"/>
      <c r="H214" s="588"/>
      <c r="I214" s="589"/>
      <c r="J214" s="587"/>
      <c r="K214" s="587"/>
      <c r="L214" s="590"/>
      <c r="M214" s="586"/>
      <c r="N214" s="587"/>
      <c r="O214" s="588"/>
      <c r="P214" s="589"/>
      <c r="Q214" s="587"/>
      <c r="R214" s="587"/>
      <c r="S214" s="590"/>
      <c r="T214" s="586"/>
      <c r="U214" s="587"/>
      <c r="V214" s="588"/>
      <c r="W214" s="589"/>
      <c r="X214" s="587"/>
      <c r="Y214" s="587"/>
      <c r="Z214" s="590"/>
      <c r="AA214" s="586"/>
      <c r="AB214" s="587"/>
      <c r="AC214" s="588"/>
      <c r="AD214" s="589"/>
      <c r="AE214" s="587"/>
      <c r="AF214" s="587"/>
      <c r="AG214" s="590"/>
      <c r="AH214" s="247"/>
      <c r="AI214" s="248"/>
    </row>
    <row r="215" spans="1:35" x14ac:dyDescent="0.3">
      <c r="A215" s="244"/>
      <c r="B215" s="245"/>
      <c r="C215" s="245"/>
      <c r="D215" s="245"/>
      <c r="E215" s="246"/>
      <c r="F215" s="587"/>
      <c r="G215" s="587"/>
      <c r="H215" s="588"/>
      <c r="I215" s="589"/>
      <c r="J215" s="587"/>
      <c r="K215" s="587"/>
      <c r="L215" s="590"/>
      <c r="M215" s="586"/>
      <c r="N215" s="587"/>
      <c r="O215" s="588"/>
      <c r="P215" s="589"/>
      <c r="Q215" s="587"/>
      <c r="R215" s="587"/>
      <c r="S215" s="590"/>
      <c r="T215" s="586"/>
      <c r="U215" s="587"/>
      <c r="V215" s="588"/>
      <c r="W215" s="589"/>
      <c r="X215" s="587"/>
      <c r="Y215" s="587"/>
      <c r="Z215" s="590"/>
      <c r="AA215" s="586"/>
      <c r="AB215" s="587"/>
      <c r="AC215" s="588"/>
      <c r="AD215" s="589"/>
      <c r="AE215" s="587"/>
      <c r="AF215" s="587"/>
      <c r="AG215" s="590"/>
      <c r="AH215" s="247"/>
      <c r="AI215" s="248"/>
    </row>
    <row r="216" spans="1:35" x14ac:dyDescent="0.3">
      <c r="A216" s="244"/>
      <c r="B216" s="245"/>
      <c r="C216" s="245"/>
      <c r="D216" s="245"/>
      <c r="E216" s="246"/>
      <c r="F216" s="587"/>
      <c r="G216" s="587"/>
      <c r="H216" s="588"/>
      <c r="I216" s="589"/>
      <c r="J216" s="587"/>
      <c r="K216" s="587"/>
      <c r="L216" s="590"/>
      <c r="M216" s="586"/>
      <c r="N216" s="587"/>
      <c r="O216" s="588"/>
      <c r="P216" s="589"/>
      <c r="Q216" s="587"/>
      <c r="R216" s="587"/>
      <c r="S216" s="590"/>
      <c r="T216" s="586"/>
      <c r="U216" s="587"/>
      <c r="V216" s="588"/>
      <c r="W216" s="589"/>
      <c r="X216" s="587"/>
      <c r="Y216" s="587"/>
      <c r="Z216" s="590"/>
      <c r="AA216" s="586"/>
      <c r="AB216" s="587"/>
      <c r="AC216" s="588"/>
      <c r="AD216" s="589"/>
      <c r="AE216" s="587"/>
      <c r="AF216" s="587"/>
      <c r="AG216" s="590"/>
      <c r="AH216" s="247"/>
      <c r="AI216" s="248"/>
    </row>
    <row r="217" spans="1:35" x14ac:dyDescent="0.3">
      <c r="A217" s="244"/>
      <c r="B217" s="245"/>
      <c r="C217" s="245"/>
      <c r="D217" s="245"/>
      <c r="E217" s="246"/>
      <c r="F217" s="587"/>
      <c r="G217" s="587"/>
      <c r="H217" s="588"/>
      <c r="I217" s="589"/>
      <c r="J217" s="587"/>
      <c r="K217" s="587"/>
      <c r="L217" s="590"/>
      <c r="M217" s="586"/>
      <c r="N217" s="587"/>
      <c r="O217" s="588"/>
      <c r="P217" s="589"/>
      <c r="Q217" s="587"/>
      <c r="R217" s="587"/>
      <c r="S217" s="590"/>
      <c r="T217" s="586"/>
      <c r="U217" s="587"/>
      <c r="V217" s="588"/>
      <c r="W217" s="589"/>
      <c r="X217" s="587"/>
      <c r="Y217" s="587"/>
      <c r="Z217" s="590"/>
      <c r="AA217" s="586"/>
      <c r="AB217" s="587"/>
      <c r="AC217" s="588"/>
      <c r="AD217" s="589"/>
      <c r="AE217" s="587"/>
      <c r="AF217" s="587"/>
      <c r="AG217" s="590"/>
      <c r="AH217" s="247"/>
      <c r="AI217" s="248"/>
    </row>
    <row r="218" spans="1:35" x14ac:dyDescent="0.3">
      <c r="A218" s="244"/>
      <c r="B218" s="245"/>
      <c r="C218" s="245"/>
      <c r="D218" s="245"/>
      <c r="E218" s="246"/>
      <c r="F218" s="587"/>
      <c r="G218" s="587"/>
      <c r="H218" s="588"/>
      <c r="I218" s="589"/>
      <c r="J218" s="587"/>
      <c r="K218" s="587"/>
      <c r="L218" s="590"/>
      <c r="M218" s="586"/>
      <c r="N218" s="587"/>
      <c r="O218" s="588"/>
      <c r="P218" s="589"/>
      <c r="Q218" s="587"/>
      <c r="R218" s="587"/>
      <c r="S218" s="590"/>
      <c r="T218" s="586"/>
      <c r="U218" s="587"/>
      <c r="V218" s="588"/>
      <c r="W218" s="589"/>
      <c r="X218" s="587"/>
      <c r="Y218" s="587"/>
      <c r="Z218" s="590"/>
      <c r="AA218" s="586"/>
      <c r="AB218" s="587"/>
      <c r="AC218" s="588"/>
      <c r="AD218" s="589"/>
      <c r="AE218" s="587"/>
      <c r="AF218" s="587"/>
      <c r="AG218" s="590"/>
      <c r="AH218" s="247"/>
      <c r="AI218" s="248"/>
    </row>
    <row r="219" spans="1:35" x14ac:dyDescent="0.3">
      <c r="A219" s="244"/>
      <c r="B219" s="245"/>
      <c r="C219" s="245"/>
      <c r="D219" s="245"/>
      <c r="E219" s="246"/>
      <c r="F219" s="587"/>
      <c r="G219" s="587"/>
      <c r="H219" s="588"/>
      <c r="I219" s="589"/>
      <c r="J219" s="587"/>
      <c r="K219" s="587"/>
      <c r="L219" s="590"/>
      <c r="M219" s="586"/>
      <c r="N219" s="587"/>
      <c r="O219" s="588"/>
      <c r="P219" s="589"/>
      <c r="Q219" s="587"/>
      <c r="R219" s="587"/>
      <c r="S219" s="590"/>
      <c r="T219" s="586"/>
      <c r="U219" s="587"/>
      <c r="V219" s="588"/>
      <c r="W219" s="589"/>
      <c r="X219" s="587"/>
      <c r="Y219" s="587"/>
      <c r="Z219" s="590"/>
      <c r="AA219" s="586"/>
      <c r="AB219" s="587"/>
      <c r="AC219" s="588"/>
      <c r="AD219" s="589"/>
      <c r="AE219" s="587"/>
      <c r="AF219" s="587"/>
      <c r="AG219" s="590"/>
      <c r="AH219" s="247"/>
      <c r="AI219" s="248"/>
    </row>
    <row r="220" spans="1:35" x14ac:dyDescent="0.3">
      <c r="A220" s="244"/>
      <c r="B220" s="245"/>
      <c r="C220" s="245"/>
      <c r="D220" s="245"/>
      <c r="E220" s="246"/>
      <c r="F220" s="587"/>
      <c r="G220" s="587"/>
      <c r="H220" s="588"/>
      <c r="I220" s="589"/>
      <c r="J220" s="587"/>
      <c r="K220" s="587"/>
      <c r="L220" s="590"/>
      <c r="M220" s="586"/>
      <c r="N220" s="587"/>
      <c r="O220" s="588"/>
      <c r="P220" s="589"/>
      <c r="Q220" s="587"/>
      <c r="R220" s="587"/>
      <c r="S220" s="590"/>
      <c r="T220" s="586"/>
      <c r="U220" s="587"/>
      <c r="V220" s="588"/>
      <c r="W220" s="589"/>
      <c r="X220" s="587"/>
      <c r="Y220" s="587"/>
      <c r="Z220" s="590"/>
      <c r="AA220" s="586"/>
      <c r="AB220" s="587"/>
      <c r="AC220" s="588"/>
      <c r="AD220" s="589"/>
      <c r="AE220" s="587"/>
      <c r="AF220" s="587"/>
      <c r="AG220" s="590"/>
      <c r="AH220" s="247"/>
      <c r="AI220" s="248"/>
    </row>
    <row r="221" spans="1:35" x14ac:dyDescent="0.3">
      <c r="A221" s="244"/>
      <c r="B221" s="245"/>
      <c r="C221" s="245"/>
      <c r="D221" s="245"/>
      <c r="E221" s="246"/>
      <c r="F221" s="587"/>
      <c r="G221" s="587"/>
      <c r="H221" s="588"/>
      <c r="I221" s="589"/>
      <c r="J221" s="587"/>
      <c r="K221" s="587"/>
      <c r="L221" s="590"/>
      <c r="M221" s="586"/>
      <c r="N221" s="587"/>
      <c r="O221" s="588"/>
      <c r="P221" s="589"/>
      <c r="Q221" s="587"/>
      <c r="R221" s="587"/>
      <c r="S221" s="590"/>
      <c r="T221" s="586"/>
      <c r="U221" s="587"/>
      <c r="V221" s="588"/>
      <c r="W221" s="589"/>
      <c r="X221" s="587"/>
      <c r="Y221" s="587"/>
      <c r="Z221" s="590"/>
      <c r="AA221" s="586"/>
      <c r="AB221" s="587"/>
      <c r="AC221" s="588"/>
      <c r="AD221" s="589"/>
      <c r="AE221" s="587"/>
      <c r="AF221" s="587"/>
      <c r="AG221" s="590"/>
      <c r="AH221" s="247"/>
      <c r="AI221" s="248"/>
    </row>
    <row r="222" spans="1:35" x14ac:dyDescent="0.3">
      <c r="A222" s="244"/>
      <c r="B222" s="245"/>
      <c r="C222" s="245"/>
      <c r="D222" s="245"/>
      <c r="E222" s="246"/>
      <c r="F222" s="587"/>
      <c r="G222" s="587"/>
      <c r="H222" s="588"/>
      <c r="I222" s="589"/>
      <c r="J222" s="587"/>
      <c r="K222" s="587"/>
      <c r="L222" s="590"/>
      <c r="M222" s="586"/>
      <c r="N222" s="587"/>
      <c r="O222" s="588"/>
      <c r="P222" s="589"/>
      <c r="Q222" s="587"/>
      <c r="R222" s="587"/>
      <c r="S222" s="590"/>
      <c r="T222" s="586"/>
      <c r="U222" s="587"/>
      <c r="V222" s="588"/>
      <c r="W222" s="589"/>
      <c r="X222" s="587"/>
      <c r="Y222" s="587"/>
      <c r="Z222" s="590"/>
      <c r="AA222" s="586"/>
      <c r="AB222" s="587"/>
      <c r="AC222" s="588"/>
      <c r="AD222" s="589"/>
      <c r="AE222" s="587"/>
      <c r="AF222" s="587"/>
      <c r="AG222" s="590"/>
      <c r="AH222" s="247"/>
      <c r="AI222" s="248"/>
    </row>
    <row r="223" spans="1:35" x14ac:dyDescent="0.3">
      <c r="A223" s="244"/>
      <c r="B223" s="245"/>
      <c r="C223" s="245"/>
      <c r="D223" s="245"/>
      <c r="E223" s="246"/>
      <c r="F223" s="587"/>
      <c r="G223" s="587"/>
      <c r="H223" s="588"/>
      <c r="I223" s="589"/>
      <c r="J223" s="587"/>
      <c r="K223" s="587"/>
      <c r="L223" s="590"/>
      <c r="M223" s="586"/>
      <c r="N223" s="587"/>
      <c r="O223" s="588"/>
      <c r="P223" s="589"/>
      <c r="Q223" s="587"/>
      <c r="R223" s="587"/>
      <c r="S223" s="590"/>
      <c r="T223" s="586"/>
      <c r="U223" s="587"/>
      <c r="V223" s="588"/>
      <c r="W223" s="589"/>
      <c r="X223" s="587"/>
      <c r="Y223" s="587"/>
      <c r="Z223" s="590"/>
      <c r="AA223" s="586"/>
      <c r="AB223" s="587"/>
      <c r="AC223" s="588"/>
      <c r="AD223" s="589"/>
      <c r="AE223" s="587"/>
      <c r="AF223" s="587"/>
      <c r="AG223" s="590"/>
      <c r="AH223" s="247"/>
      <c r="AI223" s="248"/>
    </row>
    <row r="224" spans="1:35" x14ac:dyDescent="0.3">
      <c r="A224" s="244"/>
      <c r="B224" s="245"/>
      <c r="C224" s="245"/>
      <c r="D224" s="245"/>
      <c r="E224" s="246"/>
      <c r="F224" s="587"/>
      <c r="G224" s="587"/>
      <c r="H224" s="588"/>
      <c r="I224" s="589"/>
      <c r="J224" s="587"/>
      <c r="K224" s="587"/>
      <c r="L224" s="590"/>
      <c r="M224" s="586"/>
      <c r="N224" s="587"/>
      <c r="O224" s="588"/>
      <c r="P224" s="589"/>
      <c r="Q224" s="587"/>
      <c r="R224" s="587"/>
      <c r="S224" s="590"/>
      <c r="T224" s="586"/>
      <c r="U224" s="587"/>
      <c r="V224" s="588"/>
      <c r="W224" s="589"/>
      <c r="X224" s="587"/>
      <c r="Y224" s="587"/>
      <c r="Z224" s="590"/>
      <c r="AA224" s="586"/>
      <c r="AB224" s="587"/>
      <c r="AC224" s="588"/>
      <c r="AD224" s="589"/>
      <c r="AE224" s="587"/>
      <c r="AF224" s="587"/>
      <c r="AG224" s="590"/>
      <c r="AH224" s="247"/>
      <c r="AI224" s="248"/>
    </row>
    <row r="225" spans="1:35" x14ac:dyDescent="0.3">
      <c r="A225" s="244"/>
      <c r="B225" s="245"/>
      <c r="C225" s="245"/>
      <c r="D225" s="245"/>
      <c r="E225" s="246"/>
      <c r="F225" s="587"/>
      <c r="G225" s="587"/>
      <c r="H225" s="588"/>
      <c r="I225" s="589"/>
      <c r="J225" s="587"/>
      <c r="K225" s="587"/>
      <c r="L225" s="590"/>
      <c r="M225" s="586"/>
      <c r="N225" s="587"/>
      <c r="O225" s="588"/>
      <c r="P225" s="589"/>
      <c r="Q225" s="587"/>
      <c r="R225" s="587"/>
      <c r="S225" s="590"/>
      <c r="T225" s="586"/>
      <c r="U225" s="587"/>
      <c r="V225" s="588"/>
      <c r="W225" s="589"/>
      <c r="X225" s="587"/>
      <c r="Y225" s="587"/>
      <c r="Z225" s="590"/>
      <c r="AA225" s="586"/>
      <c r="AB225" s="587"/>
      <c r="AC225" s="588"/>
      <c r="AD225" s="589"/>
      <c r="AE225" s="587"/>
      <c r="AF225" s="587"/>
      <c r="AG225" s="590"/>
      <c r="AH225" s="247"/>
      <c r="AI225" s="248"/>
    </row>
    <row r="226" spans="1:35" x14ac:dyDescent="0.3">
      <c r="A226" s="244"/>
      <c r="B226" s="245"/>
      <c r="C226" s="245"/>
      <c r="D226" s="245"/>
      <c r="E226" s="246"/>
      <c r="F226" s="587"/>
      <c r="G226" s="587"/>
      <c r="H226" s="588"/>
      <c r="I226" s="589"/>
      <c r="J226" s="587"/>
      <c r="K226" s="587"/>
      <c r="L226" s="590"/>
      <c r="M226" s="586"/>
      <c r="N226" s="587"/>
      <c r="O226" s="588"/>
      <c r="P226" s="589"/>
      <c r="Q226" s="587"/>
      <c r="R226" s="587"/>
      <c r="S226" s="590"/>
      <c r="T226" s="586"/>
      <c r="U226" s="587"/>
      <c r="V226" s="588"/>
      <c r="W226" s="589"/>
      <c r="X226" s="587"/>
      <c r="Y226" s="587"/>
      <c r="Z226" s="590"/>
      <c r="AA226" s="586"/>
      <c r="AB226" s="587"/>
      <c r="AC226" s="588"/>
      <c r="AD226" s="589"/>
      <c r="AE226" s="587"/>
      <c r="AF226" s="587"/>
      <c r="AG226" s="590"/>
      <c r="AH226" s="247"/>
      <c r="AI226" s="248"/>
    </row>
    <row r="227" spans="1:35" x14ac:dyDescent="0.3">
      <c r="A227" s="244"/>
      <c r="B227" s="245"/>
      <c r="C227" s="245"/>
      <c r="D227" s="245"/>
      <c r="E227" s="246"/>
      <c r="F227" s="587"/>
      <c r="G227" s="587"/>
      <c r="H227" s="588"/>
      <c r="I227" s="589"/>
      <c r="J227" s="587"/>
      <c r="K227" s="587"/>
      <c r="L227" s="590"/>
      <c r="M227" s="586"/>
      <c r="N227" s="587"/>
      <c r="O227" s="588"/>
      <c r="P227" s="589"/>
      <c r="Q227" s="587"/>
      <c r="R227" s="587"/>
      <c r="S227" s="590"/>
      <c r="T227" s="586"/>
      <c r="U227" s="587"/>
      <c r="V227" s="588"/>
      <c r="W227" s="589"/>
      <c r="X227" s="587"/>
      <c r="Y227" s="587"/>
      <c r="Z227" s="590"/>
      <c r="AA227" s="586"/>
      <c r="AB227" s="587"/>
      <c r="AC227" s="588"/>
      <c r="AD227" s="589"/>
      <c r="AE227" s="587"/>
      <c r="AF227" s="587"/>
      <c r="AG227" s="590"/>
      <c r="AH227" s="247"/>
      <c r="AI227" s="248"/>
    </row>
    <row r="228" spans="1:35" x14ac:dyDescent="0.3">
      <c r="A228" s="244"/>
      <c r="B228" s="245"/>
      <c r="C228" s="245"/>
      <c r="D228" s="245"/>
      <c r="E228" s="246"/>
      <c r="F228" s="587"/>
      <c r="G228" s="587"/>
      <c r="H228" s="588"/>
      <c r="I228" s="589"/>
      <c r="J228" s="587"/>
      <c r="K228" s="587"/>
      <c r="L228" s="590"/>
      <c r="M228" s="586"/>
      <c r="N228" s="587"/>
      <c r="O228" s="588"/>
      <c r="P228" s="589"/>
      <c r="Q228" s="587"/>
      <c r="R228" s="587"/>
      <c r="S228" s="590"/>
      <c r="T228" s="586"/>
      <c r="U228" s="587"/>
      <c r="V228" s="588"/>
      <c r="W228" s="589"/>
      <c r="X228" s="587"/>
      <c r="Y228" s="587"/>
      <c r="Z228" s="590"/>
      <c r="AA228" s="586"/>
      <c r="AB228" s="587"/>
      <c r="AC228" s="588"/>
      <c r="AD228" s="589"/>
      <c r="AE228" s="587"/>
      <c r="AF228" s="587"/>
      <c r="AG228" s="590"/>
      <c r="AH228" s="247"/>
      <c r="AI228" s="248"/>
    </row>
    <row r="229" spans="1:35" x14ac:dyDescent="0.3">
      <c r="A229" s="244"/>
      <c r="B229" s="245"/>
      <c r="C229" s="245"/>
      <c r="D229" s="245"/>
      <c r="E229" s="246"/>
      <c r="F229" s="587"/>
      <c r="G229" s="587"/>
      <c r="H229" s="588"/>
      <c r="I229" s="589"/>
      <c r="J229" s="587"/>
      <c r="K229" s="587"/>
      <c r="L229" s="590"/>
      <c r="M229" s="586"/>
      <c r="N229" s="587"/>
      <c r="O229" s="588"/>
      <c r="P229" s="589"/>
      <c r="Q229" s="587"/>
      <c r="R229" s="587"/>
      <c r="S229" s="590"/>
      <c r="T229" s="586"/>
      <c r="U229" s="587"/>
      <c r="V229" s="588"/>
      <c r="W229" s="589"/>
      <c r="X229" s="587"/>
      <c r="Y229" s="587"/>
      <c r="Z229" s="590"/>
      <c r="AA229" s="586"/>
      <c r="AB229" s="587"/>
      <c r="AC229" s="588"/>
      <c r="AD229" s="589"/>
      <c r="AE229" s="587"/>
      <c r="AF229" s="587"/>
      <c r="AG229" s="590"/>
      <c r="AH229" s="247"/>
      <c r="AI229" s="248"/>
    </row>
    <row r="230" spans="1:35" x14ac:dyDescent="0.3">
      <c r="A230" s="244"/>
      <c r="B230" s="245"/>
      <c r="C230" s="245"/>
      <c r="D230" s="245"/>
      <c r="E230" s="246"/>
      <c r="F230" s="587"/>
      <c r="G230" s="587"/>
      <c r="H230" s="588"/>
      <c r="I230" s="589"/>
      <c r="J230" s="587"/>
      <c r="K230" s="587"/>
      <c r="L230" s="590"/>
      <c r="M230" s="586"/>
      <c r="N230" s="587"/>
      <c r="O230" s="588"/>
      <c r="P230" s="589"/>
      <c r="Q230" s="587"/>
      <c r="R230" s="587"/>
      <c r="S230" s="590"/>
      <c r="T230" s="586"/>
      <c r="U230" s="587"/>
      <c r="V230" s="588"/>
      <c r="W230" s="589"/>
      <c r="X230" s="587"/>
      <c r="Y230" s="587"/>
      <c r="Z230" s="590"/>
      <c r="AA230" s="586"/>
      <c r="AB230" s="587"/>
      <c r="AC230" s="588"/>
      <c r="AD230" s="589"/>
      <c r="AE230" s="587"/>
      <c r="AF230" s="587"/>
      <c r="AG230" s="590"/>
      <c r="AH230" s="247"/>
      <c r="AI230" s="248"/>
    </row>
    <row r="231" spans="1:35" x14ac:dyDescent="0.3">
      <c r="A231" s="244"/>
      <c r="B231" s="245"/>
      <c r="C231" s="245"/>
      <c r="D231" s="245"/>
      <c r="E231" s="246"/>
      <c r="F231" s="587"/>
      <c r="G231" s="587"/>
      <c r="H231" s="588"/>
      <c r="I231" s="589"/>
      <c r="J231" s="587"/>
      <c r="K231" s="587"/>
      <c r="L231" s="590"/>
      <c r="M231" s="586"/>
      <c r="N231" s="587"/>
      <c r="O231" s="588"/>
      <c r="P231" s="589"/>
      <c r="Q231" s="587"/>
      <c r="R231" s="587"/>
      <c r="S231" s="590"/>
      <c r="T231" s="586"/>
      <c r="U231" s="587"/>
      <c r="V231" s="588"/>
      <c r="W231" s="589"/>
      <c r="X231" s="587"/>
      <c r="Y231" s="587"/>
      <c r="Z231" s="590"/>
      <c r="AA231" s="586"/>
      <c r="AB231" s="587"/>
      <c r="AC231" s="588"/>
      <c r="AD231" s="589"/>
      <c r="AE231" s="587"/>
      <c r="AF231" s="587"/>
      <c r="AG231" s="590"/>
      <c r="AH231" s="247"/>
      <c r="AI231" s="248"/>
    </row>
    <row r="232" spans="1:35" x14ac:dyDescent="0.3">
      <c r="A232" s="244"/>
      <c r="B232" s="245"/>
      <c r="C232" s="245"/>
      <c r="D232" s="245"/>
      <c r="E232" s="246"/>
      <c r="F232" s="587"/>
      <c r="G232" s="587"/>
      <c r="H232" s="588"/>
      <c r="I232" s="589"/>
      <c r="J232" s="587"/>
      <c r="K232" s="587"/>
      <c r="L232" s="590"/>
      <c r="M232" s="586"/>
      <c r="N232" s="587"/>
      <c r="O232" s="588"/>
      <c r="P232" s="589"/>
      <c r="Q232" s="587"/>
      <c r="R232" s="587"/>
      <c r="S232" s="590"/>
      <c r="T232" s="586"/>
      <c r="U232" s="587"/>
      <c r="V232" s="588"/>
      <c r="W232" s="589"/>
      <c r="X232" s="587"/>
      <c r="Y232" s="587"/>
      <c r="Z232" s="590"/>
      <c r="AA232" s="586"/>
      <c r="AB232" s="587"/>
      <c r="AC232" s="588"/>
      <c r="AD232" s="589"/>
      <c r="AE232" s="587"/>
      <c r="AF232" s="587"/>
      <c r="AG232" s="590"/>
      <c r="AH232" s="247"/>
      <c r="AI232" s="248"/>
    </row>
    <row r="233" spans="1:35" x14ac:dyDescent="0.3">
      <c r="A233" s="244"/>
      <c r="B233" s="245"/>
      <c r="C233" s="245"/>
      <c r="D233" s="245"/>
      <c r="E233" s="246"/>
      <c r="F233" s="587"/>
      <c r="G233" s="587"/>
      <c r="H233" s="588"/>
      <c r="I233" s="589"/>
      <c r="J233" s="587"/>
      <c r="K233" s="587"/>
      <c r="L233" s="590"/>
      <c r="M233" s="586"/>
      <c r="N233" s="587"/>
      <c r="O233" s="588"/>
      <c r="P233" s="589"/>
      <c r="Q233" s="587"/>
      <c r="R233" s="587"/>
      <c r="S233" s="590"/>
      <c r="T233" s="586"/>
      <c r="U233" s="587"/>
      <c r="V233" s="588"/>
      <c r="W233" s="589"/>
      <c r="X233" s="587"/>
      <c r="Y233" s="587"/>
      <c r="Z233" s="590"/>
      <c r="AA233" s="586"/>
      <c r="AB233" s="587"/>
      <c r="AC233" s="588"/>
      <c r="AD233" s="589"/>
      <c r="AE233" s="587"/>
      <c r="AF233" s="587"/>
      <c r="AG233" s="590"/>
      <c r="AH233" s="247"/>
      <c r="AI233" s="248"/>
    </row>
    <row r="234" spans="1:35" x14ac:dyDescent="0.3">
      <c r="A234" s="244"/>
      <c r="B234" s="245"/>
      <c r="C234" s="245"/>
      <c r="D234" s="245"/>
      <c r="E234" s="246"/>
      <c r="F234" s="587"/>
      <c r="G234" s="587"/>
      <c r="H234" s="588"/>
      <c r="I234" s="589"/>
      <c r="J234" s="587"/>
      <c r="K234" s="587"/>
      <c r="L234" s="590"/>
      <c r="M234" s="586"/>
      <c r="N234" s="587"/>
      <c r="O234" s="588"/>
      <c r="P234" s="589"/>
      <c r="Q234" s="587"/>
      <c r="R234" s="587"/>
      <c r="S234" s="590"/>
      <c r="T234" s="586"/>
      <c r="U234" s="587"/>
      <c r="V234" s="588"/>
      <c r="W234" s="589"/>
      <c r="X234" s="587"/>
      <c r="Y234" s="587"/>
      <c r="Z234" s="590"/>
      <c r="AA234" s="586"/>
      <c r="AB234" s="587"/>
      <c r="AC234" s="588"/>
      <c r="AD234" s="589"/>
      <c r="AE234" s="587"/>
      <c r="AF234" s="587"/>
      <c r="AG234" s="590"/>
      <c r="AH234" s="247"/>
      <c r="AI234" s="248"/>
    </row>
    <row r="235" spans="1:35" x14ac:dyDescent="0.3">
      <c r="A235" s="244"/>
      <c r="B235" s="245"/>
      <c r="C235" s="245"/>
      <c r="D235" s="245"/>
      <c r="E235" s="246"/>
      <c r="F235" s="587"/>
      <c r="G235" s="587"/>
      <c r="H235" s="588"/>
      <c r="I235" s="589"/>
      <c r="J235" s="587"/>
      <c r="K235" s="587"/>
      <c r="L235" s="590"/>
      <c r="M235" s="586"/>
      <c r="N235" s="587"/>
      <c r="O235" s="588"/>
      <c r="P235" s="589"/>
      <c r="Q235" s="587"/>
      <c r="R235" s="587"/>
      <c r="S235" s="590"/>
      <c r="T235" s="586"/>
      <c r="U235" s="587"/>
      <c r="V235" s="588"/>
      <c r="W235" s="589"/>
      <c r="X235" s="587"/>
      <c r="Y235" s="587"/>
      <c r="Z235" s="590"/>
      <c r="AA235" s="586"/>
      <c r="AB235" s="587"/>
      <c r="AC235" s="588"/>
      <c r="AD235" s="589"/>
      <c r="AE235" s="587"/>
      <c r="AF235" s="587"/>
      <c r="AG235" s="590"/>
      <c r="AH235" s="247"/>
      <c r="AI235" s="248"/>
    </row>
    <row r="236" spans="1:35" x14ac:dyDescent="0.3">
      <c r="A236" s="244"/>
      <c r="B236" s="245"/>
      <c r="C236" s="245"/>
      <c r="D236" s="245"/>
      <c r="E236" s="246"/>
      <c r="F236" s="587"/>
      <c r="G236" s="587"/>
      <c r="H236" s="588"/>
      <c r="I236" s="589"/>
      <c r="J236" s="587"/>
      <c r="K236" s="587"/>
      <c r="L236" s="590"/>
      <c r="M236" s="586"/>
      <c r="N236" s="587"/>
      <c r="O236" s="588"/>
      <c r="P236" s="589"/>
      <c r="Q236" s="587"/>
      <c r="R236" s="587"/>
      <c r="S236" s="590"/>
      <c r="T236" s="586"/>
      <c r="U236" s="587"/>
      <c r="V236" s="588"/>
      <c r="W236" s="589"/>
      <c r="X236" s="587"/>
      <c r="Y236" s="587"/>
      <c r="Z236" s="590"/>
      <c r="AA236" s="586"/>
      <c r="AB236" s="587"/>
      <c r="AC236" s="588"/>
      <c r="AD236" s="589"/>
      <c r="AE236" s="587"/>
      <c r="AF236" s="587"/>
      <c r="AG236" s="590"/>
      <c r="AH236" s="247"/>
      <c r="AI236" s="248"/>
    </row>
    <row r="237" spans="1:35" x14ac:dyDescent="0.3">
      <c r="A237" s="244"/>
      <c r="B237" s="245"/>
      <c r="C237" s="245"/>
      <c r="D237" s="245"/>
      <c r="E237" s="246"/>
      <c r="F237" s="587"/>
      <c r="G237" s="587"/>
      <c r="H237" s="588"/>
      <c r="I237" s="589"/>
      <c r="J237" s="587"/>
      <c r="K237" s="587"/>
      <c r="L237" s="590"/>
      <c r="M237" s="586"/>
      <c r="N237" s="587"/>
      <c r="O237" s="588"/>
      <c r="P237" s="589"/>
      <c r="Q237" s="587"/>
      <c r="R237" s="587"/>
      <c r="S237" s="590"/>
      <c r="T237" s="586"/>
      <c r="U237" s="587"/>
      <c r="V237" s="588"/>
      <c r="W237" s="589"/>
      <c r="X237" s="587"/>
      <c r="Y237" s="587"/>
      <c r="Z237" s="590"/>
      <c r="AA237" s="586"/>
      <c r="AB237" s="587"/>
      <c r="AC237" s="588"/>
      <c r="AD237" s="589"/>
      <c r="AE237" s="587"/>
      <c r="AF237" s="587"/>
      <c r="AG237" s="590"/>
      <c r="AH237" s="247"/>
      <c r="AI237" s="248"/>
    </row>
    <row r="238" spans="1:35" x14ac:dyDescent="0.3">
      <c r="A238" s="244"/>
      <c r="B238" s="245"/>
      <c r="C238" s="245"/>
      <c r="D238" s="245"/>
      <c r="E238" s="246"/>
      <c r="F238" s="587"/>
      <c r="G238" s="587"/>
      <c r="H238" s="588"/>
      <c r="I238" s="589"/>
      <c r="J238" s="587"/>
      <c r="K238" s="587"/>
      <c r="L238" s="590"/>
      <c r="M238" s="586"/>
      <c r="N238" s="587"/>
      <c r="O238" s="588"/>
      <c r="P238" s="589"/>
      <c r="Q238" s="587"/>
      <c r="R238" s="587"/>
      <c r="S238" s="590"/>
      <c r="T238" s="586"/>
      <c r="U238" s="587"/>
      <c r="V238" s="588"/>
      <c r="W238" s="589"/>
      <c r="X238" s="587"/>
      <c r="Y238" s="587"/>
      <c r="Z238" s="590"/>
      <c r="AA238" s="586"/>
      <c r="AB238" s="587"/>
      <c r="AC238" s="588"/>
      <c r="AD238" s="589"/>
      <c r="AE238" s="587"/>
      <c r="AF238" s="587"/>
      <c r="AG238" s="590"/>
      <c r="AH238" s="247"/>
      <c r="AI238" s="248"/>
    </row>
    <row r="239" spans="1:35" x14ac:dyDescent="0.3">
      <c r="A239" s="244"/>
      <c r="B239" s="245"/>
      <c r="C239" s="245"/>
      <c r="D239" s="245"/>
      <c r="E239" s="246"/>
      <c r="F239" s="587"/>
      <c r="G239" s="587"/>
      <c r="H239" s="588"/>
      <c r="I239" s="589"/>
      <c r="J239" s="587"/>
      <c r="K239" s="587"/>
      <c r="L239" s="590"/>
      <c r="M239" s="586"/>
      <c r="N239" s="587"/>
      <c r="O239" s="588"/>
      <c r="P239" s="589"/>
      <c r="Q239" s="587"/>
      <c r="R239" s="587"/>
      <c r="S239" s="590"/>
      <c r="T239" s="586"/>
      <c r="U239" s="587"/>
      <c r="V239" s="588"/>
      <c r="W239" s="589"/>
      <c r="X239" s="587"/>
      <c r="Y239" s="587"/>
      <c r="Z239" s="590"/>
      <c r="AA239" s="586"/>
      <c r="AB239" s="587"/>
      <c r="AC239" s="588"/>
      <c r="AD239" s="589"/>
      <c r="AE239" s="587"/>
      <c r="AF239" s="587"/>
      <c r="AG239" s="590"/>
      <c r="AH239" s="247"/>
      <c r="AI239" s="248"/>
    </row>
    <row r="240" spans="1:35" x14ac:dyDescent="0.3">
      <c r="A240" s="244"/>
      <c r="B240" s="245"/>
      <c r="C240" s="245"/>
      <c r="D240" s="245"/>
      <c r="E240" s="246"/>
      <c r="F240" s="587"/>
      <c r="G240" s="587"/>
      <c r="H240" s="588"/>
      <c r="I240" s="589"/>
      <c r="J240" s="587"/>
      <c r="K240" s="587"/>
      <c r="L240" s="590"/>
      <c r="M240" s="586"/>
      <c r="N240" s="587"/>
      <c r="O240" s="588"/>
      <c r="P240" s="589"/>
      <c r="Q240" s="587"/>
      <c r="R240" s="587"/>
      <c r="S240" s="590"/>
      <c r="T240" s="586"/>
      <c r="U240" s="587"/>
      <c r="V240" s="588"/>
      <c r="W240" s="589"/>
      <c r="X240" s="587"/>
      <c r="Y240" s="587"/>
      <c r="Z240" s="590"/>
      <c r="AA240" s="586"/>
      <c r="AB240" s="587"/>
      <c r="AC240" s="588"/>
      <c r="AD240" s="589"/>
      <c r="AE240" s="587"/>
      <c r="AF240" s="587"/>
      <c r="AG240" s="590"/>
      <c r="AH240" s="247"/>
      <c r="AI240" s="248"/>
    </row>
    <row r="241" spans="1:35" x14ac:dyDescent="0.3">
      <c r="A241" s="244"/>
      <c r="B241" s="245"/>
      <c r="C241" s="245"/>
      <c r="D241" s="245"/>
      <c r="E241" s="246"/>
      <c r="F241" s="587"/>
      <c r="G241" s="587"/>
      <c r="H241" s="588"/>
      <c r="I241" s="589"/>
      <c r="J241" s="587"/>
      <c r="K241" s="587"/>
      <c r="L241" s="590"/>
      <c r="M241" s="586"/>
      <c r="N241" s="587"/>
      <c r="O241" s="588"/>
      <c r="P241" s="589"/>
      <c r="Q241" s="587"/>
      <c r="R241" s="587"/>
      <c r="S241" s="590"/>
      <c r="T241" s="586"/>
      <c r="U241" s="587"/>
      <c r="V241" s="588"/>
      <c r="W241" s="589"/>
      <c r="X241" s="587"/>
      <c r="Y241" s="587"/>
      <c r="Z241" s="590"/>
      <c r="AA241" s="586"/>
      <c r="AB241" s="587"/>
      <c r="AC241" s="588"/>
      <c r="AD241" s="589"/>
      <c r="AE241" s="587"/>
      <c r="AF241" s="587"/>
      <c r="AG241" s="590"/>
      <c r="AH241" s="247"/>
      <c r="AI241" s="248"/>
    </row>
    <row r="242" spans="1:35" x14ac:dyDescent="0.3">
      <c r="A242" s="244"/>
      <c r="B242" s="245"/>
      <c r="C242" s="245"/>
      <c r="D242" s="245"/>
      <c r="E242" s="246"/>
      <c r="F242" s="587"/>
      <c r="G242" s="587"/>
      <c r="H242" s="588"/>
      <c r="I242" s="589"/>
      <c r="J242" s="587"/>
      <c r="K242" s="587"/>
      <c r="L242" s="590"/>
      <c r="M242" s="586"/>
      <c r="N242" s="587"/>
      <c r="O242" s="588"/>
      <c r="P242" s="589"/>
      <c r="Q242" s="587"/>
      <c r="R242" s="587"/>
      <c r="S242" s="590"/>
      <c r="T242" s="586"/>
      <c r="U242" s="587"/>
      <c r="V242" s="588"/>
      <c r="W242" s="589"/>
      <c r="X242" s="587"/>
      <c r="Y242" s="587"/>
      <c r="Z242" s="590"/>
      <c r="AA242" s="586"/>
      <c r="AB242" s="587"/>
      <c r="AC242" s="588"/>
      <c r="AD242" s="589"/>
      <c r="AE242" s="587"/>
      <c r="AF242" s="587"/>
      <c r="AG242" s="590"/>
      <c r="AH242" s="247"/>
      <c r="AI242" s="248"/>
    </row>
    <row r="243" spans="1:35" x14ac:dyDescent="0.3">
      <c r="A243" s="244"/>
      <c r="B243" s="245"/>
      <c r="C243" s="245"/>
      <c r="D243" s="245"/>
      <c r="E243" s="246"/>
      <c r="F243" s="587"/>
      <c r="G243" s="587"/>
      <c r="H243" s="588"/>
      <c r="I243" s="589"/>
      <c r="J243" s="587"/>
      <c r="K243" s="587"/>
      <c r="L243" s="590"/>
      <c r="M243" s="586"/>
      <c r="N243" s="587"/>
      <c r="O243" s="588"/>
      <c r="P243" s="589"/>
      <c r="Q243" s="587"/>
      <c r="R243" s="587"/>
      <c r="S243" s="590"/>
      <c r="T243" s="586"/>
      <c r="U243" s="587"/>
      <c r="V243" s="588"/>
      <c r="W243" s="589"/>
      <c r="X243" s="587"/>
      <c r="Y243" s="587"/>
      <c r="Z243" s="590"/>
      <c r="AA243" s="586"/>
      <c r="AB243" s="587"/>
      <c r="AC243" s="588"/>
      <c r="AD243" s="589"/>
      <c r="AE243" s="587"/>
      <c r="AF243" s="587"/>
      <c r="AG243" s="590"/>
      <c r="AH243" s="247"/>
      <c r="AI243" s="248"/>
    </row>
    <row r="244" spans="1:35" x14ac:dyDescent="0.3">
      <c r="A244" s="244"/>
      <c r="B244" s="245"/>
      <c r="C244" s="245"/>
      <c r="D244" s="245"/>
      <c r="E244" s="246"/>
      <c r="F244" s="587"/>
      <c r="G244" s="587"/>
      <c r="H244" s="588"/>
      <c r="I244" s="589"/>
      <c r="J244" s="587"/>
      <c r="K244" s="587"/>
      <c r="L244" s="590"/>
      <c r="M244" s="586"/>
      <c r="N244" s="587"/>
      <c r="O244" s="588"/>
      <c r="P244" s="589"/>
      <c r="Q244" s="587"/>
      <c r="R244" s="587"/>
      <c r="S244" s="590"/>
      <c r="T244" s="586"/>
      <c r="U244" s="587"/>
      <c r="V244" s="588"/>
      <c r="W244" s="589"/>
      <c r="X244" s="587"/>
      <c r="Y244" s="587"/>
      <c r="Z244" s="590"/>
      <c r="AA244" s="586"/>
      <c r="AB244" s="587"/>
      <c r="AC244" s="588"/>
      <c r="AD244" s="589"/>
      <c r="AE244" s="587"/>
      <c r="AF244" s="587"/>
      <c r="AG244" s="590"/>
      <c r="AH244" s="247"/>
      <c r="AI244" s="248"/>
    </row>
    <row r="245" spans="1:35" x14ac:dyDescent="0.3">
      <c r="A245" s="244"/>
      <c r="B245" s="245"/>
      <c r="C245" s="245"/>
      <c r="D245" s="245"/>
      <c r="E245" s="246"/>
      <c r="F245" s="587"/>
      <c r="G245" s="587"/>
      <c r="H245" s="588"/>
      <c r="I245" s="589"/>
      <c r="J245" s="587"/>
      <c r="K245" s="587"/>
      <c r="L245" s="590"/>
      <c r="M245" s="586"/>
      <c r="N245" s="587"/>
      <c r="O245" s="588"/>
      <c r="P245" s="589"/>
      <c r="Q245" s="587"/>
      <c r="R245" s="587"/>
      <c r="S245" s="590"/>
      <c r="T245" s="586"/>
      <c r="U245" s="587"/>
      <c r="V245" s="588"/>
      <c r="W245" s="589"/>
      <c r="X245" s="587"/>
      <c r="Y245" s="587"/>
      <c r="Z245" s="590"/>
      <c r="AA245" s="586"/>
      <c r="AB245" s="587"/>
      <c r="AC245" s="588"/>
      <c r="AD245" s="589"/>
      <c r="AE245" s="587"/>
      <c r="AF245" s="587"/>
      <c r="AG245" s="590"/>
      <c r="AH245" s="247"/>
      <c r="AI245" s="248"/>
    </row>
    <row r="246" spans="1:35" x14ac:dyDescent="0.3">
      <c r="A246" s="244"/>
      <c r="B246" s="245"/>
      <c r="C246" s="245"/>
      <c r="D246" s="245"/>
      <c r="E246" s="246"/>
      <c r="F246" s="587"/>
      <c r="G246" s="587"/>
      <c r="H246" s="588"/>
      <c r="I246" s="589"/>
      <c r="J246" s="587"/>
      <c r="K246" s="587"/>
      <c r="L246" s="590"/>
      <c r="M246" s="586"/>
      <c r="N246" s="587"/>
      <c r="O246" s="588"/>
      <c r="P246" s="589"/>
      <c r="Q246" s="587"/>
      <c r="R246" s="587"/>
      <c r="S246" s="590"/>
      <c r="T246" s="586"/>
      <c r="U246" s="587"/>
      <c r="V246" s="588"/>
      <c r="W246" s="589"/>
      <c r="X246" s="587"/>
      <c r="Y246" s="587"/>
      <c r="Z246" s="590"/>
      <c r="AA246" s="586"/>
      <c r="AB246" s="587"/>
      <c r="AC246" s="588"/>
      <c r="AD246" s="589"/>
      <c r="AE246" s="587"/>
      <c r="AF246" s="587"/>
      <c r="AG246" s="590"/>
      <c r="AH246" s="247"/>
      <c r="AI246" s="248"/>
    </row>
    <row r="247" spans="1:35" x14ac:dyDescent="0.3">
      <c r="A247" s="244"/>
      <c r="B247" s="245"/>
      <c r="C247" s="245"/>
      <c r="D247" s="245"/>
      <c r="E247" s="246"/>
      <c r="F247" s="587"/>
      <c r="G247" s="587"/>
      <c r="H247" s="588"/>
      <c r="I247" s="589"/>
      <c r="J247" s="587"/>
      <c r="K247" s="587"/>
      <c r="L247" s="590"/>
      <c r="M247" s="586"/>
      <c r="N247" s="587"/>
      <c r="O247" s="588"/>
      <c r="P247" s="589"/>
      <c r="Q247" s="587"/>
      <c r="R247" s="587"/>
      <c r="S247" s="590"/>
      <c r="T247" s="586"/>
      <c r="U247" s="587"/>
      <c r="V247" s="588"/>
      <c r="W247" s="589"/>
      <c r="X247" s="587"/>
      <c r="Y247" s="587"/>
      <c r="Z247" s="590"/>
      <c r="AA247" s="586"/>
      <c r="AB247" s="587"/>
      <c r="AC247" s="588"/>
      <c r="AD247" s="589"/>
      <c r="AE247" s="587"/>
      <c r="AF247" s="587"/>
      <c r="AG247" s="590"/>
      <c r="AH247" s="247"/>
      <c r="AI247" s="248"/>
    </row>
    <row r="248" spans="1:35" x14ac:dyDescent="0.3">
      <c r="A248" s="244"/>
      <c r="B248" s="245"/>
      <c r="C248" s="245"/>
      <c r="D248" s="245"/>
      <c r="E248" s="246"/>
      <c r="F248" s="587"/>
      <c r="G248" s="587"/>
      <c r="H248" s="588"/>
      <c r="I248" s="589"/>
      <c r="J248" s="587"/>
      <c r="K248" s="587"/>
      <c r="L248" s="590"/>
      <c r="M248" s="586"/>
      <c r="N248" s="587"/>
      <c r="O248" s="588"/>
      <c r="P248" s="589"/>
      <c r="Q248" s="587"/>
      <c r="R248" s="587"/>
      <c r="S248" s="590"/>
      <c r="T248" s="586"/>
      <c r="U248" s="587"/>
      <c r="V248" s="588"/>
      <c r="W248" s="589"/>
      <c r="X248" s="587"/>
      <c r="Y248" s="587"/>
      <c r="Z248" s="590"/>
      <c r="AA248" s="586"/>
      <c r="AB248" s="587"/>
      <c r="AC248" s="588"/>
      <c r="AD248" s="589"/>
      <c r="AE248" s="587"/>
      <c r="AF248" s="587"/>
      <c r="AG248" s="590"/>
      <c r="AH248" s="247"/>
      <c r="AI248" s="248"/>
    </row>
    <row r="249" spans="1:35" x14ac:dyDescent="0.3">
      <c r="A249" s="244"/>
      <c r="B249" s="245"/>
      <c r="C249" s="245"/>
      <c r="D249" s="245"/>
      <c r="E249" s="246"/>
      <c r="F249" s="587"/>
      <c r="G249" s="587"/>
      <c r="H249" s="588"/>
      <c r="I249" s="589"/>
      <c r="J249" s="587"/>
      <c r="K249" s="587"/>
      <c r="L249" s="590"/>
      <c r="M249" s="586"/>
      <c r="N249" s="587"/>
      <c r="O249" s="588"/>
      <c r="P249" s="589"/>
      <c r="Q249" s="587"/>
      <c r="R249" s="587"/>
      <c r="S249" s="590"/>
      <c r="T249" s="586"/>
      <c r="U249" s="587"/>
      <c r="V249" s="588"/>
      <c r="W249" s="589"/>
      <c r="X249" s="587"/>
      <c r="Y249" s="587"/>
      <c r="Z249" s="590"/>
      <c r="AA249" s="586"/>
      <c r="AB249" s="587"/>
      <c r="AC249" s="588"/>
      <c r="AD249" s="589"/>
      <c r="AE249" s="587"/>
      <c r="AF249" s="587"/>
      <c r="AG249" s="590"/>
      <c r="AH249" s="247"/>
      <c r="AI249" s="248"/>
    </row>
    <row r="250" spans="1:35" x14ac:dyDescent="0.3">
      <c r="A250" s="244"/>
      <c r="B250" s="245"/>
      <c r="C250" s="245"/>
      <c r="D250" s="245"/>
      <c r="E250" s="246"/>
      <c r="F250" s="587"/>
      <c r="G250" s="587"/>
      <c r="H250" s="588"/>
      <c r="I250" s="589"/>
      <c r="J250" s="587"/>
      <c r="K250" s="587"/>
      <c r="L250" s="590"/>
      <c r="M250" s="586"/>
      <c r="N250" s="587"/>
      <c r="O250" s="588"/>
      <c r="P250" s="589"/>
      <c r="Q250" s="587"/>
      <c r="R250" s="587"/>
      <c r="S250" s="590"/>
      <c r="T250" s="586"/>
      <c r="U250" s="587"/>
      <c r="V250" s="588"/>
      <c r="W250" s="589"/>
      <c r="X250" s="587"/>
      <c r="Y250" s="587"/>
      <c r="Z250" s="590"/>
      <c r="AA250" s="586"/>
      <c r="AB250" s="587"/>
      <c r="AC250" s="588"/>
      <c r="AD250" s="589"/>
      <c r="AE250" s="587"/>
      <c r="AF250" s="587"/>
      <c r="AG250" s="590"/>
      <c r="AH250" s="247"/>
      <c r="AI250" s="248"/>
    </row>
    <row r="251" spans="1:35" x14ac:dyDescent="0.3">
      <c r="A251" s="244"/>
      <c r="B251" s="245"/>
      <c r="C251" s="245"/>
      <c r="D251" s="245"/>
      <c r="E251" s="246"/>
      <c r="F251" s="587"/>
      <c r="G251" s="587"/>
      <c r="H251" s="588"/>
      <c r="I251" s="589"/>
      <c r="J251" s="587"/>
      <c r="K251" s="587"/>
      <c r="L251" s="590"/>
      <c r="M251" s="586"/>
      <c r="N251" s="587"/>
      <c r="O251" s="588"/>
      <c r="P251" s="589"/>
      <c r="Q251" s="587"/>
      <c r="R251" s="587"/>
      <c r="S251" s="590"/>
      <c r="T251" s="586"/>
      <c r="U251" s="587"/>
      <c r="V251" s="588"/>
      <c r="W251" s="589"/>
      <c r="X251" s="587"/>
      <c r="Y251" s="587"/>
      <c r="Z251" s="590"/>
      <c r="AA251" s="586"/>
      <c r="AB251" s="587"/>
      <c r="AC251" s="588"/>
      <c r="AD251" s="589"/>
      <c r="AE251" s="587"/>
      <c r="AF251" s="587"/>
      <c r="AG251" s="590"/>
      <c r="AH251" s="247"/>
      <c r="AI251" s="248"/>
    </row>
    <row r="252" spans="1:35" x14ac:dyDescent="0.3">
      <c r="A252" s="244"/>
      <c r="B252" s="245"/>
      <c r="C252" s="245"/>
      <c r="D252" s="245"/>
      <c r="E252" s="246"/>
      <c r="F252" s="587"/>
      <c r="G252" s="587"/>
      <c r="H252" s="588"/>
      <c r="I252" s="589"/>
      <c r="J252" s="587"/>
      <c r="K252" s="587"/>
      <c r="L252" s="590"/>
      <c r="M252" s="586"/>
      <c r="N252" s="587"/>
      <c r="O252" s="588"/>
      <c r="P252" s="589"/>
      <c r="Q252" s="587"/>
      <c r="R252" s="587"/>
      <c r="S252" s="590"/>
      <c r="T252" s="586"/>
      <c r="U252" s="587"/>
      <c r="V252" s="588"/>
      <c r="W252" s="589"/>
      <c r="X252" s="587"/>
      <c r="Y252" s="587"/>
      <c r="Z252" s="590"/>
      <c r="AA252" s="586"/>
      <c r="AB252" s="587"/>
      <c r="AC252" s="588"/>
      <c r="AD252" s="589"/>
      <c r="AE252" s="587"/>
      <c r="AF252" s="587"/>
      <c r="AG252" s="590"/>
      <c r="AH252" s="247"/>
      <c r="AI252" s="248"/>
    </row>
    <row r="253" spans="1:35" x14ac:dyDescent="0.3">
      <c r="A253" s="244"/>
      <c r="B253" s="245"/>
      <c r="C253" s="245"/>
      <c r="D253" s="245"/>
      <c r="E253" s="246"/>
      <c r="F253" s="587"/>
      <c r="G253" s="587"/>
      <c r="H253" s="588"/>
      <c r="I253" s="589"/>
      <c r="J253" s="587"/>
      <c r="K253" s="587"/>
      <c r="L253" s="590"/>
      <c r="M253" s="586"/>
      <c r="N253" s="587"/>
      <c r="O253" s="588"/>
      <c r="P253" s="589"/>
      <c r="Q253" s="587"/>
      <c r="R253" s="587"/>
      <c r="S253" s="590"/>
      <c r="T253" s="586"/>
      <c r="U253" s="587"/>
      <c r="V253" s="588"/>
      <c r="W253" s="589"/>
      <c r="X253" s="587"/>
      <c r="Y253" s="587"/>
      <c r="Z253" s="590"/>
      <c r="AA253" s="586"/>
      <c r="AB253" s="587"/>
      <c r="AC253" s="588"/>
      <c r="AD253" s="589"/>
      <c r="AE253" s="587"/>
      <c r="AF253" s="587"/>
      <c r="AG253" s="590"/>
      <c r="AH253" s="247"/>
      <c r="AI253" s="248"/>
    </row>
    <row r="254" spans="1:35" x14ac:dyDescent="0.3">
      <c r="A254" s="244"/>
      <c r="B254" s="245"/>
      <c r="C254" s="245"/>
      <c r="D254" s="245"/>
      <c r="E254" s="246"/>
      <c r="F254" s="587"/>
      <c r="G254" s="587"/>
      <c r="H254" s="588"/>
      <c r="I254" s="589"/>
      <c r="J254" s="587"/>
      <c r="K254" s="587"/>
      <c r="L254" s="590"/>
      <c r="M254" s="586"/>
      <c r="N254" s="587"/>
      <c r="O254" s="588"/>
      <c r="P254" s="589"/>
      <c r="Q254" s="587"/>
      <c r="R254" s="587"/>
      <c r="S254" s="590"/>
      <c r="T254" s="586"/>
      <c r="U254" s="587"/>
      <c r="V254" s="588"/>
      <c r="W254" s="589"/>
      <c r="X254" s="587"/>
      <c r="Y254" s="587"/>
      <c r="Z254" s="590"/>
      <c r="AA254" s="586"/>
      <c r="AB254" s="587"/>
      <c r="AC254" s="588"/>
      <c r="AD254" s="589"/>
      <c r="AE254" s="587"/>
      <c r="AF254" s="587"/>
      <c r="AG254" s="590"/>
      <c r="AH254" s="247"/>
      <c r="AI254" s="248"/>
    </row>
    <row r="255" spans="1:35" x14ac:dyDescent="0.3">
      <c r="A255" s="244"/>
      <c r="B255" s="245"/>
      <c r="C255" s="245"/>
      <c r="D255" s="245"/>
      <c r="E255" s="246"/>
      <c r="F255" s="587"/>
      <c r="G255" s="587"/>
      <c r="H255" s="588"/>
      <c r="I255" s="589"/>
      <c r="J255" s="587"/>
      <c r="K255" s="587"/>
      <c r="L255" s="590"/>
      <c r="M255" s="586"/>
      <c r="N255" s="587"/>
      <c r="O255" s="588"/>
      <c r="P255" s="589"/>
      <c r="Q255" s="587"/>
      <c r="R255" s="587"/>
      <c r="S255" s="590"/>
      <c r="T255" s="586"/>
      <c r="U255" s="587"/>
      <c r="V255" s="588"/>
      <c r="W255" s="589"/>
      <c r="X255" s="587"/>
      <c r="Y255" s="587"/>
      <c r="Z255" s="590"/>
      <c r="AA255" s="586"/>
      <c r="AB255" s="587"/>
      <c r="AC255" s="588"/>
      <c r="AD255" s="589"/>
      <c r="AE255" s="587"/>
      <c r="AF255" s="587"/>
      <c r="AG255" s="590"/>
      <c r="AH255" s="247"/>
      <c r="AI255" s="248"/>
    </row>
    <row r="256" spans="1:35" x14ac:dyDescent="0.3">
      <c r="A256" s="244"/>
      <c r="B256" s="245"/>
      <c r="C256" s="245"/>
      <c r="D256" s="245"/>
      <c r="E256" s="246"/>
      <c r="F256" s="587"/>
      <c r="G256" s="587"/>
      <c r="H256" s="588"/>
      <c r="I256" s="589"/>
      <c r="J256" s="587"/>
      <c r="K256" s="587"/>
      <c r="L256" s="590"/>
      <c r="M256" s="586"/>
      <c r="N256" s="587"/>
      <c r="O256" s="588"/>
      <c r="P256" s="589"/>
      <c r="Q256" s="587"/>
      <c r="R256" s="587"/>
      <c r="S256" s="590"/>
      <c r="T256" s="586"/>
      <c r="U256" s="587"/>
      <c r="V256" s="588"/>
      <c r="W256" s="589"/>
      <c r="X256" s="587"/>
      <c r="Y256" s="587"/>
      <c r="Z256" s="590"/>
      <c r="AA256" s="586"/>
      <c r="AB256" s="587"/>
      <c r="AC256" s="588"/>
      <c r="AD256" s="589"/>
      <c r="AE256" s="587"/>
      <c r="AF256" s="587"/>
      <c r="AG256" s="590"/>
      <c r="AH256" s="247"/>
      <c r="AI256" s="248"/>
    </row>
    <row r="257" spans="1:35" x14ac:dyDescent="0.3">
      <c r="A257" s="244"/>
      <c r="B257" s="245"/>
      <c r="C257" s="245"/>
      <c r="D257" s="245"/>
      <c r="E257" s="246"/>
      <c r="F257" s="587"/>
      <c r="G257" s="587"/>
      <c r="H257" s="588"/>
      <c r="I257" s="589"/>
      <c r="J257" s="587"/>
      <c r="K257" s="587"/>
      <c r="L257" s="590"/>
      <c r="M257" s="586"/>
      <c r="N257" s="587"/>
      <c r="O257" s="588"/>
      <c r="P257" s="589"/>
      <c r="Q257" s="587"/>
      <c r="R257" s="587"/>
      <c r="S257" s="590"/>
      <c r="T257" s="586"/>
      <c r="U257" s="587"/>
      <c r="V257" s="588"/>
      <c r="W257" s="589"/>
      <c r="X257" s="587"/>
      <c r="Y257" s="587"/>
      <c r="Z257" s="590"/>
      <c r="AA257" s="586"/>
      <c r="AB257" s="587"/>
      <c r="AC257" s="588"/>
      <c r="AD257" s="589"/>
      <c r="AE257" s="587"/>
      <c r="AF257" s="587"/>
      <c r="AG257" s="590"/>
      <c r="AH257" s="247"/>
      <c r="AI257" s="248"/>
    </row>
    <row r="258" spans="1:35" x14ac:dyDescent="0.3">
      <c r="A258" s="244"/>
      <c r="B258" s="245"/>
      <c r="C258" s="245"/>
      <c r="D258" s="245"/>
      <c r="E258" s="246"/>
      <c r="F258" s="587"/>
      <c r="G258" s="587"/>
      <c r="H258" s="588"/>
      <c r="I258" s="589"/>
      <c r="J258" s="587"/>
      <c r="K258" s="587"/>
      <c r="L258" s="590"/>
      <c r="M258" s="586"/>
      <c r="N258" s="587"/>
      <c r="O258" s="588"/>
      <c r="P258" s="589"/>
      <c r="Q258" s="587"/>
      <c r="R258" s="587"/>
      <c r="S258" s="590"/>
      <c r="T258" s="586"/>
      <c r="U258" s="587"/>
      <c r="V258" s="588"/>
      <c r="W258" s="589"/>
      <c r="X258" s="587"/>
      <c r="Y258" s="587"/>
      <c r="Z258" s="590"/>
      <c r="AA258" s="586"/>
      <c r="AB258" s="587"/>
      <c r="AC258" s="588"/>
      <c r="AD258" s="589"/>
      <c r="AE258" s="587"/>
      <c r="AF258" s="587"/>
      <c r="AG258" s="590"/>
      <c r="AH258" s="247"/>
      <c r="AI258" s="248"/>
    </row>
    <row r="259" spans="1:35" x14ac:dyDescent="0.3">
      <c r="A259" s="244"/>
      <c r="B259" s="245"/>
      <c r="C259" s="245"/>
      <c r="D259" s="245"/>
      <c r="E259" s="246"/>
      <c r="F259" s="587"/>
      <c r="G259" s="587"/>
      <c r="H259" s="588"/>
      <c r="I259" s="589"/>
      <c r="J259" s="587"/>
      <c r="K259" s="587"/>
      <c r="L259" s="590"/>
      <c r="M259" s="586"/>
      <c r="N259" s="587"/>
      <c r="O259" s="588"/>
      <c r="P259" s="589"/>
      <c r="Q259" s="587"/>
      <c r="R259" s="587"/>
      <c r="S259" s="590"/>
      <c r="T259" s="586"/>
      <c r="U259" s="587"/>
      <c r="V259" s="588"/>
      <c r="W259" s="589"/>
      <c r="X259" s="587"/>
      <c r="Y259" s="587"/>
      <c r="Z259" s="590"/>
      <c r="AA259" s="586"/>
      <c r="AB259" s="587"/>
      <c r="AC259" s="588"/>
      <c r="AD259" s="589"/>
      <c r="AE259" s="587"/>
      <c r="AF259" s="587"/>
      <c r="AG259" s="590"/>
      <c r="AH259" s="247"/>
      <c r="AI259" s="248"/>
    </row>
    <row r="260" spans="1:35" x14ac:dyDescent="0.3">
      <c r="A260" s="244"/>
      <c r="B260" s="245"/>
      <c r="C260" s="245"/>
      <c r="D260" s="245"/>
      <c r="E260" s="246"/>
      <c r="F260" s="587"/>
      <c r="G260" s="587"/>
      <c r="H260" s="588"/>
      <c r="I260" s="589"/>
      <c r="J260" s="587"/>
      <c r="K260" s="587"/>
      <c r="L260" s="590"/>
      <c r="M260" s="586"/>
      <c r="N260" s="587"/>
      <c r="O260" s="588"/>
      <c r="P260" s="589"/>
      <c r="Q260" s="587"/>
      <c r="R260" s="587"/>
      <c r="S260" s="590"/>
      <c r="T260" s="586"/>
      <c r="U260" s="587"/>
      <c r="V260" s="588"/>
      <c r="W260" s="589"/>
      <c r="X260" s="587"/>
      <c r="Y260" s="587"/>
      <c r="Z260" s="590"/>
      <c r="AA260" s="586"/>
      <c r="AB260" s="587"/>
      <c r="AC260" s="588"/>
      <c r="AD260" s="589"/>
      <c r="AE260" s="587"/>
      <c r="AF260" s="587"/>
      <c r="AG260" s="590"/>
      <c r="AH260" s="247"/>
      <c r="AI260" s="248"/>
    </row>
    <row r="261" spans="1:35" x14ac:dyDescent="0.3">
      <c r="A261" s="244"/>
      <c r="B261" s="245"/>
      <c r="C261" s="245"/>
      <c r="D261" s="245"/>
      <c r="E261" s="246"/>
      <c r="F261" s="587"/>
      <c r="G261" s="587"/>
      <c r="H261" s="588"/>
      <c r="I261" s="589"/>
      <c r="J261" s="587"/>
      <c r="K261" s="587"/>
      <c r="L261" s="590"/>
      <c r="M261" s="586"/>
      <c r="N261" s="587"/>
      <c r="O261" s="588"/>
      <c r="P261" s="589"/>
      <c r="Q261" s="587"/>
      <c r="R261" s="587"/>
      <c r="S261" s="590"/>
      <c r="T261" s="586"/>
      <c r="U261" s="587"/>
      <c r="V261" s="588"/>
      <c r="W261" s="589"/>
      <c r="X261" s="587"/>
      <c r="Y261" s="587"/>
      <c r="Z261" s="590"/>
      <c r="AA261" s="586"/>
      <c r="AB261" s="587"/>
      <c r="AC261" s="588"/>
      <c r="AD261" s="589"/>
      <c r="AE261" s="587"/>
      <c r="AF261" s="587"/>
      <c r="AG261" s="590"/>
      <c r="AH261" s="247"/>
      <c r="AI261" s="248"/>
    </row>
    <row r="262" spans="1:35" x14ac:dyDescent="0.3">
      <c r="A262" s="244"/>
      <c r="B262" s="245"/>
      <c r="C262" s="245"/>
      <c r="D262" s="245"/>
      <c r="E262" s="246"/>
      <c r="F262" s="587"/>
      <c r="G262" s="587"/>
      <c r="H262" s="588"/>
      <c r="I262" s="589"/>
      <c r="J262" s="587"/>
      <c r="K262" s="587"/>
      <c r="L262" s="590"/>
      <c r="M262" s="586"/>
      <c r="N262" s="587"/>
      <c r="O262" s="588"/>
      <c r="P262" s="589"/>
      <c r="Q262" s="587"/>
      <c r="R262" s="587"/>
      <c r="S262" s="590"/>
      <c r="T262" s="586"/>
      <c r="U262" s="587"/>
      <c r="V262" s="588"/>
      <c r="W262" s="589"/>
      <c r="X262" s="587"/>
      <c r="Y262" s="587"/>
      <c r="Z262" s="590"/>
      <c r="AA262" s="586"/>
      <c r="AB262" s="587"/>
      <c r="AC262" s="588"/>
      <c r="AD262" s="589"/>
      <c r="AE262" s="587"/>
      <c r="AF262" s="587"/>
      <c r="AG262" s="590"/>
      <c r="AH262" s="247"/>
      <c r="AI262" s="248"/>
    </row>
    <row r="263" spans="1:35" x14ac:dyDescent="0.3">
      <c r="A263" s="244"/>
      <c r="B263" s="245"/>
      <c r="C263" s="245"/>
      <c r="D263" s="245"/>
      <c r="E263" s="246"/>
      <c r="F263" s="587"/>
      <c r="G263" s="587"/>
      <c r="H263" s="588"/>
      <c r="I263" s="589"/>
      <c r="J263" s="587"/>
      <c r="K263" s="587"/>
      <c r="L263" s="590"/>
      <c r="M263" s="586"/>
      <c r="N263" s="587"/>
      <c r="O263" s="588"/>
      <c r="P263" s="589"/>
      <c r="Q263" s="587"/>
      <c r="R263" s="587"/>
      <c r="S263" s="590"/>
      <c r="T263" s="586"/>
      <c r="U263" s="587"/>
      <c r="V263" s="588"/>
      <c r="W263" s="589"/>
      <c r="X263" s="587"/>
      <c r="Y263" s="587"/>
      <c r="Z263" s="590"/>
      <c r="AA263" s="586"/>
      <c r="AB263" s="587"/>
      <c r="AC263" s="588"/>
      <c r="AD263" s="589"/>
      <c r="AE263" s="587"/>
      <c r="AF263" s="587"/>
      <c r="AG263" s="590"/>
      <c r="AH263" s="247"/>
      <c r="AI263" s="248"/>
    </row>
    <row r="264" spans="1:35" x14ac:dyDescent="0.3">
      <c r="A264" s="244"/>
      <c r="B264" s="245"/>
      <c r="C264" s="245"/>
      <c r="D264" s="245"/>
      <c r="E264" s="246"/>
      <c r="F264" s="587"/>
      <c r="G264" s="587"/>
      <c r="H264" s="588"/>
      <c r="I264" s="589"/>
      <c r="J264" s="587"/>
      <c r="K264" s="587"/>
      <c r="L264" s="590"/>
      <c r="M264" s="586"/>
      <c r="N264" s="587"/>
      <c r="O264" s="588"/>
      <c r="P264" s="589"/>
      <c r="Q264" s="587"/>
      <c r="R264" s="587"/>
      <c r="S264" s="590"/>
      <c r="T264" s="586"/>
      <c r="U264" s="587"/>
      <c r="V264" s="588"/>
      <c r="W264" s="589"/>
      <c r="X264" s="587"/>
      <c r="Y264" s="587"/>
      <c r="Z264" s="590"/>
      <c r="AA264" s="586"/>
      <c r="AB264" s="587"/>
      <c r="AC264" s="588"/>
      <c r="AD264" s="589"/>
      <c r="AE264" s="587"/>
      <c r="AF264" s="587"/>
      <c r="AG264" s="590"/>
      <c r="AH264" s="247"/>
      <c r="AI264" s="248"/>
    </row>
    <row r="265" spans="1:35" x14ac:dyDescent="0.3">
      <c r="A265" s="244"/>
      <c r="B265" s="245"/>
      <c r="C265" s="245"/>
      <c r="D265" s="245"/>
      <c r="E265" s="246"/>
      <c r="F265" s="587"/>
      <c r="G265" s="587"/>
      <c r="H265" s="588"/>
      <c r="I265" s="589"/>
      <c r="J265" s="587"/>
      <c r="K265" s="587"/>
      <c r="L265" s="590"/>
      <c r="M265" s="586"/>
      <c r="N265" s="587"/>
      <c r="O265" s="588"/>
      <c r="P265" s="589"/>
      <c r="Q265" s="587"/>
      <c r="R265" s="587"/>
      <c r="S265" s="590"/>
      <c r="T265" s="586"/>
      <c r="U265" s="587"/>
      <c r="V265" s="588"/>
      <c r="W265" s="589"/>
      <c r="X265" s="587"/>
      <c r="Y265" s="587"/>
      <c r="Z265" s="590"/>
      <c r="AA265" s="586"/>
      <c r="AB265" s="587"/>
      <c r="AC265" s="588"/>
      <c r="AD265" s="589"/>
      <c r="AE265" s="587"/>
      <c r="AF265" s="587"/>
      <c r="AG265" s="590"/>
      <c r="AH265" s="247"/>
      <c r="AI265" s="248"/>
    </row>
    <row r="266" spans="1:35" ht="16.2" thickBot="1" x14ac:dyDescent="0.35">
      <c r="A266" s="249"/>
      <c r="B266" s="250"/>
      <c r="C266" s="250"/>
      <c r="D266" s="250"/>
      <c r="E266" s="251"/>
      <c r="F266" s="581"/>
      <c r="G266" s="581"/>
      <c r="H266" s="582"/>
      <c r="I266" s="583"/>
      <c r="J266" s="581"/>
      <c r="K266" s="581"/>
      <c r="L266" s="584"/>
      <c r="M266" s="585"/>
      <c r="N266" s="581"/>
      <c r="O266" s="582"/>
      <c r="P266" s="583"/>
      <c r="Q266" s="581"/>
      <c r="R266" s="581"/>
      <c r="S266" s="584"/>
      <c r="T266" s="585"/>
      <c r="U266" s="581"/>
      <c r="V266" s="582"/>
      <c r="W266" s="583"/>
      <c r="X266" s="581"/>
      <c r="Y266" s="581"/>
      <c r="Z266" s="584"/>
      <c r="AA266" s="585"/>
      <c r="AB266" s="581"/>
      <c r="AC266" s="582"/>
      <c r="AD266" s="583"/>
      <c r="AE266" s="581"/>
      <c r="AF266" s="581"/>
      <c r="AG266" s="584"/>
      <c r="AH266" s="252"/>
      <c r="AI266" s="253"/>
    </row>
    <row r="267" spans="1:35" x14ac:dyDescent="0.3">
      <c r="A267" s="254"/>
    </row>
    <row r="268" spans="1:35" x14ac:dyDescent="0.3">
      <c r="A268" s="254"/>
    </row>
    <row r="269" spans="1:35" x14ac:dyDescent="0.3">
      <c r="A269" s="254"/>
    </row>
    <row r="270" spans="1:35" x14ac:dyDescent="0.3">
      <c r="A270" s="254"/>
    </row>
    <row r="271" spans="1:35" x14ac:dyDescent="0.3">
      <c r="A271" s="254"/>
    </row>
    <row r="272" spans="1:35" x14ac:dyDescent="0.3">
      <c r="A272" s="254"/>
    </row>
    <row r="273" spans="1:1" x14ac:dyDescent="0.3">
      <c r="A273" s="254"/>
    </row>
    <row r="274" spans="1:1" x14ac:dyDescent="0.3">
      <c r="A274" s="254"/>
    </row>
    <row r="275" spans="1:1" x14ac:dyDescent="0.3">
      <c r="A275" s="254"/>
    </row>
    <row r="276" spans="1:1" x14ac:dyDescent="0.3">
      <c r="A276" s="254"/>
    </row>
    <row r="277" spans="1:1" x14ac:dyDescent="0.3">
      <c r="A277" s="254"/>
    </row>
    <row r="278" spans="1:1" x14ac:dyDescent="0.3">
      <c r="A278" s="254"/>
    </row>
    <row r="279" spans="1:1" x14ac:dyDescent="0.3">
      <c r="A279" s="254"/>
    </row>
    <row r="280" spans="1:1" x14ac:dyDescent="0.3">
      <c r="A280" s="254"/>
    </row>
    <row r="281" spans="1:1" x14ac:dyDescent="0.3">
      <c r="A281" s="254"/>
    </row>
    <row r="282" spans="1:1" x14ac:dyDescent="0.3">
      <c r="A282" s="254"/>
    </row>
    <row r="283" spans="1:1" x14ac:dyDescent="0.3">
      <c r="A283" s="254"/>
    </row>
    <row r="284" spans="1:1" x14ac:dyDescent="0.3">
      <c r="A284" s="254"/>
    </row>
    <row r="285" spans="1:1" x14ac:dyDescent="0.3">
      <c r="A285" s="254"/>
    </row>
    <row r="286" spans="1:1" x14ac:dyDescent="0.3">
      <c r="A286" s="254"/>
    </row>
    <row r="287" spans="1:1" x14ac:dyDescent="0.3">
      <c r="A287" s="254"/>
    </row>
    <row r="288" spans="1:1" x14ac:dyDescent="0.3">
      <c r="A288" s="254"/>
    </row>
    <row r="289" spans="1:1" x14ac:dyDescent="0.3">
      <c r="A289" s="254"/>
    </row>
    <row r="290" spans="1:1" x14ac:dyDescent="0.3">
      <c r="A290" s="254"/>
    </row>
    <row r="291" spans="1:1" x14ac:dyDescent="0.3">
      <c r="A291" s="254"/>
    </row>
    <row r="292" spans="1:1" x14ac:dyDescent="0.3">
      <c r="A292" s="254"/>
    </row>
    <row r="293" spans="1:1" x14ac:dyDescent="0.3">
      <c r="A293" s="254"/>
    </row>
    <row r="294" spans="1:1" x14ac:dyDescent="0.3">
      <c r="A294" s="254"/>
    </row>
    <row r="295" spans="1:1" x14ac:dyDescent="0.3">
      <c r="A295" s="254"/>
    </row>
    <row r="296" spans="1:1" x14ac:dyDescent="0.3">
      <c r="A296" s="254"/>
    </row>
    <row r="297" spans="1:1" x14ac:dyDescent="0.3">
      <c r="A297" s="254"/>
    </row>
    <row r="298" spans="1:1" x14ac:dyDescent="0.3">
      <c r="A298" s="254"/>
    </row>
    <row r="299" spans="1:1" x14ac:dyDescent="0.3">
      <c r="A299" s="254"/>
    </row>
    <row r="300" spans="1:1" x14ac:dyDescent="0.3">
      <c r="A300" s="254"/>
    </row>
    <row r="301" spans="1:1" x14ac:dyDescent="0.3">
      <c r="A301" s="254"/>
    </row>
    <row r="302" spans="1:1" x14ac:dyDescent="0.3">
      <c r="A302" s="254"/>
    </row>
    <row r="303" spans="1:1" x14ac:dyDescent="0.3">
      <c r="A303" s="254"/>
    </row>
    <row r="304" spans="1:1" x14ac:dyDescent="0.3">
      <c r="A304" s="254"/>
    </row>
    <row r="305" spans="1:1" x14ac:dyDescent="0.3">
      <c r="A305" s="254"/>
    </row>
    <row r="306" spans="1:1" x14ac:dyDescent="0.3">
      <c r="A306" s="254"/>
    </row>
    <row r="307" spans="1:1" x14ac:dyDescent="0.3">
      <c r="A307" s="254"/>
    </row>
    <row r="308" spans="1:1" x14ac:dyDescent="0.3">
      <c r="A308" s="254"/>
    </row>
    <row r="309" spans="1:1" x14ac:dyDescent="0.3">
      <c r="A309" s="254"/>
    </row>
    <row r="310" spans="1:1" x14ac:dyDescent="0.3">
      <c r="A310" s="254"/>
    </row>
    <row r="311" spans="1:1" x14ac:dyDescent="0.3">
      <c r="A311" s="254"/>
    </row>
    <row r="312" spans="1:1" x14ac:dyDescent="0.3">
      <c r="A312" s="254"/>
    </row>
    <row r="313" spans="1:1" x14ac:dyDescent="0.3">
      <c r="A313" s="254"/>
    </row>
    <row r="314" spans="1:1" x14ac:dyDescent="0.3">
      <c r="A314" s="254"/>
    </row>
    <row r="315" spans="1:1" x14ac:dyDescent="0.3">
      <c r="A315" s="254"/>
    </row>
    <row r="316" spans="1:1" x14ac:dyDescent="0.3">
      <c r="A316" s="254"/>
    </row>
    <row r="317" spans="1:1" x14ac:dyDescent="0.3">
      <c r="A317" s="254"/>
    </row>
    <row r="318" spans="1:1" x14ac:dyDescent="0.3">
      <c r="A318" s="254"/>
    </row>
    <row r="319" spans="1:1" x14ac:dyDescent="0.3">
      <c r="A319" s="254"/>
    </row>
    <row r="320" spans="1:1" x14ac:dyDescent="0.3">
      <c r="A320" s="254"/>
    </row>
    <row r="321" spans="1:1" x14ac:dyDescent="0.3">
      <c r="A321" s="254"/>
    </row>
    <row r="322" spans="1:1" x14ac:dyDescent="0.3">
      <c r="A322" s="254"/>
    </row>
    <row r="323" spans="1:1" x14ac:dyDescent="0.3">
      <c r="A323" s="254"/>
    </row>
    <row r="324" spans="1:1" x14ac:dyDescent="0.3">
      <c r="A324" s="254"/>
    </row>
    <row r="325" spans="1:1" x14ac:dyDescent="0.3">
      <c r="A325" s="254"/>
    </row>
    <row r="326" spans="1:1" x14ac:dyDescent="0.3">
      <c r="A326" s="254"/>
    </row>
    <row r="327" spans="1:1" x14ac:dyDescent="0.3">
      <c r="A327" s="254"/>
    </row>
    <row r="328" spans="1:1" x14ac:dyDescent="0.3">
      <c r="A328" s="254"/>
    </row>
    <row r="329" spans="1:1" x14ac:dyDescent="0.3">
      <c r="A329" s="254"/>
    </row>
    <row r="330" spans="1:1" x14ac:dyDescent="0.3">
      <c r="A330" s="254"/>
    </row>
    <row r="331" spans="1:1" x14ac:dyDescent="0.3">
      <c r="A331" s="254"/>
    </row>
    <row r="332" spans="1:1" x14ac:dyDescent="0.3">
      <c r="A332" s="254"/>
    </row>
    <row r="333" spans="1:1" x14ac:dyDescent="0.3">
      <c r="A333" s="254"/>
    </row>
    <row r="334" spans="1:1" x14ac:dyDescent="0.3">
      <c r="A334" s="254"/>
    </row>
    <row r="335" spans="1:1" x14ac:dyDescent="0.3">
      <c r="A335" s="254"/>
    </row>
    <row r="336" spans="1:1" x14ac:dyDescent="0.3">
      <c r="A336" s="254"/>
    </row>
    <row r="337" spans="1:1" x14ac:dyDescent="0.3">
      <c r="A337" s="254"/>
    </row>
    <row r="338" spans="1:1" x14ac:dyDescent="0.3">
      <c r="A338" s="254"/>
    </row>
    <row r="339" spans="1:1" x14ac:dyDescent="0.3">
      <c r="A339" s="254"/>
    </row>
    <row r="340" spans="1:1" x14ac:dyDescent="0.3">
      <c r="A340" s="254"/>
    </row>
    <row r="341" spans="1:1" x14ac:dyDescent="0.3">
      <c r="A341" s="254"/>
    </row>
    <row r="342" spans="1:1" x14ac:dyDescent="0.3">
      <c r="A342" s="254"/>
    </row>
    <row r="343" spans="1:1" x14ac:dyDescent="0.3">
      <c r="A343" s="254"/>
    </row>
    <row r="344" spans="1:1" x14ac:dyDescent="0.3">
      <c r="A344" s="254"/>
    </row>
    <row r="345" spans="1:1" x14ac:dyDescent="0.3">
      <c r="A345" s="254"/>
    </row>
    <row r="346" spans="1:1" x14ac:dyDescent="0.3">
      <c r="A346" s="254"/>
    </row>
    <row r="347" spans="1:1" x14ac:dyDescent="0.3">
      <c r="A347" s="254"/>
    </row>
    <row r="348" spans="1:1" x14ac:dyDescent="0.3">
      <c r="A348" s="254"/>
    </row>
    <row r="349" spans="1:1" x14ac:dyDescent="0.3">
      <c r="A349" s="254"/>
    </row>
    <row r="350" spans="1:1" x14ac:dyDescent="0.3">
      <c r="A350" s="254"/>
    </row>
    <row r="351" spans="1:1" x14ac:dyDescent="0.3">
      <c r="A351" s="254"/>
    </row>
    <row r="352" spans="1:1" x14ac:dyDescent="0.3">
      <c r="A352" s="254"/>
    </row>
    <row r="353" spans="1:1" x14ac:dyDescent="0.3">
      <c r="A353" s="254"/>
    </row>
    <row r="354" spans="1:1" x14ac:dyDescent="0.3">
      <c r="A354" s="254"/>
    </row>
    <row r="355" spans="1:1" x14ac:dyDescent="0.3">
      <c r="A355" s="254"/>
    </row>
    <row r="356" spans="1:1" x14ac:dyDescent="0.3">
      <c r="A356" s="254"/>
    </row>
    <row r="357" spans="1:1" x14ac:dyDescent="0.3">
      <c r="A357" s="254"/>
    </row>
    <row r="358" spans="1:1" x14ac:dyDescent="0.3">
      <c r="A358" s="254"/>
    </row>
    <row r="359" spans="1:1" x14ac:dyDescent="0.3">
      <c r="A359" s="254"/>
    </row>
    <row r="360" spans="1:1" x14ac:dyDescent="0.3">
      <c r="A360" s="254"/>
    </row>
    <row r="361" spans="1:1" x14ac:dyDescent="0.3">
      <c r="A361" s="254"/>
    </row>
    <row r="362" spans="1:1" x14ac:dyDescent="0.3">
      <c r="A362" s="254"/>
    </row>
    <row r="363" spans="1:1" x14ac:dyDescent="0.3">
      <c r="A363" s="254"/>
    </row>
    <row r="364" spans="1:1" x14ac:dyDescent="0.3">
      <c r="A364" s="254"/>
    </row>
    <row r="365" spans="1:1" x14ac:dyDescent="0.3">
      <c r="A365" s="254"/>
    </row>
    <row r="366" spans="1:1" x14ac:dyDescent="0.3">
      <c r="A366" s="254"/>
    </row>
    <row r="367" spans="1:1" x14ac:dyDescent="0.3">
      <c r="A367" s="254"/>
    </row>
    <row r="368" spans="1:1" x14ac:dyDescent="0.3">
      <c r="A368" s="254"/>
    </row>
    <row r="369" spans="1:1" x14ac:dyDescent="0.3">
      <c r="A369" s="254"/>
    </row>
    <row r="370" spans="1:1" x14ac:dyDescent="0.3">
      <c r="A370" s="254"/>
    </row>
    <row r="371" spans="1:1" x14ac:dyDescent="0.3">
      <c r="A371" s="254"/>
    </row>
    <row r="372" spans="1:1" x14ac:dyDescent="0.3">
      <c r="A372" s="254"/>
    </row>
    <row r="373" spans="1:1" x14ac:dyDescent="0.3">
      <c r="A373" s="254"/>
    </row>
    <row r="374" spans="1:1" x14ac:dyDescent="0.3">
      <c r="A374" s="254"/>
    </row>
    <row r="375" spans="1:1" x14ac:dyDescent="0.3">
      <c r="A375" s="254"/>
    </row>
    <row r="376" spans="1:1" x14ac:dyDescent="0.3">
      <c r="A376" s="254"/>
    </row>
    <row r="377" spans="1:1" x14ac:dyDescent="0.3">
      <c r="A377" s="254"/>
    </row>
    <row r="378" spans="1:1" x14ac:dyDescent="0.3">
      <c r="A378" s="254"/>
    </row>
    <row r="379" spans="1:1" x14ac:dyDescent="0.3">
      <c r="A379" s="254"/>
    </row>
    <row r="380" spans="1:1" x14ac:dyDescent="0.3">
      <c r="A380" s="254"/>
    </row>
    <row r="381" spans="1:1" x14ac:dyDescent="0.3">
      <c r="A381" s="254"/>
    </row>
    <row r="382" spans="1:1" x14ac:dyDescent="0.3">
      <c r="A382" s="254"/>
    </row>
    <row r="383" spans="1:1" x14ac:dyDescent="0.3">
      <c r="A383" s="254"/>
    </row>
    <row r="384" spans="1:1" x14ac:dyDescent="0.3">
      <c r="A384" s="254"/>
    </row>
    <row r="385" spans="1:1" x14ac:dyDescent="0.3">
      <c r="A385" s="254"/>
    </row>
    <row r="386" spans="1:1" x14ac:dyDescent="0.3">
      <c r="A386" s="254"/>
    </row>
    <row r="387" spans="1:1" x14ac:dyDescent="0.3">
      <c r="A387" s="254"/>
    </row>
    <row r="388" spans="1:1" x14ac:dyDescent="0.3">
      <c r="A388" s="254"/>
    </row>
    <row r="389" spans="1:1" x14ac:dyDescent="0.3">
      <c r="A389" s="254"/>
    </row>
    <row r="390" spans="1:1" x14ac:dyDescent="0.3">
      <c r="A390" s="254"/>
    </row>
    <row r="391" spans="1:1" x14ac:dyDescent="0.3">
      <c r="A391" s="254"/>
    </row>
    <row r="392" spans="1:1" x14ac:dyDescent="0.3">
      <c r="A392" s="254"/>
    </row>
    <row r="393" spans="1:1" x14ac:dyDescent="0.3">
      <c r="A393" s="254"/>
    </row>
    <row r="394" spans="1:1" x14ac:dyDescent="0.3">
      <c r="A394" s="254"/>
    </row>
    <row r="395" spans="1:1" x14ac:dyDescent="0.3">
      <c r="A395" s="254"/>
    </row>
    <row r="396" spans="1:1" x14ac:dyDescent="0.3">
      <c r="A396" s="254"/>
    </row>
    <row r="397" spans="1:1" x14ac:dyDescent="0.3">
      <c r="A397" s="254"/>
    </row>
    <row r="398" spans="1:1" x14ac:dyDescent="0.3">
      <c r="A398" s="254"/>
    </row>
    <row r="399" spans="1:1" x14ac:dyDescent="0.3">
      <c r="A399" s="254"/>
    </row>
    <row r="400" spans="1:1" x14ac:dyDescent="0.3">
      <c r="A400" s="254"/>
    </row>
    <row r="401" spans="1:1" x14ac:dyDescent="0.3">
      <c r="A401" s="254"/>
    </row>
    <row r="402" spans="1:1" x14ac:dyDescent="0.3">
      <c r="A402" s="254"/>
    </row>
    <row r="403" spans="1:1" x14ac:dyDescent="0.3">
      <c r="A403" s="254"/>
    </row>
    <row r="404" spans="1:1" x14ac:dyDescent="0.3">
      <c r="A404" s="254"/>
    </row>
    <row r="405" spans="1:1" x14ac:dyDescent="0.3">
      <c r="A405" s="254"/>
    </row>
    <row r="406" spans="1:1" x14ac:dyDescent="0.3">
      <c r="A406" s="254"/>
    </row>
    <row r="407" spans="1:1" x14ac:dyDescent="0.3">
      <c r="A407" s="254"/>
    </row>
    <row r="408" spans="1:1" x14ac:dyDescent="0.3">
      <c r="A408" s="254"/>
    </row>
    <row r="409" spans="1:1" x14ac:dyDescent="0.3">
      <c r="A409" s="254"/>
    </row>
    <row r="410" spans="1:1" x14ac:dyDescent="0.3">
      <c r="A410" s="254"/>
    </row>
    <row r="411" spans="1:1" x14ac:dyDescent="0.3">
      <c r="A411" s="254"/>
    </row>
    <row r="412" spans="1:1" x14ac:dyDescent="0.3">
      <c r="A412" s="254"/>
    </row>
    <row r="413" spans="1:1" x14ac:dyDescent="0.3">
      <c r="A413" s="254"/>
    </row>
    <row r="414" spans="1:1" x14ac:dyDescent="0.3">
      <c r="A414" s="254"/>
    </row>
    <row r="415" spans="1:1" x14ac:dyDescent="0.3">
      <c r="A415" s="254"/>
    </row>
    <row r="416" spans="1:1" x14ac:dyDescent="0.3">
      <c r="A416" s="254"/>
    </row>
    <row r="417" spans="1:1" x14ac:dyDescent="0.3">
      <c r="A417" s="254"/>
    </row>
    <row r="418" spans="1:1" x14ac:dyDescent="0.3">
      <c r="A418" s="254"/>
    </row>
    <row r="419" spans="1:1" x14ac:dyDescent="0.3">
      <c r="A419" s="254"/>
    </row>
    <row r="420" spans="1:1" x14ac:dyDescent="0.3">
      <c r="A420" s="254"/>
    </row>
    <row r="421" spans="1:1" x14ac:dyDescent="0.3">
      <c r="A421" s="254"/>
    </row>
    <row r="422" spans="1:1" x14ac:dyDescent="0.3">
      <c r="A422" s="254"/>
    </row>
    <row r="423" spans="1:1" x14ac:dyDescent="0.3">
      <c r="A423" s="254"/>
    </row>
    <row r="424" spans="1:1" x14ac:dyDescent="0.3">
      <c r="A424" s="254"/>
    </row>
    <row r="425" spans="1:1" x14ac:dyDescent="0.3">
      <c r="A425" s="254"/>
    </row>
    <row r="426" spans="1:1" x14ac:dyDescent="0.3">
      <c r="A426" s="254"/>
    </row>
    <row r="427" spans="1:1" x14ac:dyDescent="0.3">
      <c r="A427" s="254"/>
    </row>
    <row r="428" spans="1:1" x14ac:dyDescent="0.3">
      <c r="A428" s="254"/>
    </row>
    <row r="429" spans="1:1" x14ac:dyDescent="0.3">
      <c r="A429" s="254"/>
    </row>
    <row r="430" spans="1:1" x14ac:dyDescent="0.3">
      <c r="A430" s="254"/>
    </row>
    <row r="431" spans="1:1" x14ac:dyDescent="0.3">
      <c r="A431" s="254"/>
    </row>
    <row r="432" spans="1:1" x14ac:dyDescent="0.3">
      <c r="A432" s="254"/>
    </row>
    <row r="433" spans="1:1" x14ac:dyDescent="0.3">
      <c r="A433" s="254"/>
    </row>
    <row r="434" spans="1:1" x14ac:dyDescent="0.3">
      <c r="A434" s="254"/>
    </row>
    <row r="435" spans="1:1" x14ac:dyDescent="0.3">
      <c r="A435" s="254"/>
    </row>
  </sheetData>
  <mergeCells count="2209">
    <mergeCell ref="AJ177:AJ178"/>
    <mergeCell ref="U179:U180"/>
    <mergeCell ref="W179:W180"/>
    <mergeCell ref="X179:X180"/>
    <mergeCell ref="Y179:Y180"/>
    <mergeCell ref="AA179:AA180"/>
    <mergeCell ref="AB179:AB180"/>
    <mergeCell ref="AC179:AC180"/>
    <mergeCell ref="AJ179:AJ180"/>
    <mergeCell ref="A177:A178"/>
    <mergeCell ref="B177:B178"/>
    <mergeCell ref="C177:C178"/>
    <mergeCell ref="D177:D178"/>
    <mergeCell ref="E177:E178"/>
    <mergeCell ref="F177:F178"/>
    <mergeCell ref="G177:G178"/>
    <mergeCell ref="H177:H178"/>
    <mergeCell ref="I177:I178"/>
    <mergeCell ref="K177:K178"/>
    <mergeCell ref="L177:L178"/>
    <mergeCell ref="M177:M178"/>
    <mergeCell ref="O177:O178"/>
    <mergeCell ref="P177:P178"/>
    <mergeCell ref="Q177:Q178"/>
    <mergeCell ref="S177:S178"/>
    <mergeCell ref="T177:T178"/>
    <mergeCell ref="U177:U178"/>
    <mergeCell ref="W177:W178"/>
    <mergeCell ref="X177:X178"/>
    <mergeCell ref="Y177:Y178"/>
    <mergeCell ref="AA177:AA178"/>
    <mergeCell ref="AB177:AB178"/>
    <mergeCell ref="AC177:AC178"/>
    <mergeCell ref="A179:A180"/>
    <mergeCell ref="B179:B180"/>
    <mergeCell ref="C179:C180"/>
    <mergeCell ref="D179:D180"/>
    <mergeCell ref="E179:E180"/>
    <mergeCell ref="F179:F180"/>
    <mergeCell ref="G179:G180"/>
    <mergeCell ref="H179:H180"/>
    <mergeCell ref="I179:I180"/>
    <mergeCell ref="K179:K180"/>
    <mergeCell ref="L179:L180"/>
    <mergeCell ref="M179:M180"/>
    <mergeCell ref="O179:O180"/>
    <mergeCell ref="P179:P180"/>
    <mergeCell ref="Q179:Q180"/>
    <mergeCell ref="S179:S180"/>
    <mergeCell ref="T179:T180"/>
    <mergeCell ref="U173:U174"/>
    <mergeCell ref="W173:W174"/>
    <mergeCell ref="X173:X174"/>
    <mergeCell ref="Y173:Y174"/>
    <mergeCell ref="AA173:AA174"/>
    <mergeCell ref="AB173:AB174"/>
    <mergeCell ref="AC173:AC174"/>
    <mergeCell ref="AJ173:AJ174"/>
    <mergeCell ref="A175:A176"/>
    <mergeCell ref="B175:B176"/>
    <mergeCell ref="C175:C176"/>
    <mergeCell ref="D175:D176"/>
    <mergeCell ref="E175:E176"/>
    <mergeCell ref="F175:F176"/>
    <mergeCell ref="G175:G176"/>
    <mergeCell ref="H175:H176"/>
    <mergeCell ref="I175:I176"/>
    <mergeCell ref="K175:K176"/>
    <mergeCell ref="L175:L176"/>
    <mergeCell ref="M175:M176"/>
    <mergeCell ref="O175:O176"/>
    <mergeCell ref="P175:P176"/>
    <mergeCell ref="Q175:Q176"/>
    <mergeCell ref="S175:S176"/>
    <mergeCell ref="T175:T176"/>
    <mergeCell ref="U175:U176"/>
    <mergeCell ref="W175:W176"/>
    <mergeCell ref="X175:X176"/>
    <mergeCell ref="Y175:Y176"/>
    <mergeCell ref="AA175:AA176"/>
    <mergeCell ref="AB175:AB176"/>
    <mergeCell ref="AC175:AC176"/>
    <mergeCell ref="A173:A174"/>
    <mergeCell ref="B173:B174"/>
    <mergeCell ref="C173:C174"/>
    <mergeCell ref="D173:D174"/>
    <mergeCell ref="E173:E174"/>
    <mergeCell ref="F173:F174"/>
    <mergeCell ref="G173:G174"/>
    <mergeCell ref="H173:H174"/>
    <mergeCell ref="I173:I174"/>
    <mergeCell ref="K173:K174"/>
    <mergeCell ref="L173:L174"/>
    <mergeCell ref="M173:M174"/>
    <mergeCell ref="O173:O174"/>
    <mergeCell ref="P173:P174"/>
    <mergeCell ref="Q173:Q174"/>
    <mergeCell ref="S173:S174"/>
    <mergeCell ref="T173:T174"/>
    <mergeCell ref="U169:U170"/>
    <mergeCell ref="W169:W170"/>
    <mergeCell ref="X169:X170"/>
    <mergeCell ref="Y169:Y170"/>
    <mergeCell ref="AA169:AA170"/>
    <mergeCell ref="AB169:AB170"/>
    <mergeCell ref="AC169:AC170"/>
    <mergeCell ref="AJ169:AJ170"/>
    <mergeCell ref="A171:A172"/>
    <mergeCell ref="B171:B172"/>
    <mergeCell ref="C171:C172"/>
    <mergeCell ref="D171:D172"/>
    <mergeCell ref="E171:E172"/>
    <mergeCell ref="F171:F172"/>
    <mergeCell ref="G171:G172"/>
    <mergeCell ref="H171:H172"/>
    <mergeCell ref="I171:I172"/>
    <mergeCell ref="K171:K172"/>
    <mergeCell ref="L171:L172"/>
    <mergeCell ref="M171:M172"/>
    <mergeCell ref="O171:O172"/>
    <mergeCell ref="P171:P172"/>
    <mergeCell ref="Q171:Q172"/>
    <mergeCell ref="S171:S172"/>
    <mergeCell ref="T171:T172"/>
    <mergeCell ref="U171:U172"/>
    <mergeCell ref="W171:W172"/>
    <mergeCell ref="X171:X172"/>
    <mergeCell ref="Y171:Y172"/>
    <mergeCell ref="AA171:AA172"/>
    <mergeCell ref="AB171:AB172"/>
    <mergeCell ref="AC171:AC172"/>
    <mergeCell ref="A169:A170"/>
    <mergeCell ref="B169:B170"/>
    <mergeCell ref="C169:C170"/>
    <mergeCell ref="D169:D170"/>
    <mergeCell ref="E169:E170"/>
    <mergeCell ref="F169:F170"/>
    <mergeCell ref="G169:G170"/>
    <mergeCell ref="H169:H170"/>
    <mergeCell ref="I169:I170"/>
    <mergeCell ref="K169:K170"/>
    <mergeCell ref="L169:L170"/>
    <mergeCell ref="M169:M170"/>
    <mergeCell ref="O169:O170"/>
    <mergeCell ref="P169:P170"/>
    <mergeCell ref="Q169:Q170"/>
    <mergeCell ref="S169:S170"/>
    <mergeCell ref="T169:T170"/>
    <mergeCell ref="U165:U166"/>
    <mergeCell ref="W165:W166"/>
    <mergeCell ref="X165:X166"/>
    <mergeCell ref="Y165:Y166"/>
    <mergeCell ref="AA165:AA166"/>
    <mergeCell ref="AB165:AB166"/>
    <mergeCell ref="AC165:AC166"/>
    <mergeCell ref="AJ165:AJ166"/>
    <mergeCell ref="A167:A168"/>
    <mergeCell ref="B167:B168"/>
    <mergeCell ref="C167:C168"/>
    <mergeCell ref="D167:D168"/>
    <mergeCell ref="E167:E168"/>
    <mergeCell ref="F167:F168"/>
    <mergeCell ref="G167:G168"/>
    <mergeCell ref="H167:H168"/>
    <mergeCell ref="I167:I168"/>
    <mergeCell ref="K167:K168"/>
    <mergeCell ref="L167:L168"/>
    <mergeCell ref="M167:M168"/>
    <mergeCell ref="O167:O168"/>
    <mergeCell ref="P167:P168"/>
    <mergeCell ref="Q167:Q168"/>
    <mergeCell ref="S167:S168"/>
    <mergeCell ref="T167:T168"/>
    <mergeCell ref="U167:U168"/>
    <mergeCell ref="W167:W168"/>
    <mergeCell ref="X167:X168"/>
    <mergeCell ref="Y167:Y168"/>
    <mergeCell ref="AA167:AA168"/>
    <mergeCell ref="AB167:AB168"/>
    <mergeCell ref="AC167:AC168"/>
    <mergeCell ref="A165:A166"/>
    <mergeCell ref="B165:B166"/>
    <mergeCell ref="C165:C166"/>
    <mergeCell ref="D165:D166"/>
    <mergeCell ref="E165:E166"/>
    <mergeCell ref="F165:F166"/>
    <mergeCell ref="G165:G166"/>
    <mergeCell ref="H165:H166"/>
    <mergeCell ref="I165:I166"/>
    <mergeCell ref="K165:K166"/>
    <mergeCell ref="L165:L166"/>
    <mergeCell ref="M165:M166"/>
    <mergeCell ref="O165:O166"/>
    <mergeCell ref="P165:P166"/>
    <mergeCell ref="Q165:Q166"/>
    <mergeCell ref="S165:S166"/>
    <mergeCell ref="T165:T166"/>
    <mergeCell ref="U161:U162"/>
    <mergeCell ref="W161:W162"/>
    <mergeCell ref="X161:X162"/>
    <mergeCell ref="Y161:Y162"/>
    <mergeCell ref="AA161:AA162"/>
    <mergeCell ref="AB161:AB162"/>
    <mergeCell ref="AC161:AC162"/>
    <mergeCell ref="AJ161:AJ162"/>
    <mergeCell ref="A163:A164"/>
    <mergeCell ref="B163:B164"/>
    <mergeCell ref="C163:C164"/>
    <mergeCell ref="D163:D164"/>
    <mergeCell ref="E163:E164"/>
    <mergeCell ref="F163:F164"/>
    <mergeCell ref="G163:G164"/>
    <mergeCell ref="H163:H164"/>
    <mergeCell ref="I163:I164"/>
    <mergeCell ref="K163:K164"/>
    <mergeCell ref="L163:L164"/>
    <mergeCell ref="M163:M164"/>
    <mergeCell ref="O163:O164"/>
    <mergeCell ref="P163:P164"/>
    <mergeCell ref="Q163:Q164"/>
    <mergeCell ref="S163:S164"/>
    <mergeCell ref="T163:T164"/>
    <mergeCell ref="U163:U164"/>
    <mergeCell ref="W163:W164"/>
    <mergeCell ref="X163:X164"/>
    <mergeCell ref="Y163:Y164"/>
    <mergeCell ref="AA163:AA164"/>
    <mergeCell ref="AB163:AB164"/>
    <mergeCell ref="AC163:AC164"/>
    <mergeCell ref="A161:A162"/>
    <mergeCell ref="B161:B162"/>
    <mergeCell ref="C161:C162"/>
    <mergeCell ref="D161:D162"/>
    <mergeCell ref="E161:E162"/>
    <mergeCell ref="F161:F162"/>
    <mergeCell ref="G161:G162"/>
    <mergeCell ref="H161:H162"/>
    <mergeCell ref="I161:I162"/>
    <mergeCell ref="K161:K162"/>
    <mergeCell ref="L161:L162"/>
    <mergeCell ref="M161:M162"/>
    <mergeCell ref="O161:O162"/>
    <mergeCell ref="P161:P162"/>
    <mergeCell ref="Q161:Q162"/>
    <mergeCell ref="S161:S162"/>
    <mergeCell ref="T161:T162"/>
    <mergeCell ref="U157:U158"/>
    <mergeCell ref="W157:W158"/>
    <mergeCell ref="X157:X158"/>
    <mergeCell ref="Y157:Y158"/>
    <mergeCell ref="AA157:AA158"/>
    <mergeCell ref="AB157:AB158"/>
    <mergeCell ref="AC157:AC158"/>
    <mergeCell ref="AJ157:AJ158"/>
    <mergeCell ref="A159:A160"/>
    <mergeCell ref="B159:B160"/>
    <mergeCell ref="C159:C160"/>
    <mergeCell ref="D159:D160"/>
    <mergeCell ref="E159:E160"/>
    <mergeCell ref="F159:F160"/>
    <mergeCell ref="G159:G160"/>
    <mergeCell ref="H159:H160"/>
    <mergeCell ref="I159:I160"/>
    <mergeCell ref="K159:K160"/>
    <mergeCell ref="L159:L160"/>
    <mergeCell ref="M159:M160"/>
    <mergeCell ref="O159:O160"/>
    <mergeCell ref="P159:P160"/>
    <mergeCell ref="Q159:Q160"/>
    <mergeCell ref="S159:S160"/>
    <mergeCell ref="T159:T160"/>
    <mergeCell ref="U159:U160"/>
    <mergeCell ref="W159:W160"/>
    <mergeCell ref="X159:X160"/>
    <mergeCell ref="Y159:Y160"/>
    <mergeCell ref="AA159:AA160"/>
    <mergeCell ref="AB159:AB160"/>
    <mergeCell ref="AC159:AC160"/>
    <mergeCell ref="A157:A158"/>
    <mergeCell ref="B157:B158"/>
    <mergeCell ref="C157:C158"/>
    <mergeCell ref="D157:D158"/>
    <mergeCell ref="E157:E158"/>
    <mergeCell ref="F157:F158"/>
    <mergeCell ref="G157:G158"/>
    <mergeCell ref="H157:H158"/>
    <mergeCell ref="I157:I158"/>
    <mergeCell ref="K157:K158"/>
    <mergeCell ref="L157:L158"/>
    <mergeCell ref="M157:M158"/>
    <mergeCell ref="O157:O158"/>
    <mergeCell ref="P157:P158"/>
    <mergeCell ref="Q157:Q158"/>
    <mergeCell ref="S157:S158"/>
    <mergeCell ref="T157:T158"/>
    <mergeCell ref="AJ153:AJ154"/>
    <mergeCell ref="A155:A156"/>
    <mergeCell ref="B155:B156"/>
    <mergeCell ref="C155:C156"/>
    <mergeCell ref="D155:D156"/>
    <mergeCell ref="E155:E156"/>
    <mergeCell ref="F155:F156"/>
    <mergeCell ref="G155:G156"/>
    <mergeCell ref="H155:H156"/>
    <mergeCell ref="I155:I156"/>
    <mergeCell ref="K155:K156"/>
    <mergeCell ref="L155:L156"/>
    <mergeCell ref="M155:M156"/>
    <mergeCell ref="O155:O156"/>
    <mergeCell ref="P155:P156"/>
    <mergeCell ref="Q155:Q156"/>
    <mergeCell ref="S155:S156"/>
    <mergeCell ref="T155:T156"/>
    <mergeCell ref="U155:U156"/>
    <mergeCell ref="W155:W156"/>
    <mergeCell ref="X155:X156"/>
    <mergeCell ref="Y155:Y156"/>
    <mergeCell ref="AA155:AA156"/>
    <mergeCell ref="AB155:AB156"/>
    <mergeCell ref="AC155:AC156"/>
    <mergeCell ref="W151:W152"/>
    <mergeCell ref="X151:X152"/>
    <mergeCell ref="Y151:Y152"/>
    <mergeCell ref="AA151:AA152"/>
    <mergeCell ref="AB151:AB152"/>
    <mergeCell ref="AC151:AC152"/>
    <mergeCell ref="A153:A154"/>
    <mergeCell ref="B153:B154"/>
    <mergeCell ref="C153:C154"/>
    <mergeCell ref="D153:D154"/>
    <mergeCell ref="E153:E154"/>
    <mergeCell ref="F153:F154"/>
    <mergeCell ref="G153:G154"/>
    <mergeCell ref="H153:H154"/>
    <mergeCell ref="I153:I154"/>
    <mergeCell ref="K153:K154"/>
    <mergeCell ref="L153:L154"/>
    <mergeCell ref="M153:M154"/>
    <mergeCell ref="O153:O154"/>
    <mergeCell ref="P153:P154"/>
    <mergeCell ref="Q153:Q154"/>
    <mergeCell ref="S153:S154"/>
    <mergeCell ref="T153:T154"/>
    <mergeCell ref="U153:U154"/>
    <mergeCell ref="W153:W154"/>
    <mergeCell ref="X153:X154"/>
    <mergeCell ref="Y153:Y154"/>
    <mergeCell ref="AA153:AA154"/>
    <mergeCell ref="AB153:AB154"/>
    <mergeCell ref="AC153:AC154"/>
    <mergeCell ref="A151:A152"/>
    <mergeCell ref="B151:B152"/>
    <mergeCell ref="C151:C152"/>
    <mergeCell ref="D151:D152"/>
    <mergeCell ref="E151:E152"/>
    <mergeCell ref="F151:F152"/>
    <mergeCell ref="G151:G152"/>
    <mergeCell ref="H151:H152"/>
    <mergeCell ref="I151:I152"/>
    <mergeCell ref="K151:K152"/>
    <mergeCell ref="L151:L152"/>
    <mergeCell ref="M151:M152"/>
    <mergeCell ref="O151:O152"/>
    <mergeCell ref="P151:P152"/>
    <mergeCell ref="Q151:Q152"/>
    <mergeCell ref="S151:S152"/>
    <mergeCell ref="T151:T152"/>
    <mergeCell ref="U149:U150"/>
    <mergeCell ref="U151:U152"/>
    <mergeCell ref="W149:W150"/>
    <mergeCell ref="X149:X150"/>
    <mergeCell ref="Y149:Y150"/>
    <mergeCell ref="AA149:AA150"/>
    <mergeCell ref="AB149:AB150"/>
    <mergeCell ref="AC149:AC150"/>
    <mergeCell ref="AJ149:AJ150"/>
    <mergeCell ref="A149:A150"/>
    <mergeCell ref="B149:B150"/>
    <mergeCell ref="C149:C150"/>
    <mergeCell ref="D149:D150"/>
    <mergeCell ref="E149:E150"/>
    <mergeCell ref="F149:F150"/>
    <mergeCell ref="G149:G150"/>
    <mergeCell ref="H149:H150"/>
    <mergeCell ref="I149:I150"/>
    <mergeCell ref="K149:K150"/>
    <mergeCell ref="L149:L150"/>
    <mergeCell ref="M149:M150"/>
    <mergeCell ref="O149:O150"/>
    <mergeCell ref="P149:P150"/>
    <mergeCell ref="Q149:Q150"/>
    <mergeCell ref="S149:S150"/>
    <mergeCell ref="T149:T150"/>
    <mergeCell ref="U145:U146"/>
    <mergeCell ref="W145:W146"/>
    <mergeCell ref="X145:X146"/>
    <mergeCell ref="Y145:Y146"/>
    <mergeCell ref="AA145:AA146"/>
    <mergeCell ref="AB145:AB146"/>
    <mergeCell ref="AC145:AC146"/>
    <mergeCell ref="AJ145:AJ146"/>
    <mergeCell ref="A147:A148"/>
    <mergeCell ref="B147:B148"/>
    <mergeCell ref="C147:C148"/>
    <mergeCell ref="D147:D148"/>
    <mergeCell ref="E147:E148"/>
    <mergeCell ref="F147:F148"/>
    <mergeCell ref="G147:G148"/>
    <mergeCell ref="H147:H148"/>
    <mergeCell ref="I147:I148"/>
    <mergeCell ref="K147:K148"/>
    <mergeCell ref="L147:L148"/>
    <mergeCell ref="M147:M148"/>
    <mergeCell ref="O147:O148"/>
    <mergeCell ref="P147:P148"/>
    <mergeCell ref="Q147:Q148"/>
    <mergeCell ref="S147:S148"/>
    <mergeCell ref="T147:T148"/>
    <mergeCell ref="U147:U148"/>
    <mergeCell ref="W147:W148"/>
    <mergeCell ref="X147:X148"/>
    <mergeCell ref="Y147:Y148"/>
    <mergeCell ref="AA147:AA148"/>
    <mergeCell ref="AB147:AB148"/>
    <mergeCell ref="AC147:AC148"/>
    <mergeCell ref="A145:A146"/>
    <mergeCell ref="B145:B146"/>
    <mergeCell ref="C145:C146"/>
    <mergeCell ref="D145:D146"/>
    <mergeCell ref="E145:E146"/>
    <mergeCell ref="F145:F146"/>
    <mergeCell ref="G145:G146"/>
    <mergeCell ref="H145:H146"/>
    <mergeCell ref="I145:I146"/>
    <mergeCell ref="K145:K146"/>
    <mergeCell ref="L145:L146"/>
    <mergeCell ref="M145:M146"/>
    <mergeCell ref="O145:O146"/>
    <mergeCell ref="P145:P146"/>
    <mergeCell ref="Q145:Q146"/>
    <mergeCell ref="S145:S146"/>
    <mergeCell ref="T145:T146"/>
    <mergeCell ref="U141:U142"/>
    <mergeCell ref="W141:W142"/>
    <mergeCell ref="X141:X142"/>
    <mergeCell ref="Y141:Y142"/>
    <mergeCell ref="AA141:AA142"/>
    <mergeCell ref="AB141:AB142"/>
    <mergeCell ref="AC141:AC142"/>
    <mergeCell ref="AJ141:AJ142"/>
    <mergeCell ref="A143:A144"/>
    <mergeCell ref="B143:B144"/>
    <mergeCell ref="C143:C144"/>
    <mergeCell ref="D143:D144"/>
    <mergeCell ref="E143:E144"/>
    <mergeCell ref="F143:F144"/>
    <mergeCell ref="G143:G144"/>
    <mergeCell ref="H143:H144"/>
    <mergeCell ref="I143:I144"/>
    <mergeCell ref="K143:K144"/>
    <mergeCell ref="L143:L144"/>
    <mergeCell ref="M143:M144"/>
    <mergeCell ref="O143:O144"/>
    <mergeCell ref="P143:P144"/>
    <mergeCell ref="Q143:Q144"/>
    <mergeCell ref="S143:S144"/>
    <mergeCell ref="T143:T144"/>
    <mergeCell ref="U143:U144"/>
    <mergeCell ref="W143:W144"/>
    <mergeCell ref="X143:X144"/>
    <mergeCell ref="Y143:Y144"/>
    <mergeCell ref="AA143:AA144"/>
    <mergeCell ref="AB143:AB144"/>
    <mergeCell ref="AC143:AC144"/>
    <mergeCell ref="A141:A142"/>
    <mergeCell ref="B141:B142"/>
    <mergeCell ref="C141:C142"/>
    <mergeCell ref="D141:D142"/>
    <mergeCell ref="E141:E142"/>
    <mergeCell ref="F141:F142"/>
    <mergeCell ref="G141:G142"/>
    <mergeCell ref="H141:H142"/>
    <mergeCell ref="I141:I142"/>
    <mergeCell ref="K141:K142"/>
    <mergeCell ref="L141:L142"/>
    <mergeCell ref="M141:M142"/>
    <mergeCell ref="O141:O142"/>
    <mergeCell ref="P141:P142"/>
    <mergeCell ref="Q141:Q142"/>
    <mergeCell ref="S141:S142"/>
    <mergeCell ref="T141:T142"/>
    <mergeCell ref="U137:U138"/>
    <mergeCell ref="W137:W138"/>
    <mergeCell ref="X137:X138"/>
    <mergeCell ref="Y137:Y138"/>
    <mergeCell ref="AA137:AA138"/>
    <mergeCell ref="AB137:AB138"/>
    <mergeCell ref="AC137:AC138"/>
    <mergeCell ref="AJ137:AJ138"/>
    <mergeCell ref="A139:A140"/>
    <mergeCell ref="B139:B140"/>
    <mergeCell ref="C139:C140"/>
    <mergeCell ref="D139:D140"/>
    <mergeCell ref="E139:E140"/>
    <mergeCell ref="F139:F140"/>
    <mergeCell ref="G139:G140"/>
    <mergeCell ref="H139:H140"/>
    <mergeCell ref="I139:I140"/>
    <mergeCell ref="K139:K140"/>
    <mergeCell ref="L139:L140"/>
    <mergeCell ref="M139:M140"/>
    <mergeCell ref="O139:O140"/>
    <mergeCell ref="P139:P140"/>
    <mergeCell ref="Q139:Q140"/>
    <mergeCell ref="S139:S140"/>
    <mergeCell ref="T139:T140"/>
    <mergeCell ref="U139:U140"/>
    <mergeCell ref="W139:W140"/>
    <mergeCell ref="X139:X140"/>
    <mergeCell ref="Y139:Y140"/>
    <mergeCell ref="AA139:AA140"/>
    <mergeCell ref="AB139:AB140"/>
    <mergeCell ref="AC139:AC140"/>
    <mergeCell ref="A137:A138"/>
    <mergeCell ref="B137:B138"/>
    <mergeCell ref="C137:C138"/>
    <mergeCell ref="D137:D138"/>
    <mergeCell ref="E137:E138"/>
    <mergeCell ref="F137:F138"/>
    <mergeCell ref="G137:G138"/>
    <mergeCell ref="H137:H138"/>
    <mergeCell ref="I137:I138"/>
    <mergeCell ref="K137:K138"/>
    <mergeCell ref="L137:L138"/>
    <mergeCell ref="M137:M138"/>
    <mergeCell ref="O137:O138"/>
    <mergeCell ref="P137:P138"/>
    <mergeCell ref="Q137:Q138"/>
    <mergeCell ref="S137:S138"/>
    <mergeCell ref="T137:T138"/>
    <mergeCell ref="U133:U134"/>
    <mergeCell ref="W133:W134"/>
    <mergeCell ref="X133:X134"/>
    <mergeCell ref="Y133:Y134"/>
    <mergeCell ref="AA133:AA134"/>
    <mergeCell ref="AB133:AB134"/>
    <mergeCell ref="AC133:AC134"/>
    <mergeCell ref="AJ133:AJ134"/>
    <mergeCell ref="A135:A136"/>
    <mergeCell ref="B135:B136"/>
    <mergeCell ref="C135:C136"/>
    <mergeCell ref="D135:D136"/>
    <mergeCell ref="E135:E136"/>
    <mergeCell ref="F135:F136"/>
    <mergeCell ref="G135:G136"/>
    <mergeCell ref="H135:H136"/>
    <mergeCell ref="I135:I136"/>
    <mergeCell ref="K135:K136"/>
    <mergeCell ref="L135:L136"/>
    <mergeCell ref="M135:M136"/>
    <mergeCell ref="O135:O136"/>
    <mergeCell ref="P135:P136"/>
    <mergeCell ref="Q135:Q136"/>
    <mergeCell ref="S135:S136"/>
    <mergeCell ref="T135:T136"/>
    <mergeCell ref="U135:U136"/>
    <mergeCell ref="W135:W136"/>
    <mergeCell ref="X135:X136"/>
    <mergeCell ref="Y135:Y136"/>
    <mergeCell ref="AA135:AA136"/>
    <mergeCell ref="AB135:AB136"/>
    <mergeCell ref="AC135:AC136"/>
    <mergeCell ref="A133:A134"/>
    <mergeCell ref="B133:B134"/>
    <mergeCell ref="C133:C134"/>
    <mergeCell ref="D133:D134"/>
    <mergeCell ref="E133:E134"/>
    <mergeCell ref="F133:F134"/>
    <mergeCell ref="G133:G134"/>
    <mergeCell ref="H133:H134"/>
    <mergeCell ref="I133:I134"/>
    <mergeCell ref="K133:K134"/>
    <mergeCell ref="L133:L134"/>
    <mergeCell ref="M133:M134"/>
    <mergeCell ref="O133:O134"/>
    <mergeCell ref="P133:P134"/>
    <mergeCell ref="Q133:Q134"/>
    <mergeCell ref="S133:S134"/>
    <mergeCell ref="T133:T134"/>
    <mergeCell ref="U129:U130"/>
    <mergeCell ref="W129:W130"/>
    <mergeCell ref="X129:X130"/>
    <mergeCell ref="Y129:Y130"/>
    <mergeCell ref="AA129:AA130"/>
    <mergeCell ref="AB129:AB130"/>
    <mergeCell ref="AC129:AC130"/>
    <mergeCell ref="AJ129:AJ130"/>
    <mergeCell ref="A131:A132"/>
    <mergeCell ref="B131:B132"/>
    <mergeCell ref="C131:C132"/>
    <mergeCell ref="D131:D132"/>
    <mergeCell ref="E131:E132"/>
    <mergeCell ref="F131:F132"/>
    <mergeCell ref="G131:G132"/>
    <mergeCell ref="H131:H132"/>
    <mergeCell ref="I131:I132"/>
    <mergeCell ref="K131:K132"/>
    <mergeCell ref="L131:L132"/>
    <mergeCell ref="M131:M132"/>
    <mergeCell ref="O131:O132"/>
    <mergeCell ref="P131:P132"/>
    <mergeCell ref="Q131:Q132"/>
    <mergeCell ref="S131:S132"/>
    <mergeCell ref="T131:T132"/>
    <mergeCell ref="U131:U132"/>
    <mergeCell ref="W131:W132"/>
    <mergeCell ref="X131:X132"/>
    <mergeCell ref="Y131:Y132"/>
    <mergeCell ref="AA131:AA132"/>
    <mergeCell ref="AB131:AB132"/>
    <mergeCell ref="AC131:AC132"/>
    <mergeCell ref="A129:A130"/>
    <mergeCell ref="B129:B130"/>
    <mergeCell ref="C129:C130"/>
    <mergeCell ref="D129:D130"/>
    <mergeCell ref="E129:E130"/>
    <mergeCell ref="F129:F130"/>
    <mergeCell ref="G129:G130"/>
    <mergeCell ref="H129:H130"/>
    <mergeCell ref="I129:I130"/>
    <mergeCell ref="K129:K130"/>
    <mergeCell ref="L129:L130"/>
    <mergeCell ref="M129:M130"/>
    <mergeCell ref="O129:O130"/>
    <mergeCell ref="P129:P130"/>
    <mergeCell ref="Q129:Q130"/>
    <mergeCell ref="S129:S130"/>
    <mergeCell ref="T129:T130"/>
    <mergeCell ref="U125:U126"/>
    <mergeCell ref="W125:W126"/>
    <mergeCell ref="X125:X126"/>
    <mergeCell ref="Y125:Y126"/>
    <mergeCell ref="AA125:AA126"/>
    <mergeCell ref="AB125:AB126"/>
    <mergeCell ref="AC125:AC126"/>
    <mergeCell ref="AJ125:AJ126"/>
    <mergeCell ref="A127:A128"/>
    <mergeCell ref="B127:B128"/>
    <mergeCell ref="C127:C128"/>
    <mergeCell ref="D127:D128"/>
    <mergeCell ref="E127:E128"/>
    <mergeCell ref="F127:F128"/>
    <mergeCell ref="G127:G128"/>
    <mergeCell ref="H127:H128"/>
    <mergeCell ref="I127:I128"/>
    <mergeCell ref="K127:K128"/>
    <mergeCell ref="L127:L128"/>
    <mergeCell ref="M127:M128"/>
    <mergeCell ref="O127:O128"/>
    <mergeCell ref="P127:P128"/>
    <mergeCell ref="Q127:Q128"/>
    <mergeCell ref="S127:S128"/>
    <mergeCell ref="T127:T128"/>
    <mergeCell ref="U127:U128"/>
    <mergeCell ref="W127:W128"/>
    <mergeCell ref="X127:X128"/>
    <mergeCell ref="Y127:Y128"/>
    <mergeCell ref="AA127:AA128"/>
    <mergeCell ref="AB127:AB128"/>
    <mergeCell ref="AC127:AC128"/>
    <mergeCell ref="K123:K124"/>
    <mergeCell ref="L123:L124"/>
    <mergeCell ref="M123:M124"/>
    <mergeCell ref="O123:O124"/>
    <mergeCell ref="P123:P124"/>
    <mergeCell ref="Q123:Q124"/>
    <mergeCell ref="S123:S124"/>
    <mergeCell ref="T123:T124"/>
    <mergeCell ref="U123:U124"/>
    <mergeCell ref="W123:W124"/>
    <mergeCell ref="X123:X124"/>
    <mergeCell ref="Y123:Y124"/>
    <mergeCell ref="AA123:AA124"/>
    <mergeCell ref="AB123:AB124"/>
    <mergeCell ref="AC123:AC124"/>
    <mergeCell ref="A125:A126"/>
    <mergeCell ref="B125:B126"/>
    <mergeCell ref="C125:C126"/>
    <mergeCell ref="D125:D126"/>
    <mergeCell ref="E125:E126"/>
    <mergeCell ref="F125:F126"/>
    <mergeCell ref="G125:G126"/>
    <mergeCell ref="H125:H126"/>
    <mergeCell ref="I125:I126"/>
    <mergeCell ref="K125:K126"/>
    <mergeCell ref="L125:L126"/>
    <mergeCell ref="M125:M126"/>
    <mergeCell ref="O125:O126"/>
    <mergeCell ref="P125:P126"/>
    <mergeCell ref="Q125:Q126"/>
    <mergeCell ref="S125:S126"/>
    <mergeCell ref="T125:T126"/>
    <mergeCell ref="U111:U112"/>
    <mergeCell ref="W111:W112"/>
    <mergeCell ref="X111:X112"/>
    <mergeCell ref="Y111:Y112"/>
    <mergeCell ref="AA111:AA112"/>
    <mergeCell ref="AB111:AB112"/>
    <mergeCell ref="AC111:AC112"/>
    <mergeCell ref="AJ111:AJ112"/>
    <mergeCell ref="J119:M119"/>
    <mergeCell ref="N119:Q119"/>
    <mergeCell ref="R119:U119"/>
    <mergeCell ref="V119:Y119"/>
    <mergeCell ref="Z119:AC119"/>
    <mergeCell ref="AD119:AH119"/>
    <mergeCell ref="A121:A122"/>
    <mergeCell ref="B121:B122"/>
    <mergeCell ref="C121:C122"/>
    <mergeCell ref="D121:D122"/>
    <mergeCell ref="E121:E122"/>
    <mergeCell ref="F121:F122"/>
    <mergeCell ref="G121:G122"/>
    <mergeCell ref="H121:H122"/>
    <mergeCell ref="I121:I122"/>
    <mergeCell ref="K121:K122"/>
    <mergeCell ref="L121:L122"/>
    <mergeCell ref="M121:M122"/>
    <mergeCell ref="O121:O122"/>
    <mergeCell ref="P121:P122"/>
    <mergeCell ref="Q121:Q122"/>
    <mergeCell ref="S121:S122"/>
    <mergeCell ref="T121:T122"/>
    <mergeCell ref="U121:U122"/>
    <mergeCell ref="A111:A112"/>
    <mergeCell ref="B111:B112"/>
    <mergeCell ref="C111:C112"/>
    <mergeCell ref="D111:D112"/>
    <mergeCell ref="E111:E112"/>
    <mergeCell ref="F111:F112"/>
    <mergeCell ref="G111:G112"/>
    <mergeCell ref="H111:H112"/>
    <mergeCell ref="I111:I112"/>
    <mergeCell ref="K111:K112"/>
    <mergeCell ref="L111:L112"/>
    <mergeCell ref="M111:M112"/>
    <mergeCell ref="O111:O112"/>
    <mergeCell ref="P111:P112"/>
    <mergeCell ref="Q111:Q112"/>
    <mergeCell ref="S111:S112"/>
    <mergeCell ref="T111:T112"/>
    <mergeCell ref="U107:U108"/>
    <mergeCell ref="W107:W108"/>
    <mergeCell ref="X107:X108"/>
    <mergeCell ref="Y107:Y108"/>
    <mergeCell ref="AA107:AA108"/>
    <mergeCell ref="AB107:AB108"/>
    <mergeCell ref="AC107:AC108"/>
    <mergeCell ref="AJ107:AJ108"/>
    <mergeCell ref="A109:A110"/>
    <mergeCell ref="B109:B110"/>
    <mergeCell ref="C109:C110"/>
    <mergeCell ref="D109:D110"/>
    <mergeCell ref="E109:E110"/>
    <mergeCell ref="F109:F110"/>
    <mergeCell ref="G109:G110"/>
    <mergeCell ref="H109:H110"/>
    <mergeCell ref="I109:I110"/>
    <mergeCell ref="K109:K110"/>
    <mergeCell ref="L109:L110"/>
    <mergeCell ref="M109:M110"/>
    <mergeCell ref="O109:O110"/>
    <mergeCell ref="P109:P110"/>
    <mergeCell ref="Q109:Q110"/>
    <mergeCell ref="S109:S110"/>
    <mergeCell ref="T109:T110"/>
    <mergeCell ref="U109:U110"/>
    <mergeCell ref="W109:W110"/>
    <mergeCell ref="X109:X110"/>
    <mergeCell ref="Y109:Y110"/>
    <mergeCell ref="AA109:AA110"/>
    <mergeCell ref="AB109:AB110"/>
    <mergeCell ref="AC109:AC110"/>
    <mergeCell ref="A107:A108"/>
    <mergeCell ref="B107:B108"/>
    <mergeCell ref="C107:C108"/>
    <mergeCell ref="D107:D108"/>
    <mergeCell ref="E107:E108"/>
    <mergeCell ref="F107:F108"/>
    <mergeCell ref="G107:G108"/>
    <mergeCell ref="H107:H108"/>
    <mergeCell ref="I107:I108"/>
    <mergeCell ref="K107:K108"/>
    <mergeCell ref="L107:L108"/>
    <mergeCell ref="M107:M108"/>
    <mergeCell ref="O107:O108"/>
    <mergeCell ref="P107:P108"/>
    <mergeCell ref="Q107:Q108"/>
    <mergeCell ref="S107:S108"/>
    <mergeCell ref="T107:T108"/>
    <mergeCell ref="U103:U104"/>
    <mergeCell ref="W103:W104"/>
    <mergeCell ref="X103:X104"/>
    <mergeCell ref="Y103:Y104"/>
    <mergeCell ref="AA103:AA104"/>
    <mergeCell ref="AB103:AB104"/>
    <mergeCell ref="AC103:AC104"/>
    <mergeCell ref="AJ103:AJ104"/>
    <mergeCell ref="A105:A106"/>
    <mergeCell ref="B105:B106"/>
    <mergeCell ref="C105:C106"/>
    <mergeCell ref="D105:D106"/>
    <mergeCell ref="E105:E106"/>
    <mergeCell ref="F105:F106"/>
    <mergeCell ref="G105:G106"/>
    <mergeCell ref="H105:H106"/>
    <mergeCell ref="I105:I106"/>
    <mergeCell ref="K105:K106"/>
    <mergeCell ref="L105:L106"/>
    <mergeCell ref="M105:M106"/>
    <mergeCell ref="O105:O106"/>
    <mergeCell ref="P105:P106"/>
    <mergeCell ref="Q105:Q106"/>
    <mergeCell ref="S105:S106"/>
    <mergeCell ref="T105:T106"/>
    <mergeCell ref="U105:U106"/>
    <mergeCell ref="W105:W106"/>
    <mergeCell ref="X105:X106"/>
    <mergeCell ref="Y105:Y106"/>
    <mergeCell ref="AA105:AA106"/>
    <mergeCell ref="AB105:AB106"/>
    <mergeCell ref="AC105:AC106"/>
    <mergeCell ref="A103:A104"/>
    <mergeCell ref="B103:B104"/>
    <mergeCell ref="C103:C104"/>
    <mergeCell ref="D103:D104"/>
    <mergeCell ref="E103:E104"/>
    <mergeCell ref="F103:F104"/>
    <mergeCell ref="G103:G104"/>
    <mergeCell ref="H103:H104"/>
    <mergeCell ref="I103:I104"/>
    <mergeCell ref="K103:K104"/>
    <mergeCell ref="L103:L104"/>
    <mergeCell ref="M103:M104"/>
    <mergeCell ref="O103:O104"/>
    <mergeCell ref="P103:P104"/>
    <mergeCell ref="Q103:Q104"/>
    <mergeCell ref="S103:S104"/>
    <mergeCell ref="T103:T104"/>
    <mergeCell ref="U99:U100"/>
    <mergeCell ref="W99:W100"/>
    <mergeCell ref="X99:X100"/>
    <mergeCell ref="Y99:Y100"/>
    <mergeCell ref="AA99:AA100"/>
    <mergeCell ref="AB99:AB100"/>
    <mergeCell ref="AC99:AC100"/>
    <mergeCell ref="AJ99:AJ100"/>
    <mergeCell ref="A101:A102"/>
    <mergeCell ref="B101:B102"/>
    <mergeCell ref="C101:C102"/>
    <mergeCell ref="D101:D102"/>
    <mergeCell ref="E101:E102"/>
    <mergeCell ref="F101:F102"/>
    <mergeCell ref="G101:G102"/>
    <mergeCell ref="H101:H102"/>
    <mergeCell ref="I101:I102"/>
    <mergeCell ref="K101:K102"/>
    <mergeCell ref="L101:L102"/>
    <mergeCell ref="M101:M102"/>
    <mergeCell ref="O101:O102"/>
    <mergeCell ref="P101:P102"/>
    <mergeCell ref="Q101:Q102"/>
    <mergeCell ref="S101:S102"/>
    <mergeCell ref="T101:T102"/>
    <mergeCell ref="U101:U102"/>
    <mergeCell ref="W101:W102"/>
    <mergeCell ref="X101:X102"/>
    <mergeCell ref="Y101:Y102"/>
    <mergeCell ref="AA101:AA102"/>
    <mergeCell ref="AB101:AB102"/>
    <mergeCell ref="AC101:AC102"/>
    <mergeCell ref="A99:A100"/>
    <mergeCell ref="B99:B100"/>
    <mergeCell ref="C99:C100"/>
    <mergeCell ref="D99:D100"/>
    <mergeCell ref="E99:E100"/>
    <mergeCell ref="F99:F100"/>
    <mergeCell ref="G99:G100"/>
    <mergeCell ref="H99:H100"/>
    <mergeCell ref="I99:I100"/>
    <mergeCell ref="K99:K100"/>
    <mergeCell ref="L99:L100"/>
    <mergeCell ref="M99:M100"/>
    <mergeCell ref="O99:O100"/>
    <mergeCell ref="P99:P100"/>
    <mergeCell ref="Q99:Q100"/>
    <mergeCell ref="S99:S100"/>
    <mergeCell ref="T99:T100"/>
    <mergeCell ref="U95:U96"/>
    <mergeCell ref="W95:W96"/>
    <mergeCell ref="X95:X96"/>
    <mergeCell ref="Y95:Y96"/>
    <mergeCell ref="AA95:AA96"/>
    <mergeCell ref="AB95:AB96"/>
    <mergeCell ref="AC95:AC96"/>
    <mergeCell ref="AJ95:AJ96"/>
    <mergeCell ref="A97:A98"/>
    <mergeCell ref="B97:B98"/>
    <mergeCell ref="C97:C98"/>
    <mergeCell ref="D97:D98"/>
    <mergeCell ref="E97:E98"/>
    <mergeCell ref="F97:F98"/>
    <mergeCell ref="G97:G98"/>
    <mergeCell ref="H97:H98"/>
    <mergeCell ref="I97:I98"/>
    <mergeCell ref="K97:K98"/>
    <mergeCell ref="L97:L98"/>
    <mergeCell ref="M97:M98"/>
    <mergeCell ref="O97:O98"/>
    <mergeCell ref="P97:P98"/>
    <mergeCell ref="Q97:Q98"/>
    <mergeCell ref="S97:S98"/>
    <mergeCell ref="T97:T98"/>
    <mergeCell ref="U97:U98"/>
    <mergeCell ref="W97:W98"/>
    <mergeCell ref="X97:X98"/>
    <mergeCell ref="Y97:Y98"/>
    <mergeCell ref="AA97:AA98"/>
    <mergeCell ref="AB97:AB98"/>
    <mergeCell ref="AC97:AC98"/>
    <mergeCell ref="A95:A96"/>
    <mergeCell ref="B95:B96"/>
    <mergeCell ref="C95:C96"/>
    <mergeCell ref="D95:D96"/>
    <mergeCell ref="E95:E96"/>
    <mergeCell ref="F95:F96"/>
    <mergeCell ref="G95:G96"/>
    <mergeCell ref="H95:H96"/>
    <mergeCell ref="I95:I96"/>
    <mergeCell ref="K95:K96"/>
    <mergeCell ref="L95:L96"/>
    <mergeCell ref="M95:M96"/>
    <mergeCell ref="O95:O96"/>
    <mergeCell ref="P95:P96"/>
    <mergeCell ref="Q95:Q96"/>
    <mergeCell ref="S95:S96"/>
    <mergeCell ref="T95:T96"/>
    <mergeCell ref="U91:U92"/>
    <mergeCell ref="W91:W92"/>
    <mergeCell ref="X91:X92"/>
    <mergeCell ref="Y91:Y92"/>
    <mergeCell ref="AA91:AA92"/>
    <mergeCell ref="AB91:AB92"/>
    <mergeCell ref="AC91:AC92"/>
    <mergeCell ref="AJ91:AJ92"/>
    <mergeCell ref="A93:A94"/>
    <mergeCell ref="B93:B94"/>
    <mergeCell ref="C93:C94"/>
    <mergeCell ref="D93:D94"/>
    <mergeCell ref="E93:E94"/>
    <mergeCell ref="F93:F94"/>
    <mergeCell ref="G93:G94"/>
    <mergeCell ref="H93:H94"/>
    <mergeCell ref="I93:I94"/>
    <mergeCell ref="K93:K94"/>
    <mergeCell ref="L93:L94"/>
    <mergeCell ref="M93:M94"/>
    <mergeCell ref="O93:O94"/>
    <mergeCell ref="P93:P94"/>
    <mergeCell ref="Q93:Q94"/>
    <mergeCell ref="S93:S94"/>
    <mergeCell ref="T93:T94"/>
    <mergeCell ref="U93:U94"/>
    <mergeCell ref="W93:W94"/>
    <mergeCell ref="X93:X94"/>
    <mergeCell ref="Y93:Y94"/>
    <mergeCell ref="AA93:AA94"/>
    <mergeCell ref="AB93:AB94"/>
    <mergeCell ref="AC93:AC94"/>
    <mergeCell ref="A91:A92"/>
    <mergeCell ref="B91:B92"/>
    <mergeCell ref="C91:C92"/>
    <mergeCell ref="D91:D92"/>
    <mergeCell ref="E91:E92"/>
    <mergeCell ref="F91:F92"/>
    <mergeCell ref="G91:G92"/>
    <mergeCell ref="H91:H92"/>
    <mergeCell ref="I91:I92"/>
    <mergeCell ref="K91:K92"/>
    <mergeCell ref="L91:L92"/>
    <mergeCell ref="M91:M92"/>
    <mergeCell ref="O91:O92"/>
    <mergeCell ref="P91:P92"/>
    <mergeCell ref="Q91:Q92"/>
    <mergeCell ref="S91:S92"/>
    <mergeCell ref="T91:T92"/>
    <mergeCell ref="U87:U88"/>
    <mergeCell ref="W87:W88"/>
    <mergeCell ref="X87:X88"/>
    <mergeCell ref="Y87:Y88"/>
    <mergeCell ref="AA87:AA88"/>
    <mergeCell ref="AB87:AB88"/>
    <mergeCell ref="AC87:AC88"/>
    <mergeCell ref="AJ87:AJ88"/>
    <mergeCell ref="A89:A90"/>
    <mergeCell ref="B89:B90"/>
    <mergeCell ref="C89:C90"/>
    <mergeCell ref="D89:D90"/>
    <mergeCell ref="E89:E90"/>
    <mergeCell ref="F89:F90"/>
    <mergeCell ref="G89:G90"/>
    <mergeCell ref="H89:H90"/>
    <mergeCell ref="I89:I90"/>
    <mergeCell ref="K89:K90"/>
    <mergeCell ref="L89:L90"/>
    <mergeCell ref="M89:M90"/>
    <mergeCell ref="O89:O90"/>
    <mergeCell ref="P89:P90"/>
    <mergeCell ref="Q89:Q90"/>
    <mergeCell ref="S89:S90"/>
    <mergeCell ref="T89:T90"/>
    <mergeCell ref="U89:U90"/>
    <mergeCell ref="W89:W90"/>
    <mergeCell ref="X89:X90"/>
    <mergeCell ref="Y89:Y90"/>
    <mergeCell ref="AA89:AA90"/>
    <mergeCell ref="AB89:AB90"/>
    <mergeCell ref="AC89:AC90"/>
    <mergeCell ref="A87:A88"/>
    <mergeCell ref="B87:B88"/>
    <mergeCell ref="C87:C88"/>
    <mergeCell ref="D87:D88"/>
    <mergeCell ref="E87:E88"/>
    <mergeCell ref="F87:F88"/>
    <mergeCell ref="G87:G88"/>
    <mergeCell ref="H87:H88"/>
    <mergeCell ref="I87:I88"/>
    <mergeCell ref="K87:K88"/>
    <mergeCell ref="L87:L88"/>
    <mergeCell ref="M87:M88"/>
    <mergeCell ref="O87:O88"/>
    <mergeCell ref="P87:P88"/>
    <mergeCell ref="Q87:Q88"/>
    <mergeCell ref="S87:S88"/>
    <mergeCell ref="T87:T88"/>
    <mergeCell ref="W83:W84"/>
    <mergeCell ref="X83:X84"/>
    <mergeCell ref="Y83:Y84"/>
    <mergeCell ref="AA83:AA84"/>
    <mergeCell ref="AB83:AB84"/>
    <mergeCell ref="AC83:AC84"/>
    <mergeCell ref="A85:A86"/>
    <mergeCell ref="B85:B86"/>
    <mergeCell ref="C85:C86"/>
    <mergeCell ref="D85:D86"/>
    <mergeCell ref="E85:E86"/>
    <mergeCell ref="F85:F86"/>
    <mergeCell ref="G85:G86"/>
    <mergeCell ref="H85:H86"/>
    <mergeCell ref="I85:I86"/>
    <mergeCell ref="K85:K86"/>
    <mergeCell ref="L85:L86"/>
    <mergeCell ref="M85:M86"/>
    <mergeCell ref="O85:O86"/>
    <mergeCell ref="P85:P86"/>
    <mergeCell ref="Q85:Q86"/>
    <mergeCell ref="S85:S86"/>
    <mergeCell ref="T85:T86"/>
    <mergeCell ref="U85:U86"/>
    <mergeCell ref="W85:W86"/>
    <mergeCell ref="X85:X86"/>
    <mergeCell ref="Y85:Y86"/>
    <mergeCell ref="AA85:AA86"/>
    <mergeCell ref="AB85:AB86"/>
    <mergeCell ref="AC85:AC86"/>
    <mergeCell ref="AA71:AA72"/>
    <mergeCell ref="AB71:AB72"/>
    <mergeCell ref="AC71:AC72"/>
    <mergeCell ref="AA73:AA74"/>
    <mergeCell ref="AB73:AB74"/>
    <mergeCell ref="AC73:AC74"/>
    <mergeCell ref="AA75:AA76"/>
    <mergeCell ref="AB75:AB76"/>
    <mergeCell ref="AC75:AC76"/>
    <mergeCell ref="J81:M81"/>
    <mergeCell ref="N81:Q81"/>
    <mergeCell ref="R81:U81"/>
    <mergeCell ref="V81:Y81"/>
    <mergeCell ref="Z81:AC81"/>
    <mergeCell ref="A83:A84"/>
    <mergeCell ref="B83:B84"/>
    <mergeCell ref="C83:C84"/>
    <mergeCell ref="D83:D84"/>
    <mergeCell ref="E83:E84"/>
    <mergeCell ref="F83:F84"/>
    <mergeCell ref="G83:G84"/>
    <mergeCell ref="H83:H84"/>
    <mergeCell ref="I83:I84"/>
    <mergeCell ref="K83:K84"/>
    <mergeCell ref="L83:L84"/>
    <mergeCell ref="M83:M84"/>
    <mergeCell ref="O83:O84"/>
    <mergeCell ref="P83:P84"/>
    <mergeCell ref="Q83:Q84"/>
    <mergeCell ref="S83:S84"/>
    <mergeCell ref="T83:T84"/>
    <mergeCell ref="U83:U84"/>
    <mergeCell ref="AA59:AA60"/>
    <mergeCell ref="AB59:AB60"/>
    <mergeCell ref="AC59:AC60"/>
    <mergeCell ref="AA61:AA62"/>
    <mergeCell ref="AB61:AB62"/>
    <mergeCell ref="AC61:AC62"/>
    <mergeCell ref="AA63:AA64"/>
    <mergeCell ref="AB63:AB64"/>
    <mergeCell ref="AC63:AC64"/>
    <mergeCell ref="AA65:AA66"/>
    <mergeCell ref="AB65:AB66"/>
    <mergeCell ref="AC65:AC66"/>
    <mergeCell ref="AA67:AA68"/>
    <mergeCell ref="AB67:AB68"/>
    <mergeCell ref="AC67:AC68"/>
    <mergeCell ref="AA69:AA70"/>
    <mergeCell ref="AB69:AB70"/>
    <mergeCell ref="AC69:AC70"/>
    <mergeCell ref="AA47:AA48"/>
    <mergeCell ref="AB47:AB48"/>
    <mergeCell ref="AC47:AC48"/>
    <mergeCell ref="AA49:AA50"/>
    <mergeCell ref="AB49:AB50"/>
    <mergeCell ref="AC49:AC50"/>
    <mergeCell ref="AA51:AA52"/>
    <mergeCell ref="AB51:AB52"/>
    <mergeCell ref="AC51:AC52"/>
    <mergeCell ref="AA53:AA54"/>
    <mergeCell ref="AB53:AB54"/>
    <mergeCell ref="AC53:AC54"/>
    <mergeCell ref="AA55:AA56"/>
    <mergeCell ref="AB55:AB56"/>
    <mergeCell ref="AC55:AC56"/>
    <mergeCell ref="AA57:AA58"/>
    <mergeCell ref="AB57:AB58"/>
    <mergeCell ref="AC57:AC58"/>
    <mergeCell ref="Y57:Y58"/>
    <mergeCell ref="X57:X58"/>
    <mergeCell ref="W57:W58"/>
    <mergeCell ref="W55:W56"/>
    <mergeCell ref="X55:X56"/>
    <mergeCell ref="Y55:Y56"/>
    <mergeCell ref="Y53:Y54"/>
    <mergeCell ref="X53:X54"/>
    <mergeCell ref="W53:W54"/>
    <mergeCell ref="W51:W52"/>
    <mergeCell ref="X51:X52"/>
    <mergeCell ref="Y51:Y52"/>
    <mergeCell ref="Y49:Y50"/>
    <mergeCell ref="X49:X50"/>
    <mergeCell ref="W49:W50"/>
    <mergeCell ref="Y69:Y70"/>
    <mergeCell ref="X69:X70"/>
    <mergeCell ref="W69:W70"/>
    <mergeCell ref="W67:W68"/>
    <mergeCell ref="X67:X68"/>
    <mergeCell ref="Y67:Y68"/>
    <mergeCell ref="Y65:Y66"/>
    <mergeCell ref="X65:X66"/>
    <mergeCell ref="W65:W66"/>
    <mergeCell ref="W63:W64"/>
    <mergeCell ref="X63:X64"/>
    <mergeCell ref="Y63:Y64"/>
    <mergeCell ref="Y61:Y62"/>
    <mergeCell ref="X61:X62"/>
    <mergeCell ref="W61:W62"/>
    <mergeCell ref="W59:W60"/>
    <mergeCell ref="X59:X60"/>
    <mergeCell ref="Y59:Y60"/>
    <mergeCell ref="S71:S72"/>
    <mergeCell ref="T71:T72"/>
    <mergeCell ref="U71:U72"/>
    <mergeCell ref="U73:U74"/>
    <mergeCell ref="T73:T74"/>
    <mergeCell ref="S73:S74"/>
    <mergeCell ref="S75:S76"/>
    <mergeCell ref="T75:T76"/>
    <mergeCell ref="U75:U76"/>
    <mergeCell ref="W75:W76"/>
    <mergeCell ref="X75:X76"/>
    <mergeCell ref="Y75:Y76"/>
    <mergeCell ref="Y73:Y74"/>
    <mergeCell ref="X73:X74"/>
    <mergeCell ref="W73:W74"/>
    <mergeCell ref="W71:W72"/>
    <mergeCell ref="X71:X72"/>
    <mergeCell ref="Y71:Y72"/>
    <mergeCell ref="S59:S60"/>
    <mergeCell ref="T59:T60"/>
    <mergeCell ref="U59:U60"/>
    <mergeCell ref="U61:U62"/>
    <mergeCell ref="T61:T62"/>
    <mergeCell ref="S61:S62"/>
    <mergeCell ref="S63:S64"/>
    <mergeCell ref="T63:T64"/>
    <mergeCell ref="U63:U64"/>
    <mergeCell ref="U65:U66"/>
    <mergeCell ref="T65:T66"/>
    <mergeCell ref="S65:S66"/>
    <mergeCell ref="S67:S68"/>
    <mergeCell ref="U69:U70"/>
    <mergeCell ref="T69:T70"/>
    <mergeCell ref="S69:S70"/>
    <mergeCell ref="U49:U50"/>
    <mergeCell ref="T49:T50"/>
    <mergeCell ref="S49:S50"/>
    <mergeCell ref="S51:S52"/>
    <mergeCell ref="T51:T52"/>
    <mergeCell ref="U51:U52"/>
    <mergeCell ref="U53:U54"/>
    <mergeCell ref="T53:T54"/>
    <mergeCell ref="S53:S54"/>
    <mergeCell ref="S55:S56"/>
    <mergeCell ref="T55:T56"/>
    <mergeCell ref="U55:U56"/>
    <mergeCell ref="U57:U58"/>
    <mergeCell ref="T57:T58"/>
    <mergeCell ref="S57:S58"/>
    <mergeCell ref="B31:L31"/>
    <mergeCell ref="B33:L33"/>
    <mergeCell ref="I8:L8"/>
    <mergeCell ref="M8:P8"/>
    <mergeCell ref="I9:L9"/>
    <mergeCell ref="M9:P9"/>
    <mergeCell ref="I6:L6"/>
    <mergeCell ref="M6:P6"/>
    <mergeCell ref="I7:L7"/>
    <mergeCell ref="M7:P7"/>
    <mergeCell ref="A1:AI1"/>
    <mergeCell ref="I4:L4"/>
    <mergeCell ref="M4:P4"/>
    <mergeCell ref="I5:L5"/>
    <mergeCell ref="M5:P5"/>
    <mergeCell ref="B4:C4"/>
    <mergeCell ref="B5:C5"/>
    <mergeCell ref="B6:C6"/>
    <mergeCell ref="B7:C7"/>
    <mergeCell ref="B8:C8"/>
    <mergeCell ref="B9:C9"/>
    <mergeCell ref="B27:L27"/>
    <mergeCell ref="O27:AA27"/>
    <mergeCell ref="B28:L28"/>
    <mergeCell ref="O28:AA28"/>
    <mergeCell ref="B29:L29"/>
    <mergeCell ref="O29:AA29"/>
    <mergeCell ref="I12:L12"/>
    <mergeCell ref="M12:P12"/>
    <mergeCell ref="B23:C23"/>
    <mergeCell ref="I13:L13"/>
    <mergeCell ref="M13:P13"/>
    <mergeCell ref="B26:L26"/>
    <mergeCell ref="O26:AA26"/>
    <mergeCell ref="I10:L10"/>
    <mergeCell ref="M10:P10"/>
    <mergeCell ref="B21:C21"/>
    <mergeCell ref="D21:E21"/>
    <mergeCell ref="I11:L11"/>
    <mergeCell ref="M11:P11"/>
    <mergeCell ref="B22:C22"/>
    <mergeCell ref="D22:E22"/>
    <mergeCell ref="D23:E23"/>
    <mergeCell ref="B19:C19"/>
    <mergeCell ref="B15:E15"/>
    <mergeCell ref="B16:C16"/>
    <mergeCell ref="D16:E16"/>
    <mergeCell ref="D18:E18"/>
    <mergeCell ref="B18:C18"/>
    <mergeCell ref="D17:E17"/>
    <mergeCell ref="B17:C17"/>
    <mergeCell ref="D20:E20"/>
    <mergeCell ref="B20:C20"/>
    <mergeCell ref="D19:E19"/>
    <mergeCell ref="B10:C10"/>
    <mergeCell ref="A79:I79"/>
    <mergeCell ref="A43:I43"/>
    <mergeCell ref="D47:D48"/>
    <mergeCell ref="E47:E48"/>
    <mergeCell ref="F47:F48"/>
    <mergeCell ref="G47:G48"/>
    <mergeCell ref="H47:H48"/>
    <mergeCell ref="I47:I48"/>
    <mergeCell ref="A49:A50"/>
    <mergeCell ref="A51:A52"/>
    <mergeCell ref="A53:A54"/>
    <mergeCell ref="A55:A56"/>
    <mergeCell ref="A57:A58"/>
    <mergeCell ref="A59:A60"/>
    <mergeCell ref="A61:A62"/>
    <mergeCell ref="A47:A48"/>
    <mergeCell ref="B47:B48"/>
    <mergeCell ref="C47:C48"/>
    <mergeCell ref="A75:A76"/>
    <mergeCell ref="F53:F54"/>
    <mergeCell ref="G53:G54"/>
    <mergeCell ref="H53:H54"/>
    <mergeCell ref="I53:I54"/>
    <mergeCell ref="A63:A64"/>
    <mergeCell ref="A65:A66"/>
    <mergeCell ref="A67:A68"/>
    <mergeCell ref="B67:B68"/>
    <mergeCell ref="C67:C68"/>
    <mergeCell ref="C69:C70"/>
    <mergeCell ref="A69:A70"/>
    <mergeCell ref="A71:A72"/>
    <mergeCell ref="A73:A74"/>
    <mergeCell ref="A117:I117"/>
    <mergeCell ref="F187:H187"/>
    <mergeCell ref="I187:L187"/>
    <mergeCell ref="M187:O187"/>
    <mergeCell ref="P187:S187"/>
    <mergeCell ref="T187:V187"/>
    <mergeCell ref="W187:Z187"/>
    <mergeCell ref="AA187:AC187"/>
    <mergeCell ref="AD187:AG187"/>
    <mergeCell ref="AI185:AI186"/>
    <mergeCell ref="A183:I183"/>
    <mergeCell ref="A185:A186"/>
    <mergeCell ref="B185:B186"/>
    <mergeCell ref="C185:C186"/>
    <mergeCell ref="D185:D186"/>
    <mergeCell ref="E185:E186"/>
    <mergeCell ref="F185:F186"/>
    <mergeCell ref="W121:W122"/>
    <mergeCell ref="X121:X122"/>
    <mergeCell ref="Y121:Y122"/>
    <mergeCell ref="AA121:AA122"/>
    <mergeCell ref="AB121:AB122"/>
    <mergeCell ref="AC121:AC122"/>
    <mergeCell ref="A123:A124"/>
    <mergeCell ref="B123:B124"/>
    <mergeCell ref="C123:C124"/>
    <mergeCell ref="D123:D124"/>
    <mergeCell ref="E123:E124"/>
    <mergeCell ref="F123:F124"/>
    <mergeCell ref="G123:G124"/>
    <mergeCell ref="H123:H124"/>
    <mergeCell ref="I123:I124"/>
    <mergeCell ref="AA190:AC190"/>
    <mergeCell ref="AD190:AG190"/>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88:AC188"/>
    <mergeCell ref="AD188:AG188"/>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A194:AC194"/>
    <mergeCell ref="AD194:AG194"/>
    <mergeCell ref="F195:H195"/>
    <mergeCell ref="I195:L195"/>
    <mergeCell ref="M195:O195"/>
    <mergeCell ref="P195:S195"/>
    <mergeCell ref="T195:V195"/>
    <mergeCell ref="W195:Z195"/>
    <mergeCell ref="AA195:AC195"/>
    <mergeCell ref="AD195:AG195"/>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8:AC198"/>
    <mergeCell ref="AD198:AG198"/>
    <mergeCell ref="F199:H199"/>
    <mergeCell ref="I199:L199"/>
    <mergeCell ref="M199:O199"/>
    <mergeCell ref="P199:S199"/>
    <mergeCell ref="T199:V199"/>
    <mergeCell ref="W199:Z199"/>
    <mergeCell ref="AA199:AC199"/>
    <mergeCell ref="AD199:AG199"/>
    <mergeCell ref="F198:H198"/>
    <mergeCell ref="I198:L198"/>
    <mergeCell ref="M198:O198"/>
    <mergeCell ref="P198:S198"/>
    <mergeCell ref="T198:V198"/>
    <mergeCell ref="W198:Z198"/>
    <mergeCell ref="AA196:AC196"/>
    <mergeCell ref="AD196:AG196"/>
    <mergeCell ref="F197:H197"/>
    <mergeCell ref="I197:L197"/>
    <mergeCell ref="M197:O197"/>
    <mergeCell ref="P197:S197"/>
    <mergeCell ref="T197:V197"/>
    <mergeCell ref="W197:Z197"/>
    <mergeCell ref="AA197:AC197"/>
    <mergeCell ref="AD197:AG197"/>
    <mergeCell ref="F196:H196"/>
    <mergeCell ref="I196:L196"/>
    <mergeCell ref="M196:O196"/>
    <mergeCell ref="P196:S196"/>
    <mergeCell ref="T196:V196"/>
    <mergeCell ref="W196:Z196"/>
    <mergeCell ref="AA202:AC202"/>
    <mergeCell ref="AD202:AG202"/>
    <mergeCell ref="F203:H203"/>
    <mergeCell ref="I203:L203"/>
    <mergeCell ref="M203:O203"/>
    <mergeCell ref="P203:S203"/>
    <mergeCell ref="T203:V203"/>
    <mergeCell ref="W203:Z203"/>
    <mergeCell ref="AA203:AC203"/>
    <mergeCell ref="AD203:AG203"/>
    <mergeCell ref="F202:H202"/>
    <mergeCell ref="I202:L202"/>
    <mergeCell ref="M202:O202"/>
    <mergeCell ref="P202:S202"/>
    <mergeCell ref="T202:V202"/>
    <mergeCell ref="W202:Z202"/>
    <mergeCell ref="AA200:AC200"/>
    <mergeCell ref="AD200:AG200"/>
    <mergeCell ref="F201:H201"/>
    <mergeCell ref="I201:L201"/>
    <mergeCell ref="M201:O201"/>
    <mergeCell ref="P201:S201"/>
    <mergeCell ref="T201:V201"/>
    <mergeCell ref="W201:Z201"/>
    <mergeCell ref="AA201:AC201"/>
    <mergeCell ref="AD201:AG201"/>
    <mergeCell ref="F200:H200"/>
    <mergeCell ref="I200:L200"/>
    <mergeCell ref="M200:O200"/>
    <mergeCell ref="P200:S200"/>
    <mergeCell ref="T200:V200"/>
    <mergeCell ref="W200:Z200"/>
    <mergeCell ref="F207:H207"/>
    <mergeCell ref="I207:L207"/>
    <mergeCell ref="M207:O207"/>
    <mergeCell ref="P207:S207"/>
    <mergeCell ref="T207:V207"/>
    <mergeCell ref="W207:Z207"/>
    <mergeCell ref="AA207:AC207"/>
    <mergeCell ref="AD207:AG207"/>
    <mergeCell ref="F206:H206"/>
    <mergeCell ref="I206:L206"/>
    <mergeCell ref="M206:O206"/>
    <mergeCell ref="P206:S206"/>
    <mergeCell ref="T206:V206"/>
    <mergeCell ref="W206:Z206"/>
    <mergeCell ref="AA204:AC204"/>
    <mergeCell ref="AD204:AG204"/>
    <mergeCell ref="F205:H205"/>
    <mergeCell ref="I205:L205"/>
    <mergeCell ref="M205:O205"/>
    <mergeCell ref="P205:S205"/>
    <mergeCell ref="T205:V205"/>
    <mergeCell ref="W205:Z205"/>
    <mergeCell ref="AA205:AC205"/>
    <mergeCell ref="AD205:AG205"/>
    <mergeCell ref="F204:H204"/>
    <mergeCell ref="I204:L204"/>
    <mergeCell ref="M204:O204"/>
    <mergeCell ref="P204:S204"/>
    <mergeCell ref="T204:V204"/>
    <mergeCell ref="W204:Z204"/>
    <mergeCell ref="AA206:AC206"/>
    <mergeCell ref="AD206:AG206"/>
    <mergeCell ref="F211:H211"/>
    <mergeCell ref="I211:L211"/>
    <mergeCell ref="M211:O211"/>
    <mergeCell ref="P211:S211"/>
    <mergeCell ref="T211:V211"/>
    <mergeCell ref="W211:Z211"/>
    <mergeCell ref="AA211:AC211"/>
    <mergeCell ref="AD211:AG211"/>
    <mergeCell ref="F210:H210"/>
    <mergeCell ref="I210:L210"/>
    <mergeCell ref="M210:O210"/>
    <mergeCell ref="P210:S210"/>
    <mergeCell ref="T210:V210"/>
    <mergeCell ref="W210:Z210"/>
    <mergeCell ref="AA208:AC208"/>
    <mergeCell ref="AD208:AG208"/>
    <mergeCell ref="F209:H209"/>
    <mergeCell ref="I209:L209"/>
    <mergeCell ref="M209:O209"/>
    <mergeCell ref="P209:S209"/>
    <mergeCell ref="T209:V209"/>
    <mergeCell ref="W209:Z209"/>
    <mergeCell ref="AA209:AC209"/>
    <mergeCell ref="AD209:AG209"/>
    <mergeCell ref="F208:H208"/>
    <mergeCell ref="I208:L208"/>
    <mergeCell ref="M208:O208"/>
    <mergeCell ref="P208:S208"/>
    <mergeCell ref="T208:V208"/>
    <mergeCell ref="W208:Z208"/>
    <mergeCell ref="AA210:AC210"/>
    <mergeCell ref="AD210:AG210"/>
    <mergeCell ref="F215:H215"/>
    <mergeCell ref="I215:L215"/>
    <mergeCell ref="M215:O215"/>
    <mergeCell ref="P215:S215"/>
    <mergeCell ref="T215:V215"/>
    <mergeCell ref="W215:Z215"/>
    <mergeCell ref="AA215:AC215"/>
    <mergeCell ref="AD215:AG215"/>
    <mergeCell ref="F214:H214"/>
    <mergeCell ref="I214:L214"/>
    <mergeCell ref="M214:O214"/>
    <mergeCell ref="P214:S214"/>
    <mergeCell ref="T214:V214"/>
    <mergeCell ref="W214:Z214"/>
    <mergeCell ref="AA212:AC212"/>
    <mergeCell ref="AD212:AG212"/>
    <mergeCell ref="F213:H213"/>
    <mergeCell ref="I213:L213"/>
    <mergeCell ref="M213:O213"/>
    <mergeCell ref="P213:S213"/>
    <mergeCell ref="T213:V213"/>
    <mergeCell ref="W213:Z213"/>
    <mergeCell ref="AA213:AC213"/>
    <mergeCell ref="AD213:AG213"/>
    <mergeCell ref="F212:H212"/>
    <mergeCell ref="I212:L212"/>
    <mergeCell ref="M212:O212"/>
    <mergeCell ref="P212:S212"/>
    <mergeCell ref="T212:V212"/>
    <mergeCell ref="W212:Z212"/>
    <mergeCell ref="AA214:AC214"/>
    <mergeCell ref="AD214:AG214"/>
    <mergeCell ref="F219:H219"/>
    <mergeCell ref="I219:L219"/>
    <mergeCell ref="M219:O219"/>
    <mergeCell ref="P219:S219"/>
    <mergeCell ref="T219:V219"/>
    <mergeCell ref="W219:Z219"/>
    <mergeCell ref="AA219:AC219"/>
    <mergeCell ref="AD219:AG219"/>
    <mergeCell ref="F218:H218"/>
    <mergeCell ref="I218:L218"/>
    <mergeCell ref="M218:O218"/>
    <mergeCell ref="P218:S218"/>
    <mergeCell ref="T218:V218"/>
    <mergeCell ref="W218:Z218"/>
    <mergeCell ref="AA216:AC216"/>
    <mergeCell ref="AD216:AG216"/>
    <mergeCell ref="F217:H217"/>
    <mergeCell ref="I217:L217"/>
    <mergeCell ref="M217:O217"/>
    <mergeCell ref="P217:S217"/>
    <mergeCell ref="T217:V217"/>
    <mergeCell ref="W217:Z217"/>
    <mergeCell ref="AA217:AC217"/>
    <mergeCell ref="AD217:AG217"/>
    <mergeCell ref="F216:H216"/>
    <mergeCell ref="I216:L216"/>
    <mergeCell ref="M216:O216"/>
    <mergeCell ref="P216:S216"/>
    <mergeCell ref="T216:V216"/>
    <mergeCell ref="W216:Z216"/>
    <mergeCell ref="AA218:AC218"/>
    <mergeCell ref="AD218:AG218"/>
    <mergeCell ref="F223:H223"/>
    <mergeCell ref="I223:L223"/>
    <mergeCell ref="M223:O223"/>
    <mergeCell ref="P223:S223"/>
    <mergeCell ref="T223:V223"/>
    <mergeCell ref="W223:Z223"/>
    <mergeCell ref="AA223:AC223"/>
    <mergeCell ref="AD223:AG223"/>
    <mergeCell ref="F222:H222"/>
    <mergeCell ref="I222:L222"/>
    <mergeCell ref="M222:O222"/>
    <mergeCell ref="P222:S222"/>
    <mergeCell ref="T222:V222"/>
    <mergeCell ref="W222:Z222"/>
    <mergeCell ref="AA220:AC220"/>
    <mergeCell ref="AD220:AG220"/>
    <mergeCell ref="F221:H221"/>
    <mergeCell ref="I221:L221"/>
    <mergeCell ref="M221:O221"/>
    <mergeCell ref="P221:S221"/>
    <mergeCell ref="T221:V221"/>
    <mergeCell ref="W221:Z221"/>
    <mergeCell ref="AA221:AC221"/>
    <mergeCell ref="AD221:AG221"/>
    <mergeCell ref="F220:H220"/>
    <mergeCell ref="I220:L220"/>
    <mergeCell ref="M220:O220"/>
    <mergeCell ref="P220:S220"/>
    <mergeCell ref="T220:V220"/>
    <mergeCell ref="W220:Z220"/>
    <mergeCell ref="AA222:AC222"/>
    <mergeCell ref="AD222:AG222"/>
    <mergeCell ref="F227:H227"/>
    <mergeCell ref="I227:L227"/>
    <mergeCell ref="M227:O227"/>
    <mergeCell ref="P227:S227"/>
    <mergeCell ref="T227:V227"/>
    <mergeCell ref="W227:Z227"/>
    <mergeCell ref="AA227:AC227"/>
    <mergeCell ref="AD227:AG227"/>
    <mergeCell ref="F226:H226"/>
    <mergeCell ref="I226:L226"/>
    <mergeCell ref="M226:O226"/>
    <mergeCell ref="P226:S226"/>
    <mergeCell ref="T226:V226"/>
    <mergeCell ref="W226:Z226"/>
    <mergeCell ref="AA224:AC224"/>
    <mergeCell ref="AD224:AG224"/>
    <mergeCell ref="F225:H225"/>
    <mergeCell ref="I225:L225"/>
    <mergeCell ref="M225:O225"/>
    <mergeCell ref="P225:S225"/>
    <mergeCell ref="T225:V225"/>
    <mergeCell ref="W225:Z225"/>
    <mergeCell ref="AA225:AC225"/>
    <mergeCell ref="AD225:AG225"/>
    <mergeCell ref="F224:H224"/>
    <mergeCell ref="I224:L224"/>
    <mergeCell ref="M224:O224"/>
    <mergeCell ref="P224:S224"/>
    <mergeCell ref="T224:V224"/>
    <mergeCell ref="W224:Z224"/>
    <mergeCell ref="AA226:AC226"/>
    <mergeCell ref="AD226:AG226"/>
    <mergeCell ref="F230:H230"/>
    <mergeCell ref="I230:L230"/>
    <mergeCell ref="M230:O230"/>
    <mergeCell ref="P230:S230"/>
    <mergeCell ref="T230:V230"/>
    <mergeCell ref="W230:Z230"/>
    <mergeCell ref="AD228:AG228"/>
    <mergeCell ref="F229:H229"/>
    <mergeCell ref="I229:L229"/>
    <mergeCell ref="M229:O229"/>
    <mergeCell ref="P229:S229"/>
    <mergeCell ref="T229:V229"/>
    <mergeCell ref="W229:Z229"/>
    <mergeCell ref="AA229:AC229"/>
    <mergeCell ref="AD229:AG229"/>
    <mergeCell ref="F228:H228"/>
    <mergeCell ref="I228:L228"/>
    <mergeCell ref="M228:O228"/>
    <mergeCell ref="P228:S228"/>
    <mergeCell ref="T228:V228"/>
    <mergeCell ref="W228:Z228"/>
    <mergeCell ref="AA230:AC230"/>
    <mergeCell ref="AD230:AG230"/>
    <mergeCell ref="AA228:AC228"/>
    <mergeCell ref="F233:H233"/>
    <mergeCell ref="I233:L233"/>
    <mergeCell ref="M233:O233"/>
    <mergeCell ref="P233:S233"/>
    <mergeCell ref="T233:V233"/>
    <mergeCell ref="W233:Z233"/>
    <mergeCell ref="AA233:AC233"/>
    <mergeCell ref="AD233:AG233"/>
    <mergeCell ref="F232:H232"/>
    <mergeCell ref="I232:L232"/>
    <mergeCell ref="M232:O232"/>
    <mergeCell ref="P232:S232"/>
    <mergeCell ref="T232:V232"/>
    <mergeCell ref="W232:Z232"/>
    <mergeCell ref="F231:H231"/>
    <mergeCell ref="I231:L231"/>
    <mergeCell ref="M231:O231"/>
    <mergeCell ref="P231:S231"/>
    <mergeCell ref="T231:V231"/>
    <mergeCell ref="W231:Z231"/>
    <mergeCell ref="AA231:AC231"/>
    <mergeCell ref="AD231:AG231"/>
    <mergeCell ref="AA232:AC232"/>
    <mergeCell ref="AD232:AG232"/>
    <mergeCell ref="F236:H236"/>
    <mergeCell ref="I236:L236"/>
    <mergeCell ref="M236:O236"/>
    <mergeCell ref="P236:S236"/>
    <mergeCell ref="T236:V236"/>
    <mergeCell ref="W236:Z236"/>
    <mergeCell ref="F235:H235"/>
    <mergeCell ref="I235:L235"/>
    <mergeCell ref="M235:O235"/>
    <mergeCell ref="P235:S235"/>
    <mergeCell ref="T235:V235"/>
    <mergeCell ref="W235:Z235"/>
    <mergeCell ref="AA235:AC235"/>
    <mergeCell ref="AD235:AG235"/>
    <mergeCell ref="F234:H234"/>
    <mergeCell ref="I234:L234"/>
    <mergeCell ref="M234:O234"/>
    <mergeCell ref="P234:S234"/>
    <mergeCell ref="T234:V234"/>
    <mergeCell ref="W234:Z234"/>
    <mergeCell ref="AA236:AC236"/>
    <mergeCell ref="AD236:AG236"/>
    <mergeCell ref="AA234:AC234"/>
    <mergeCell ref="AD234:AG234"/>
    <mergeCell ref="F239:H239"/>
    <mergeCell ref="I239:L239"/>
    <mergeCell ref="M239:O239"/>
    <mergeCell ref="P239:S239"/>
    <mergeCell ref="T239:V239"/>
    <mergeCell ref="W239:Z239"/>
    <mergeCell ref="AA239:AC239"/>
    <mergeCell ref="AD239:AG239"/>
    <mergeCell ref="F238:H238"/>
    <mergeCell ref="I238:L238"/>
    <mergeCell ref="M238:O238"/>
    <mergeCell ref="P238:S238"/>
    <mergeCell ref="T238:V238"/>
    <mergeCell ref="W238:Z238"/>
    <mergeCell ref="F237:H237"/>
    <mergeCell ref="I237:L237"/>
    <mergeCell ref="M237:O237"/>
    <mergeCell ref="P237:S237"/>
    <mergeCell ref="T237:V237"/>
    <mergeCell ref="W237:Z237"/>
    <mergeCell ref="AA237:AC237"/>
    <mergeCell ref="AD237:AG237"/>
    <mergeCell ref="AA238:AC238"/>
    <mergeCell ref="AD238:AG238"/>
    <mergeCell ref="F242:H242"/>
    <mergeCell ref="I242:L242"/>
    <mergeCell ref="M242:O242"/>
    <mergeCell ref="P242:S242"/>
    <mergeCell ref="T242:V242"/>
    <mergeCell ref="W242:Z242"/>
    <mergeCell ref="F241:H241"/>
    <mergeCell ref="I241:L241"/>
    <mergeCell ref="M241:O241"/>
    <mergeCell ref="P241:S241"/>
    <mergeCell ref="T241:V241"/>
    <mergeCell ref="W241:Z241"/>
    <mergeCell ref="AA241:AC241"/>
    <mergeCell ref="AD241:AG241"/>
    <mergeCell ref="F240:H240"/>
    <mergeCell ref="I240:L240"/>
    <mergeCell ref="M240:O240"/>
    <mergeCell ref="P240:S240"/>
    <mergeCell ref="T240:V240"/>
    <mergeCell ref="W240:Z240"/>
    <mergeCell ref="AA242:AC242"/>
    <mergeCell ref="AD242:AG242"/>
    <mergeCell ref="AA240:AC240"/>
    <mergeCell ref="AD240:AG240"/>
    <mergeCell ref="F245:H245"/>
    <mergeCell ref="I245:L245"/>
    <mergeCell ref="M245:O245"/>
    <mergeCell ref="P245:S245"/>
    <mergeCell ref="T245:V245"/>
    <mergeCell ref="W245:Z245"/>
    <mergeCell ref="AA245:AC245"/>
    <mergeCell ref="AD245:AG245"/>
    <mergeCell ref="F244:H244"/>
    <mergeCell ref="I244:L244"/>
    <mergeCell ref="M244:O244"/>
    <mergeCell ref="P244:S244"/>
    <mergeCell ref="T244:V244"/>
    <mergeCell ref="W244:Z244"/>
    <mergeCell ref="F243:H243"/>
    <mergeCell ref="I243:L243"/>
    <mergeCell ref="M243:O243"/>
    <mergeCell ref="P243:S243"/>
    <mergeCell ref="T243:V243"/>
    <mergeCell ref="W243:Z243"/>
    <mergeCell ref="AA243:AC243"/>
    <mergeCell ref="AD243:AG243"/>
    <mergeCell ref="AA244:AC244"/>
    <mergeCell ref="AD244:AG244"/>
    <mergeCell ref="F248:H248"/>
    <mergeCell ref="I248:L248"/>
    <mergeCell ref="M248:O248"/>
    <mergeCell ref="P248:S248"/>
    <mergeCell ref="T248:V248"/>
    <mergeCell ref="W248:Z248"/>
    <mergeCell ref="AA248:AC248"/>
    <mergeCell ref="AD248:AG248"/>
    <mergeCell ref="F247:H247"/>
    <mergeCell ref="I247:L247"/>
    <mergeCell ref="M247:O247"/>
    <mergeCell ref="P247:S247"/>
    <mergeCell ref="T247:V247"/>
    <mergeCell ref="W247:Z247"/>
    <mergeCell ref="AA247:AC247"/>
    <mergeCell ref="AD247:AG247"/>
    <mergeCell ref="F246:H246"/>
    <mergeCell ref="I246:L246"/>
    <mergeCell ref="M246:O246"/>
    <mergeCell ref="P246:S246"/>
    <mergeCell ref="T246:V246"/>
    <mergeCell ref="W246:Z246"/>
    <mergeCell ref="AA246:AC246"/>
    <mergeCell ref="AD246:AG246"/>
    <mergeCell ref="F251:H251"/>
    <mergeCell ref="I251:L251"/>
    <mergeCell ref="M251:O251"/>
    <mergeCell ref="P251:S251"/>
    <mergeCell ref="T251:V251"/>
    <mergeCell ref="W251:Z251"/>
    <mergeCell ref="AA251:AC251"/>
    <mergeCell ref="AD251:AG251"/>
    <mergeCell ref="F250:H250"/>
    <mergeCell ref="I250:L250"/>
    <mergeCell ref="M250:O250"/>
    <mergeCell ref="P250:S250"/>
    <mergeCell ref="T250:V250"/>
    <mergeCell ref="W250:Z250"/>
    <mergeCell ref="AA250:AC250"/>
    <mergeCell ref="AD250:AG250"/>
    <mergeCell ref="F249:H249"/>
    <mergeCell ref="I249:L249"/>
    <mergeCell ref="M249:O249"/>
    <mergeCell ref="P249:S249"/>
    <mergeCell ref="T249:V249"/>
    <mergeCell ref="W249:Z249"/>
    <mergeCell ref="AA249:AC249"/>
    <mergeCell ref="AD249:AG249"/>
    <mergeCell ref="F254:H254"/>
    <mergeCell ref="I254:L254"/>
    <mergeCell ref="M254:O254"/>
    <mergeCell ref="P254:S254"/>
    <mergeCell ref="T254:V254"/>
    <mergeCell ref="W254:Z254"/>
    <mergeCell ref="AA254:AC254"/>
    <mergeCell ref="AD254:AG254"/>
    <mergeCell ref="F253:H253"/>
    <mergeCell ref="I253:L253"/>
    <mergeCell ref="M253:O253"/>
    <mergeCell ref="P253:S253"/>
    <mergeCell ref="T253:V253"/>
    <mergeCell ref="W253:Z253"/>
    <mergeCell ref="AA253:AC253"/>
    <mergeCell ref="AD253:AG253"/>
    <mergeCell ref="F252:H252"/>
    <mergeCell ref="I252:L252"/>
    <mergeCell ref="M252:O252"/>
    <mergeCell ref="P252:S252"/>
    <mergeCell ref="T252:V252"/>
    <mergeCell ref="W252:Z252"/>
    <mergeCell ref="AA252:AC252"/>
    <mergeCell ref="AD252:AG252"/>
    <mergeCell ref="F257:H257"/>
    <mergeCell ref="I257:L257"/>
    <mergeCell ref="M257:O257"/>
    <mergeCell ref="P257:S257"/>
    <mergeCell ref="T257:V257"/>
    <mergeCell ref="W257:Z257"/>
    <mergeCell ref="AA257:AC257"/>
    <mergeCell ref="AD257:AG257"/>
    <mergeCell ref="F256:H256"/>
    <mergeCell ref="I256:L256"/>
    <mergeCell ref="M256:O256"/>
    <mergeCell ref="P256:S256"/>
    <mergeCell ref="T256:V256"/>
    <mergeCell ref="W256:Z256"/>
    <mergeCell ref="AA256:AC256"/>
    <mergeCell ref="AD256:AG256"/>
    <mergeCell ref="F255:H255"/>
    <mergeCell ref="I255:L255"/>
    <mergeCell ref="M255:O255"/>
    <mergeCell ref="P255:S255"/>
    <mergeCell ref="T255:V255"/>
    <mergeCell ref="W255:Z255"/>
    <mergeCell ref="AA255:AC255"/>
    <mergeCell ref="AD255:AG255"/>
    <mergeCell ref="F260:H260"/>
    <mergeCell ref="I260:L260"/>
    <mergeCell ref="M260:O260"/>
    <mergeCell ref="P260:S260"/>
    <mergeCell ref="T260:V260"/>
    <mergeCell ref="W260:Z260"/>
    <mergeCell ref="AA260:AC260"/>
    <mergeCell ref="AD260:AG260"/>
    <mergeCell ref="F259:H259"/>
    <mergeCell ref="I259:L259"/>
    <mergeCell ref="M259:O259"/>
    <mergeCell ref="P259:S259"/>
    <mergeCell ref="T259:V259"/>
    <mergeCell ref="W259:Z259"/>
    <mergeCell ref="AA259:AC259"/>
    <mergeCell ref="AD259:AG259"/>
    <mergeCell ref="F258:H258"/>
    <mergeCell ref="I258:L258"/>
    <mergeCell ref="M258:O258"/>
    <mergeCell ref="P258:S258"/>
    <mergeCell ref="T258:V258"/>
    <mergeCell ref="W258:Z258"/>
    <mergeCell ref="AA258:AC258"/>
    <mergeCell ref="AD258:AG258"/>
    <mergeCell ref="F263:H263"/>
    <mergeCell ref="I263:L263"/>
    <mergeCell ref="M263:O263"/>
    <mergeCell ref="P263:S263"/>
    <mergeCell ref="T263:V263"/>
    <mergeCell ref="W263:Z263"/>
    <mergeCell ref="AA263:AC263"/>
    <mergeCell ref="AD263:AG263"/>
    <mergeCell ref="F262:H262"/>
    <mergeCell ref="I262:L262"/>
    <mergeCell ref="M262:O262"/>
    <mergeCell ref="P262:S262"/>
    <mergeCell ref="T262:V262"/>
    <mergeCell ref="W262:Z262"/>
    <mergeCell ref="AA262:AC262"/>
    <mergeCell ref="AD262:AG262"/>
    <mergeCell ref="F261:H261"/>
    <mergeCell ref="I261:L261"/>
    <mergeCell ref="M261:O261"/>
    <mergeCell ref="P261:S261"/>
    <mergeCell ref="T261:V261"/>
    <mergeCell ref="W261:Z261"/>
    <mergeCell ref="AA261:AC261"/>
    <mergeCell ref="AD261:AG261"/>
    <mergeCell ref="F266:H266"/>
    <mergeCell ref="I266:L266"/>
    <mergeCell ref="M266:O266"/>
    <mergeCell ref="P266:S266"/>
    <mergeCell ref="T266:V266"/>
    <mergeCell ref="W266:Z266"/>
    <mergeCell ref="AA264:AC264"/>
    <mergeCell ref="AD264:AG264"/>
    <mergeCell ref="F265:H265"/>
    <mergeCell ref="I265:L265"/>
    <mergeCell ref="M265:O265"/>
    <mergeCell ref="P265:S265"/>
    <mergeCell ref="T265:V265"/>
    <mergeCell ref="W265:Z265"/>
    <mergeCell ref="AA265:AC265"/>
    <mergeCell ref="AD265:AG265"/>
    <mergeCell ref="F264:H264"/>
    <mergeCell ref="I264:L264"/>
    <mergeCell ref="M264:O264"/>
    <mergeCell ref="P264:S264"/>
    <mergeCell ref="T264:V264"/>
    <mergeCell ref="W264:Z264"/>
    <mergeCell ref="AA266:AC266"/>
    <mergeCell ref="AD266:AG266"/>
    <mergeCell ref="B36:L36"/>
    <mergeCell ref="O36:AA36"/>
    <mergeCell ref="B37:L37"/>
    <mergeCell ref="O37:AA37"/>
    <mergeCell ref="B38:L38"/>
    <mergeCell ref="O38:AA38"/>
    <mergeCell ref="D49:D50"/>
    <mergeCell ref="E49:E50"/>
    <mergeCell ref="F49:F50"/>
    <mergeCell ref="G49:G50"/>
    <mergeCell ref="H49:H50"/>
    <mergeCell ref="I49:I50"/>
    <mergeCell ref="D51:D52"/>
    <mergeCell ref="E51:E52"/>
    <mergeCell ref="F51:F52"/>
    <mergeCell ref="AD45:AH45"/>
    <mergeCell ref="B63:B64"/>
    <mergeCell ref="C63:C64"/>
    <mergeCell ref="G51:G52"/>
    <mergeCell ref="H51:H52"/>
    <mergeCell ref="I51:I52"/>
    <mergeCell ref="B53:B54"/>
    <mergeCell ref="C53:C54"/>
    <mergeCell ref="D53:D54"/>
    <mergeCell ref="E53:E54"/>
    <mergeCell ref="G59:G60"/>
    <mergeCell ref="H59:H60"/>
    <mergeCell ref="I59:I60"/>
    <mergeCell ref="I61:I62"/>
    <mergeCell ref="H61:H62"/>
    <mergeCell ref="G61:G62"/>
    <mergeCell ref="F61:F62"/>
    <mergeCell ref="O33:AA33"/>
    <mergeCell ref="B34:L34"/>
    <mergeCell ref="O34:AA34"/>
    <mergeCell ref="B35:L35"/>
    <mergeCell ref="O35:AA35"/>
    <mergeCell ref="B30:L30"/>
    <mergeCell ref="O30:AA30"/>
    <mergeCell ref="J45:M45"/>
    <mergeCell ref="N45:Q45"/>
    <mergeCell ref="R45:U45"/>
    <mergeCell ref="V45:Y45"/>
    <mergeCell ref="Z45:AC45"/>
    <mergeCell ref="AD81:AH81"/>
    <mergeCell ref="O31:AA31"/>
    <mergeCell ref="B32:L32"/>
    <mergeCell ref="O32:AA32"/>
    <mergeCell ref="B49:B50"/>
    <mergeCell ref="C49:C50"/>
    <mergeCell ref="B51:B52"/>
    <mergeCell ref="C51:C52"/>
    <mergeCell ref="B55:B56"/>
    <mergeCell ref="C55:C56"/>
    <mergeCell ref="C57:C58"/>
    <mergeCell ref="B57:B58"/>
    <mergeCell ref="B59:B60"/>
    <mergeCell ref="C59:C60"/>
    <mergeCell ref="B61:B62"/>
    <mergeCell ref="C61:C62"/>
    <mergeCell ref="D61:D62"/>
    <mergeCell ref="D59:D60"/>
    <mergeCell ref="E59:E60"/>
    <mergeCell ref="F59:F60"/>
    <mergeCell ref="E61:E62"/>
    <mergeCell ref="D55:D56"/>
    <mergeCell ref="E55:E56"/>
    <mergeCell ref="F55:F56"/>
    <mergeCell ref="G55:G56"/>
    <mergeCell ref="H55:H56"/>
    <mergeCell ref="I55:I56"/>
    <mergeCell ref="I57:I58"/>
    <mergeCell ref="H57:H58"/>
    <mergeCell ref="G57:G58"/>
    <mergeCell ref="F57:F58"/>
    <mergeCell ref="E57:E58"/>
    <mergeCell ref="D57:D58"/>
    <mergeCell ref="I67:I68"/>
    <mergeCell ref="I69:I70"/>
    <mergeCell ref="H69:H70"/>
    <mergeCell ref="G69:G70"/>
    <mergeCell ref="F69:F70"/>
    <mergeCell ref="D63:D64"/>
    <mergeCell ref="E63:E64"/>
    <mergeCell ref="F63:F64"/>
    <mergeCell ref="G63:G64"/>
    <mergeCell ref="H63:H64"/>
    <mergeCell ref="I63:I64"/>
    <mergeCell ref="B65:B66"/>
    <mergeCell ref="C65:C66"/>
    <mergeCell ref="D65:D66"/>
    <mergeCell ref="E65:E66"/>
    <mergeCell ref="F65:F66"/>
    <mergeCell ref="G65:G66"/>
    <mergeCell ref="H65:H66"/>
    <mergeCell ref="I65:I66"/>
    <mergeCell ref="AJ63:AJ64"/>
    <mergeCell ref="AJ67:AJ68"/>
    <mergeCell ref="D67:D68"/>
    <mergeCell ref="E67:E68"/>
    <mergeCell ref="F67:F68"/>
    <mergeCell ref="G67:G68"/>
    <mergeCell ref="H67:H68"/>
    <mergeCell ref="K65:K66"/>
    <mergeCell ref="L65:L66"/>
    <mergeCell ref="M65:M66"/>
    <mergeCell ref="O65:O66"/>
    <mergeCell ref="P65:P66"/>
    <mergeCell ref="Q65:Q66"/>
    <mergeCell ref="K67:K68"/>
    <mergeCell ref="L67:L68"/>
    <mergeCell ref="M67:M68"/>
    <mergeCell ref="O67:O68"/>
    <mergeCell ref="P67:P68"/>
    <mergeCell ref="Q67:Q68"/>
    <mergeCell ref="T67:T68"/>
    <mergeCell ref="U67:U68"/>
    <mergeCell ref="I73:I74"/>
    <mergeCell ref="H73:H74"/>
    <mergeCell ref="G73:G74"/>
    <mergeCell ref="F73:F74"/>
    <mergeCell ref="E73:E74"/>
    <mergeCell ref="D73:D74"/>
    <mergeCell ref="C73:C74"/>
    <mergeCell ref="B73:B74"/>
    <mergeCell ref="B75:B76"/>
    <mergeCell ref="C75:C76"/>
    <mergeCell ref="D75:D76"/>
    <mergeCell ref="E75:E76"/>
    <mergeCell ref="F75:F76"/>
    <mergeCell ref="G75:G76"/>
    <mergeCell ref="H75:H76"/>
    <mergeCell ref="I75:I76"/>
    <mergeCell ref="B69:B70"/>
    <mergeCell ref="B71:B72"/>
    <mergeCell ref="C71:C72"/>
    <mergeCell ref="D71:D72"/>
    <mergeCell ref="E71:E72"/>
    <mergeCell ref="F71:F72"/>
    <mergeCell ref="G71:G72"/>
    <mergeCell ref="H71:H72"/>
    <mergeCell ref="I71:I72"/>
    <mergeCell ref="E69:E70"/>
    <mergeCell ref="D69:D70"/>
    <mergeCell ref="O49:O50"/>
    <mergeCell ref="P49:P50"/>
    <mergeCell ref="Q49:Q50"/>
    <mergeCell ref="K51:K52"/>
    <mergeCell ref="L51:L52"/>
    <mergeCell ref="M51:M52"/>
    <mergeCell ref="O51:O52"/>
    <mergeCell ref="P51:P52"/>
    <mergeCell ref="Q51:Q52"/>
    <mergeCell ref="AJ71:AJ72"/>
    <mergeCell ref="AJ75:AJ76"/>
    <mergeCell ref="A2:D2"/>
    <mergeCell ref="E2:H2"/>
    <mergeCell ref="I2:L2"/>
    <mergeCell ref="M2:P2"/>
    <mergeCell ref="Q2:T2"/>
    <mergeCell ref="U2:X2"/>
    <mergeCell ref="Y2:AB2"/>
    <mergeCell ref="AC2:AF2"/>
    <mergeCell ref="AG2:AI2"/>
    <mergeCell ref="K47:K48"/>
    <mergeCell ref="L47:L48"/>
    <mergeCell ref="M47:M48"/>
    <mergeCell ref="K49:K50"/>
    <mergeCell ref="L49:L50"/>
    <mergeCell ref="M49:M50"/>
    <mergeCell ref="AJ51:AJ52"/>
    <mergeCell ref="AJ55:AJ56"/>
    <mergeCell ref="AJ59:AJ60"/>
    <mergeCell ref="K57:K58"/>
    <mergeCell ref="L57:L58"/>
    <mergeCell ref="M57:M58"/>
    <mergeCell ref="O57:O58"/>
    <mergeCell ref="P57:P58"/>
    <mergeCell ref="Q57:Q58"/>
    <mergeCell ref="K59:K60"/>
    <mergeCell ref="L59:L60"/>
    <mergeCell ref="M59:M60"/>
    <mergeCell ref="O59:O60"/>
    <mergeCell ref="P59:P60"/>
    <mergeCell ref="Q59:Q60"/>
    <mergeCell ref="K53:K54"/>
    <mergeCell ref="L53:L54"/>
    <mergeCell ref="M53:M54"/>
    <mergeCell ref="O53:O54"/>
    <mergeCell ref="P53:P54"/>
    <mergeCell ref="Q53:Q54"/>
    <mergeCell ref="K55:K56"/>
    <mergeCell ref="L55:L56"/>
    <mergeCell ref="M55:M56"/>
    <mergeCell ref="O55:O56"/>
    <mergeCell ref="P55:P56"/>
    <mergeCell ref="Q55:Q56"/>
    <mergeCell ref="K61:K62"/>
    <mergeCell ref="L61:L62"/>
    <mergeCell ref="M61:M62"/>
    <mergeCell ref="O61:O62"/>
    <mergeCell ref="P61:P62"/>
    <mergeCell ref="Q61:Q62"/>
    <mergeCell ref="K63:K64"/>
    <mergeCell ref="L63:L64"/>
    <mergeCell ref="M63:M64"/>
    <mergeCell ref="O63:O64"/>
    <mergeCell ref="P63:P64"/>
    <mergeCell ref="Q63:Q64"/>
    <mergeCell ref="K73:K74"/>
    <mergeCell ref="L73:L74"/>
    <mergeCell ref="M73:M74"/>
    <mergeCell ref="O73:O74"/>
    <mergeCell ref="P73:P74"/>
    <mergeCell ref="Q73:Q74"/>
    <mergeCell ref="K75:K76"/>
    <mergeCell ref="L75:L76"/>
    <mergeCell ref="M75:M76"/>
    <mergeCell ref="O75:O76"/>
    <mergeCell ref="P75:P76"/>
    <mergeCell ref="Q75:Q76"/>
    <mergeCell ref="K69:K70"/>
    <mergeCell ref="L69:L70"/>
    <mergeCell ref="M69:M70"/>
    <mergeCell ref="O69:O70"/>
    <mergeCell ref="P69:P70"/>
    <mergeCell ref="Q69:Q70"/>
    <mergeCell ref="K71:K72"/>
    <mergeCell ref="L71:L72"/>
    <mergeCell ref="M71:M72"/>
    <mergeCell ref="O71:O72"/>
    <mergeCell ref="P71:P72"/>
    <mergeCell ref="Q71:Q72"/>
  </mergeCells>
  <conditionalFormatting sqref="B16:E23">
    <cfRule type="expression" dxfId="12" priority="1">
      <formula>$D16&gt;$D$7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I181"/>
  <sheetViews>
    <sheetView zoomScale="80" zoomScaleNormal="80" zoomScalePageLayoutView="80" workbookViewId="0">
      <selection activeCell="B53" sqref="B53"/>
    </sheetView>
  </sheetViews>
  <sheetFormatPr defaultColWidth="8.59765625" defaultRowHeight="13.2" x14ac:dyDescent="0.25"/>
  <cols>
    <col min="1" max="1" width="25.59765625" style="1" customWidth="1"/>
    <col min="2" max="2" width="30.59765625" style="1" customWidth="1"/>
    <col min="3" max="3" width="52.09765625" style="1" customWidth="1"/>
    <col min="4" max="4" width="23.5" style="1" customWidth="1"/>
    <col min="5" max="5" width="19.59765625" style="1" customWidth="1"/>
    <col min="6" max="6" width="18.09765625" style="1" customWidth="1"/>
    <col min="7" max="7" width="10.09765625" style="1" customWidth="1"/>
    <col min="8" max="11" width="8.59765625" style="1"/>
    <col min="12" max="12" width="14.59765625" style="1" bestFit="1" customWidth="1"/>
    <col min="13" max="13" width="15" style="1" bestFit="1" customWidth="1"/>
    <col min="14" max="16384" width="8.59765625" style="1"/>
  </cols>
  <sheetData>
    <row r="2" spans="2:7" x14ac:dyDescent="0.25">
      <c r="B2" s="2" t="s">
        <v>120</v>
      </c>
    </row>
    <row r="3" spans="2:7" x14ac:dyDescent="0.25">
      <c r="B3" s="481" t="s">
        <v>117</v>
      </c>
      <c r="C3" s="481" t="s">
        <v>57</v>
      </c>
      <c r="D3" s="481" t="s">
        <v>59</v>
      </c>
      <c r="E3" s="481" t="s">
        <v>119</v>
      </c>
      <c r="F3" s="481" t="s">
        <v>186</v>
      </c>
      <c r="G3" s="481" t="s">
        <v>62</v>
      </c>
    </row>
    <row r="4" spans="2:7" hidden="1" x14ac:dyDescent="0.25">
      <c r="B4" s="481" t="s">
        <v>116</v>
      </c>
      <c r="C4" s="484" t="s">
        <v>67</v>
      </c>
      <c r="D4" s="482" t="s">
        <v>58</v>
      </c>
      <c r="E4" s="481" t="s">
        <v>118</v>
      </c>
      <c r="F4" s="481" t="str">
        <f t="array" ref="F4">IFERROR(INDEX($C$4:$C$16, MATCH(0, COUNTIF($F$3:F3, $C$4:$C$16&amp;"") + IF($C$4:$C$16="",1,0), 0)), "")</f>
        <v>--Select--</v>
      </c>
      <c r="G4" s="481" t="s">
        <v>61</v>
      </c>
    </row>
    <row r="5" spans="2:7" s="11" customFormat="1" x14ac:dyDescent="0.25">
      <c r="B5" s="481" t="s">
        <v>388</v>
      </c>
      <c r="C5" s="484" t="s">
        <v>2036</v>
      </c>
      <c r="D5" s="482" t="s">
        <v>2330</v>
      </c>
      <c r="E5" s="481" t="s">
        <v>2016</v>
      </c>
      <c r="F5" s="481" t="str">
        <f t="array" ref="F5">IFERROR(INDEX($C$4:$C$16, MATCH(0, COUNTIF($F$3:F4, $C$4:$C$16&amp;"") + IF($C$4:$C$16="",1,0), 0)), "")</f>
        <v>Malaria I-4: Malaria test positivity rate</v>
      </c>
      <c r="G5" s="481" t="s">
        <v>387</v>
      </c>
    </row>
    <row r="6" spans="2:7" s="11" customFormat="1" x14ac:dyDescent="0.25">
      <c r="B6" s="481" t="s">
        <v>381</v>
      </c>
      <c r="C6" s="484" t="s">
        <v>2045</v>
      </c>
      <c r="D6" s="482" t="s">
        <v>2046</v>
      </c>
      <c r="E6" s="481" t="s">
        <v>2016</v>
      </c>
      <c r="F6" s="481" t="str">
        <f t="array" ref="F6">IFERROR(INDEX($C$4:$C$16, MATCH(0, COUNTIF($F$3:F5, $C$4:$C$16&amp;"") + IF($C$4:$C$16="",1,0), 0)), "")</f>
        <v>Malaria I-5: Malaria parasite prevalence: Proportion of children aged 6-59 months with malaria infection</v>
      </c>
      <c r="G6" s="481" t="s">
        <v>380</v>
      </c>
    </row>
    <row r="7" spans="2:7" s="11" customFormat="1" x14ac:dyDescent="0.25">
      <c r="B7" s="481" t="s">
        <v>2068</v>
      </c>
      <c r="C7" s="484" t="s">
        <v>2069</v>
      </c>
      <c r="D7" s="482" t="s">
        <v>2331</v>
      </c>
      <c r="E7" s="481" t="s">
        <v>2016</v>
      </c>
      <c r="F7" s="481" t="str">
        <f t="array" ref="F7">IFERROR(INDEX($C$4:$C$16, MATCH(0, COUNTIF($F$3:F6, $C$4:$C$16&amp;"") + IF($C$4:$C$16="",1,0), 0)), "")</f>
        <v>Malaria I-1(M): Reported malaria cases (presumed and confirmed)</v>
      </c>
      <c r="G7" s="481" t="s">
        <v>2332</v>
      </c>
    </row>
    <row r="8" spans="2:7" s="11" customFormat="1" x14ac:dyDescent="0.25">
      <c r="B8" s="481" t="s">
        <v>396</v>
      </c>
      <c r="C8" s="484" t="s">
        <v>2333</v>
      </c>
      <c r="D8" s="482"/>
      <c r="E8" s="481" t="s">
        <v>2016</v>
      </c>
      <c r="F8" s="481" t="str">
        <f t="array" ref="F8">IFERROR(INDEX($C$4:$C$16, MATCH(0, COUNTIF($F$3:F7, $C$4:$C$16&amp;"") + IF($C$4:$C$16="",1,0), 0)), "")</f>
        <v>Malaria I-2.1: Confirmed malaria cases (microscopy or RDT): rate per 1000 persons per year</v>
      </c>
      <c r="G8" s="481" t="s">
        <v>395</v>
      </c>
    </row>
    <row r="9" spans="2:7" s="11" customFormat="1" x14ac:dyDescent="0.25">
      <c r="B9" s="481" t="s">
        <v>392</v>
      </c>
      <c r="C9" s="484" t="s">
        <v>2084</v>
      </c>
      <c r="D9" s="482" t="s">
        <v>2019</v>
      </c>
      <c r="E9" s="481" t="s">
        <v>2016</v>
      </c>
      <c r="F9" s="481" t="str">
        <f t="array" ref="F9">IFERROR(INDEX($C$4:$C$16, MATCH(0, COUNTIF($F$3:F8, $C$4:$C$16&amp;"") + IF($C$4:$C$16="",1,0), 0)), "")</f>
        <v>Malaria I-3.1(M): Inpatient malaria deaths per year: rate per 100,000 persons per year</v>
      </c>
      <c r="G9" s="481" t="s">
        <v>391</v>
      </c>
    </row>
    <row r="10" spans="2:7" s="11" customFormat="1" x14ac:dyDescent="0.25">
      <c r="B10" s="481" t="s">
        <v>2087</v>
      </c>
      <c r="C10" s="484" t="s">
        <v>2088</v>
      </c>
      <c r="D10" s="482" t="s">
        <v>2046</v>
      </c>
      <c r="E10" s="481" t="s">
        <v>2016</v>
      </c>
      <c r="F10" s="481" t="str">
        <f t="array" ref="F10">IFERROR(INDEX($C$4:$C$16, MATCH(0, COUNTIF($F$3:F9, $C$4:$C$16&amp;"") + IF($C$4:$C$16="",1,0), 0)), "")</f>
        <v>Malaria I-6: All-cause under-5 mortality rate per 1000 live births</v>
      </c>
      <c r="G10" s="481" t="s">
        <v>2334</v>
      </c>
    </row>
    <row r="11" spans="2:7" s="11" customFormat="1" x14ac:dyDescent="0.25">
      <c r="B11" s="481" t="s">
        <v>399</v>
      </c>
      <c r="C11" s="484" t="s">
        <v>2335</v>
      </c>
      <c r="D11" s="482"/>
      <c r="E11" s="481" t="s">
        <v>2016</v>
      </c>
      <c r="F11" s="481" t="str">
        <f t="array" ref="F11">IFERROR(INDEX($C$4:$C$16, MATCH(0, COUNTIF($F$3:F10, $C$4:$C$16&amp;"") + IF($C$4:$C$16="",1,0), 0)), "")</f>
        <v>HSS I-1: Under 5 mortality rate per 1000 live births</v>
      </c>
      <c r="G11" s="481" t="s">
        <v>398</v>
      </c>
    </row>
    <row r="12" spans="2:7" s="11" customFormat="1" x14ac:dyDescent="0.25">
      <c r="B12" s="481" t="s">
        <v>402</v>
      </c>
      <c r="C12" s="484" t="s">
        <v>2336</v>
      </c>
      <c r="D12" s="482"/>
      <c r="E12" s="481" t="s">
        <v>2016</v>
      </c>
      <c r="F12" s="481" t="str">
        <f t="array" ref="F12">IFERROR(INDEX($C$4:$C$16, MATCH(0, COUNTIF($F$3:F11, $C$4:$C$16&amp;"") + IF($C$4:$C$16="",1,0), 0)), "")</f>
        <v>HSS I-2: Neonatal mortality rate, per 100,000 population</v>
      </c>
      <c r="G12" s="481" t="s">
        <v>401</v>
      </c>
    </row>
    <row r="13" spans="2:7" s="11" customFormat="1" x14ac:dyDescent="0.25">
      <c r="B13" s="481" t="s">
        <v>405</v>
      </c>
      <c r="C13" s="484" t="s">
        <v>2337</v>
      </c>
      <c r="D13" s="482"/>
      <c r="E13" s="481" t="s">
        <v>2016</v>
      </c>
      <c r="F13" s="481" t="str">
        <f t="array" ref="F13">IFERROR(INDEX($C$4:$C$16, MATCH(0, COUNTIF($F$3:F12, $C$4:$C$16&amp;"") + IF($C$4:$C$16="",1,0), 0)), "")</f>
        <v>HSS I-3: Maternal mortality ratio, per 100,000 population</v>
      </c>
      <c r="G13" s="481" t="s">
        <v>404</v>
      </c>
    </row>
    <row r="14" spans="2:7" s="11" customFormat="1" x14ac:dyDescent="0.25">
      <c r="B14" s="481" t="s">
        <v>2338</v>
      </c>
      <c r="C14" s="484" t="s">
        <v>2339</v>
      </c>
      <c r="D14" s="482"/>
      <c r="E14" s="481" t="s">
        <v>2016</v>
      </c>
      <c r="F14" s="481" t="str">
        <f t="array" ref="F14">IFERROR(INDEX($C$4:$C$16, MATCH(0, COUNTIF($F$3:F13, $C$4:$C$16&amp;"") + IF($C$4:$C$16="",1,0), 0)), "")</f>
        <v>Malaria I-9(M): Number of active foci of malaria</v>
      </c>
      <c r="G14" s="481" t="s">
        <v>2340</v>
      </c>
    </row>
    <row r="15" spans="2:7" s="11" customFormat="1" x14ac:dyDescent="0.25">
      <c r="B15" s="481" t="s">
        <v>2101</v>
      </c>
      <c r="C15" s="484" t="s">
        <v>2102</v>
      </c>
      <c r="D15" s="482" t="s">
        <v>2103</v>
      </c>
      <c r="E15" s="481" t="s">
        <v>2016</v>
      </c>
      <c r="F15" s="481" t="str">
        <f t="array" ref="F15">IFERROR(INDEX($C$4:$C$16, MATCH(0, COUNTIF($F$3:F14, $C$4:$C$16&amp;"") + IF($C$4:$C$16="",1,0), 0)), "")</f>
        <v>Malaria I-10(M): Annual parasite incidence: Confirmed malaria cases (microscopy or RDT): rate per 1000 persons per year (Elimination settings)</v>
      </c>
      <c r="G15" s="481" t="s">
        <v>2341</v>
      </c>
    </row>
    <row r="17" spans="2:7" x14ac:dyDescent="0.25">
      <c r="B17" s="2" t="s">
        <v>121</v>
      </c>
    </row>
    <row r="18" spans="2:7" x14ac:dyDescent="0.25">
      <c r="B18" s="481" t="s">
        <v>117</v>
      </c>
      <c r="C18" s="481" t="s">
        <v>57</v>
      </c>
      <c r="D18" s="481" t="s">
        <v>59</v>
      </c>
      <c r="E18" s="481" t="s">
        <v>119</v>
      </c>
      <c r="F18" s="481" t="s">
        <v>186</v>
      </c>
      <c r="G18" s="481" t="s">
        <v>62</v>
      </c>
    </row>
    <row r="19" spans="2:7" hidden="1" x14ac:dyDescent="0.25">
      <c r="B19" s="481" t="s">
        <v>116</v>
      </c>
      <c r="C19" s="484" t="s">
        <v>67</v>
      </c>
      <c r="D19" s="482" t="s">
        <v>58</v>
      </c>
      <c r="E19" s="481" t="s">
        <v>118</v>
      </c>
      <c r="F19" s="481" t="str">
        <f t="array" ref="F19">IFERROR(INDEX($C$19:$C$33, MATCH(0, COUNTIF($F$18:F18, $C$19:$C$33&amp;"") + IF($C$19:$C$33="",1,0), 0)), "")</f>
        <v>--Select--</v>
      </c>
      <c r="G19" s="481" t="s">
        <v>61</v>
      </c>
    </row>
    <row r="20" spans="2:7" s="11" customFormat="1" x14ac:dyDescent="0.25">
      <c r="B20" s="481" t="s">
        <v>2342</v>
      </c>
      <c r="C20" s="484" t="s">
        <v>2343</v>
      </c>
      <c r="D20" s="482"/>
      <c r="E20" s="481" t="s">
        <v>2016</v>
      </c>
      <c r="F20" s="481" t="str">
        <f t="array" ref="F20">IFERROR(INDEX($C$19:$C$33, MATCH(0, COUNTIF($F$18:F19, $C$19:$C$33&amp;"") + IF($C$19:$C$33="",1,0), 0)), "")</f>
        <v>HSS O-3: Ratio of household out-of-pocket payments for health to total expenditure on health</v>
      </c>
      <c r="G20" s="481" t="s">
        <v>2344</v>
      </c>
    </row>
    <row r="21" spans="2:7" s="11" customFormat="1" x14ac:dyDescent="0.25">
      <c r="B21" s="481" t="s">
        <v>2156</v>
      </c>
      <c r="C21" s="484" t="s">
        <v>2157</v>
      </c>
      <c r="D21" s="482" t="s">
        <v>2046</v>
      </c>
      <c r="E21" s="481" t="s">
        <v>2016</v>
      </c>
      <c r="F21" s="481" t="str">
        <f t="array" ref="F21">IFERROR(INDEX($C$19:$C$33, MATCH(0, COUNTIF($F$18:F20, $C$19:$C$33&amp;"") + IF($C$19:$C$33="",1,0), 0)), "")</f>
        <v>Malaria O-1a: Proportion of population that slept under an insecticide-treated net the previous night</v>
      </c>
      <c r="G21" s="481" t="s">
        <v>2345</v>
      </c>
    </row>
    <row r="22" spans="2:7" s="11" customFormat="1" x14ac:dyDescent="0.25">
      <c r="B22" s="481" t="s">
        <v>718</v>
      </c>
      <c r="C22" s="484" t="s">
        <v>2346</v>
      </c>
      <c r="D22" s="482"/>
      <c r="E22" s="481" t="s">
        <v>2016</v>
      </c>
      <c r="F22" s="481" t="str">
        <f t="array" ref="F22">IFERROR(INDEX($C$19:$C$33, MATCH(0, COUNTIF($F$18:F21, $C$19:$C$33&amp;"") + IF($C$19:$C$33="",1,0), 0)), "")</f>
        <v>Malaria O-1b: Proportion of children under five years old who slept under an insecticide-treated net the previous night</v>
      </c>
      <c r="G22" s="481" t="s">
        <v>717</v>
      </c>
    </row>
    <row r="23" spans="2:7" s="11" customFormat="1" x14ac:dyDescent="0.25">
      <c r="B23" s="481" t="s">
        <v>722</v>
      </c>
      <c r="C23" s="484" t="s">
        <v>2347</v>
      </c>
      <c r="D23" s="482"/>
      <c r="E23" s="481" t="s">
        <v>2016</v>
      </c>
      <c r="F23" s="481" t="str">
        <f t="array" ref="F23">IFERROR(INDEX($C$19:$C$33, MATCH(0, COUNTIF($F$18:F22, $C$19:$C$33&amp;"") + IF($C$19:$C$33="",1,0), 0)), "")</f>
        <v>Malaria O-1c: Proportion of pregnant women who slept under an insecticide-treated net the previous night</v>
      </c>
      <c r="G23" s="481" t="s">
        <v>721</v>
      </c>
    </row>
    <row r="24" spans="2:7" s="11" customFormat="1" x14ac:dyDescent="0.25">
      <c r="B24" s="481" t="s">
        <v>2348</v>
      </c>
      <c r="C24" s="484" t="s">
        <v>2349</v>
      </c>
      <c r="D24" s="482"/>
      <c r="E24" s="481" t="s">
        <v>2016</v>
      </c>
      <c r="F24" s="481" t="str">
        <f t="array" ref="F24">IFERROR(INDEX($C$19:$C$33, MATCH(0, COUNTIF($F$18:F23, $C$19:$C$33&amp;"") + IF($C$19:$C$33="",1,0), 0)), "")</f>
        <v>Malaria O-2: Proportion of population with access to an ITN within their household</v>
      </c>
      <c r="G24" s="481" t="s">
        <v>2350</v>
      </c>
    </row>
    <row r="25" spans="2:7" s="11" customFormat="1" x14ac:dyDescent="0.25">
      <c r="B25" s="481" t="s">
        <v>726</v>
      </c>
      <c r="C25" s="484" t="s">
        <v>2160</v>
      </c>
      <c r="D25" s="482" t="s">
        <v>2046</v>
      </c>
      <c r="E25" s="481" t="s">
        <v>2016</v>
      </c>
      <c r="F25" s="481" t="str">
        <f t="array" ref="F25">IFERROR(INDEX($C$19:$C$33, MATCH(0, COUNTIF($F$18:F24, $C$19:$C$33&amp;"") + IF($C$19:$C$33="",1,0), 0)), "")</f>
        <v>Malaria O-3: Proportion of population using an insecticide-treated net among those with access to an insecticide-treated net</v>
      </c>
      <c r="G25" s="481" t="s">
        <v>725</v>
      </c>
    </row>
    <row r="26" spans="2:7" s="11" customFormat="1" x14ac:dyDescent="0.25">
      <c r="B26" s="481" t="s">
        <v>2351</v>
      </c>
      <c r="C26" s="484" t="s">
        <v>2352</v>
      </c>
      <c r="D26" s="482"/>
      <c r="E26" s="481" t="s">
        <v>2016</v>
      </c>
      <c r="F26" s="481" t="str">
        <f t="array" ref="F26">IFERROR(INDEX($C$19:$C$33, MATCH(0, COUNTIF($F$18:F25, $C$19:$C$33&amp;"") + IF($C$19:$C$33="",1,0), 0)), "")</f>
        <v>Malaria O-4: Proportion of households with at least one insecticide-treated net for every two people and/or sprayed by IRS within the last 12 months</v>
      </c>
      <c r="G26" s="481" t="s">
        <v>2353</v>
      </c>
    </row>
    <row r="27" spans="2:7" s="11" customFormat="1" x14ac:dyDescent="0.25">
      <c r="B27" s="481" t="s">
        <v>714</v>
      </c>
      <c r="C27" s="484" t="s">
        <v>2354</v>
      </c>
      <c r="D27" s="482"/>
      <c r="E27" s="481" t="s">
        <v>2016</v>
      </c>
      <c r="F27" s="481" t="str">
        <f t="array" ref="F27">IFERROR(INDEX($C$19:$C$33, MATCH(0, COUNTIF($F$18:F26, $C$19:$C$33&amp;"") + IF($C$19:$C$33="",1,0), 0)), "")</f>
        <v>Malaria O-6: Proportion of households with at least one insecticide-treated net for every two people</v>
      </c>
      <c r="G27" s="481" t="s">
        <v>713</v>
      </c>
    </row>
    <row r="28" spans="2:7" s="11" customFormat="1" x14ac:dyDescent="0.25">
      <c r="B28" s="481" t="s">
        <v>732</v>
      </c>
      <c r="C28" s="484" t="s">
        <v>2355</v>
      </c>
      <c r="D28" s="482"/>
      <c r="E28" s="481" t="s">
        <v>2016</v>
      </c>
      <c r="F28" s="481" t="str">
        <f t="array" ref="F28">IFERROR(INDEX($C$19:$C$33, MATCH(0, COUNTIF($F$18:F27, $C$19:$C$33&amp;"") + IF($C$19:$C$33="",1,0), 0)), "")</f>
        <v>HSS O-1: Percentage of women attending antenatal care</v>
      </c>
      <c r="G28" s="481" t="s">
        <v>731</v>
      </c>
    </row>
    <row r="29" spans="2:7" s="11" customFormat="1" x14ac:dyDescent="0.25">
      <c r="B29" s="481" t="s">
        <v>735</v>
      </c>
      <c r="C29" s="484" t="s">
        <v>2356</v>
      </c>
      <c r="D29" s="482"/>
      <c r="E29" s="481" t="s">
        <v>2016</v>
      </c>
      <c r="F29" s="481" t="str">
        <f t="array" ref="F29">IFERROR(INDEX($C$19:$C$33, MATCH(0, COUNTIF($F$18:F28, $C$19:$C$33&amp;"") + IF($C$19:$C$33="",1,0), 0)), "")</f>
        <v>HSS O-2: Percentage of births attended by skilled health professional</v>
      </c>
      <c r="G29" s="481" t="s">
        <v>734</v>
      </c>
    </row>
    <row r="30" spans="2:7" s="11" customFormat="1" x14ac:dyDescent="0.25">
      <c r="B30" s="481" t="s">
        <v>2357</v>
      </c>
      <c r="C30" s="484" t="s">
        <v>2358</v>
      </c>
      <c r="D30" s="482"/>
      <c r="E30" s="481" t="s">
        <v>2016</v>
      </c>
      <c r="F30" s="481" t="str">
        <f t="array" ref="F30">IFERROR(INDEX($C$19:$C$33, MATCH(0, COUNTIF($F$18:F29, $C$19:$C$33&amp;"") + IF($C$19:$C$33="",1,0), 0)), "")</f>
        <v>Malaria O-7(M): Percentage of existing ITNs used the previous night</v>
      </c>
      <c r="G30" s="481" t="s">
        <v>2359</v>
      </c>
    </row>
    <row r="31" spans="2:7" s="11" customFormat="1" x14ac:dyDescent="0.25">
      <c r="B31" s="481" t="s">
        <v>729</v>
      </c>
      <c r="C31" s="484" t="s">
        <v>2360</v>
      </c>
      <c r="D31" s="482"/>
      <c r="E31" s="481" t="s">
        <v>2016</v>
      </c>
      <c r="F31" s="481" t="str">
        <f t="array" ref="F31">IFERROR(INDEX($C$19:$C$33, MATCH(0, COUNTIF($F$18:F30, $C$19:$C$33&amp;"") + IF($C$19:$C$33="",1,0), 0)), "")</f>
        <v>Malaria O-8: Proportion of households sprayed by IRS within the last 12 months</v>
      </c>
      <c r="G31" s="481" t="s">
        <v>728</v>
      </c>
    </row>
    <row r="32" spans="2:7" s="11" customFormat="1" x14ac:dyDescent="0.25">
      <c r="B32" s="481" t="s">
        <v>2177</v>
      </c>
      <c r="C32" s="484" t="s">
        <v>2178</v>
      </c>
      <c r="D32" s="482" t="s">
        <v>2179</v>
      </c>
      <c r="E32" s="481" t="s">
        <v>2016</v>
      </c>
      <c r="F32" s="481" t="str">
        <f t="array" ref="F32">IFERROR(INDEX($C$19:$C$33, MATCH(0, COUNTIF($F$18:F31, $C$19:$C$33&amp;"") + IF($C$19:$C$33="",1,0), 0)), "")</f>
        <v>Malaria O-9(M): Annual blood examination rate: per 100 population per year (Elimination settings)</v>
      </c>
      <c r="G32" s="481" t="s">
        <v>2361</v>
      </c>
    </row>
    <row r="34" spans="1:7" x14ac:dyDescent="0.25">
      <c r="B34" s="2" t="s">
        <v>172</v>
      </c>
    </row>
    <row r="35" spans="1:7" x14ac:dyDescent="0.25">
      <c r="A35" s="488" t="s">
        <v>1</v>
      </c>
      <c r="B35" s="489" t="s">
        <v>140</v>
      </c>
      <c r="C35" s="489" t="s">
        <v>57</v>
      </c>
      <c r="D35" s="489" t="s">
        <v>59</v>
      </c>
      <c r="E35" s="489" t="s">
        <v>136</v>
      </c>
      <c r="F35" s="489" t="s">
        <v>137</v>
      </c>
      <c r="G35" s="489" t="s">
        <v>62</v>
      </c>
    </row>
    <row r="36" spans="1:7" hidden="1" x14ac:dyDescent="0.25">
      <c r="A36" s="489" t="s">
        <v>135</v>
      </c>
      <c r="B36" s="490" t="s">
        <v>105</v>
      </c>
      <c r="C36" s="491" t="s">
        <v>67</v>
      </c>
      <c r="D36" s="490" t="s">
        <v>58</v>
      </c>
      <c r="E36" s="489"/>
      <c r="F36" s="489"/>
      <c r="G36" s="489" t="s">
        <v>61</v>
      </c>
    </row>
    <row r="37" spans="1:7" s="11" customFormat="1" x14ac:dyDescent="0.25">
      <c r="A37" s="489" t="s">
        <v>542</v>
      </c>
      <c r="B37" s="490" t="s">
        <v>747</v>
      </c>
      <c r="C37" s="491" t="s">
        <v>2396</v>
      </c>
      <c r="D37" s="490"/>
      <c r="E37" s="489"/>
      <c r="F37" s="489"/>
      <c r="G37" s="489" t="s">
        <v>746</v>
      </c>
    </row>
    <row r="38" spans="1:7" s="11" customFormat="1" x14ac:dyDescent="0.25">
      <c r="A38" s="489" t="s">
        <v>542</v>
      </c>
      <c r="B38" s="490" t="s">
        <v>750</v>
      </c>
      <c r="C38" s="491" t="s">
        <v>2201</v>
      </c>
      <c r="D38" s="490" t="s">
        <v>2202</v>
      </c>
      <c r="E38" s="489"/>
      <c r="F38" s="489"/>
      <c r="G38" s="489" t="s">
        <v>749</v>
      </c>
    </row>
    <row r="39" spans="1:7" s="11" customFormat="1" x14ac:dyDescent="0.25">
      <c r="A39" s="489" t="s">
        <v>542</v>
      </c>
      <c r="B39" s="490" t="s">
        <v>2397</v>
      </c>
      <c r="C39" s="491" t="s">
        <v>2398</v>
      </c>
      <c r="D39" s="490"/>
      <c r="E39" s="489"/>
      <c r="F39" s="489"/>
      <c r="G39" s="489" t="s">
        <v>2399</v>
      </c>
    </row>
    <row r="40" spans="1:7" s="11" customFormat="1" x14ac:dyDescent="0.25">
      <c r="A40" s="489" t="s">
        <v>542</v>
      </c>
      <c r="B40" s="490" t="s">
        <v>753</v>
      </c>
      <c r="C40" s="491" t="s">
        <v>2400</v>
      </c>
      <c r="D40" s="490"/>
      <c r="E40" s="489"/>
      <c r="F40" s="489"/>
      <c r="G40" s="489" t="s">
        <v>752</v>
      </c>
    </row>
    <row r="41" spans="1:7" s="11" customFormat="1" x14ac:dyDescent="0.25">
      <c r="A41" s="489" t="s">
        <v>545</v>
      </c>
      <c r="B41" s="490" t="s">
        <v>757</v>
      </c>
      <c r="C41" s="491" t="s">
        <v>2213</v>
      </c>
      <c r="D41" s="490" t="s">
        <v>2401</v>
      </c>
      <c r="E41" s="489"/>
      <c r="F41" s="489"/>
      <c r="G41" s="489" t="s">
        <v>756</v>
      </c>
    </row>
    <row r="42" spans="1:7" s="11" customFormat="1" x14ac:dyDescent="0.25">
      <c r="A42" s="489" t="s">
        <v>545</v>
      </c>
      <c r="B42" s="490" t="s">
        <v>763</v>
      </c>
      <c r="C42" s="491" t="s">
        <v>2218</v>
      </c>
      <c r="D42" s="490" t="s">
        <v>2402</v>
      </c>
      <c r="E42" s="489"/>
      <c r="F42" s="489"/>
      <c r="G42" s="489" t="s">
        <v>762</v>
      </c>
    </row>
    <row r="43" spans="1:7" s="11" customFormat="1" x14ac:dyDescent="0.25">
      <c r="A43" s="489" t="s">
        <v>545</v>
      </c>
      <c r="B43" s="490" t="s">
        <v>2223</v>
      </c>
      <c r="C43" s="491" t="s">
        <v>2224</v>
      </c>
      <c r="D43" s="490" t="s">
        <v>2402</v>
      </c>
      <c r="E43" s="489"/>
      <c r="F43" s="489"/>
      <c r="G43" s="489" t="s">
        <v>2403</v>
      </c>
    </row>
    <row r="44" spans="1:7" s="11" customFormat="1" x14ac:dyDescent="0.25">
      <c r="A44" s="489" t="s">
        <v>545</v>
      </c>
      <c r="B44" s="490" t="s">
        <v>760</v>
      </c>
      <c r="C44" s="491" t="s">
        <v>2229</v>
      </c>
      <c r="D44" s="490" t="s">
        <v>2019</v>
      </c>
      <c r="E44" s="489"/>
      <c r="F44" s="489"/>
      <c r="G44" s="489" t="s">
        <v>759</v>
      </c>
    </row>
    <row r="45" spans="1:7" s="11" customFormat="1" x14ac:dyDescent="0.25">
      <c r="A45" s="489" t="s">
        <v>545</v>
      </c>
      <c r="B45" s="490" t="s">
        <v>766</v>
      </c>
      <c r="C45" s="491" t="s">
        <v>2232</v>
      </c>
      <c r="D45" s="490" t="s">
        <v>2019</v>
      </c>
      <c r="E45" s="489"/>
      <c r="F45" s="489"/>
      <c r="G45" s="489" t="s">
        <v>765</v>
      </c>
    </row>
    <row r="46" spans="1:7" s="11" customFormat="1" x14ac:dyDescent="0.25">
      <c r="A46" s="489" t="s">
        <v>545</v>
      </c>
      <c r="B46" s="490" t="s">
        <v>2235</v>
      </c>
      <c r="C46" s="491" t="s">
        <v>2236</v>
      </c>
      <c r="D46" s="490" t="s">
        <v>2019</v>
      </c>
      <c r="E46" s="489"/>
      <c r="F46" s="489"/>
      <c r="G46" s="489" t="s">
        <v>2404</v>
      </c>
    </row>
    <row r="47" spans="1:7" s="11" customFormat="1" x14ac:dyDescent="0.25">
      <c r="A47" s="489" t="s">
        <v>545</v>
      </c>
      <c r="B47" s="490" t="s">
        <v>2239</v>
      </c>
      <c r="C47" s="491" t="s">
        <v>2240</v>
      </c>
      <c r="D47" s="490" t="s">
        <v>2019</v>
      </c>
      <c r="E47" s="489"/>
      <c r="F47" s="489"/>
      <c r="G47" s="489" t="s">
        <v>2405</v>
      </c>
    </row>
    <row r="48" spans="1:7" s="11" customFormat="1" x14ac:dyDescent="0.25">
      <c r="A48" s="489" t="s">
        <v>545</v>
      </c>
      <c r="B48" s="490" t="s">
        <v>2243</v>
      </c>
      <c r="C48" s="491" t="s">
        <v>2244</v>
      </c>
      <c r="D48" s="490" t="s">
        <v>2019</v>
      </c>
      <c r="E48" s="489"/>
      <c r="F48" s="489"/>
      <c r="G48" s="489" t="s">
        <v>2406</v>
      </c>
    </row>
    <row r="49" spans="1:7" s="11" customFormat="1" x14ac:dyDescent="0.25">
      <c r="A49" s="489" t="s">
        <v>545</v>
      </c>
      <c r="B49" s="490" t="s">
        <v>2247</v>
      </c>
      <c r="C49" s="491" t="s">
        <v>2248</v>
      </c>
      <c r="D49" s="490" t="s">
        <v>2019</v>
      </c>
      <c r="E49" s="489"/>
      <c r="F49" s="489"/>
      <c r="G49" s="489" t="s">
        <v>2407</v>
      </c>
    </row>
    <row r="50" spans="1:7" s="11" customFormat="1" x14ac:dyDescent="0.25">
      <c r="A50" s="489" t="s">
        <v>545</v>
      </c>
      <c r="B50" s="490" t="s">
        <v>2408</v>
      </c>
      <c r="C50" s="491" t="s">
        <v>2409</v>
      </c>
      <c r="D50" s="490"/>
      <c r="E50" s="489"/>
      <c r="F50" s="489"/>
      <c r="G50" s="489" t="s">
        <v>2410</v>
      </c>
    </row>
    <row r="51" spans="1:7" s="11" customFormat="1" x14ac:dyDescent="0.25">
      <c r="A51" s="489" t="s">
        <v>545</v>
      </c>
      <c r="B51" s="490" t="s">
        <v>2411</v>
      </c>
      <c r="C51" s="491" t="s">
        <v>2412</v>
      </c>
      <c r="D51" s="490"/>
      <c r="E51" s="489"/>
      <c r="F51" s="489"/>
      <c r="G51" s="489" t="s">
        <v>2413</v>
      </c>
    </row>
    <row r="52" spans="1:7" s="11" customFormat="1" x14ac:dyDescent="0.25">
      <c r="A52" s="489" t="s">
        <v>545</v>
      </c>
      <c r="B52" s="490" t="s">
        <v>2414</v>
      </c>
      <c r="C52" s="491" t="s">
        <v>2415</v>
      </c>
      <c r="D52" s="490"/>
      <c r="E52" s="489"/>
      <c r="F52" s="489"/>
      <c r="G52" s="489" t="s">
        <v>2416</v>
      </c>
    </row>
    <row r="53" spans="1:7" s="11" customFormat="1" x14ac:dyDescent="0.25">
      <c r="A53" s="489" t="s">
        <v>548</v>
      </c>
      <c r="B53" s="490" t="s">
        <v>769</v>
      </c>
      <c r="C53" s="491" t="s">
        <v>2417</v>
      </c>
      <c r="D53" s="490"/>
      <c r="E53" s="489"/>
      <c r="F53" s="489"/>
      <c r="G53" s="489" t="s">
        <v>768</v>
      </c>
    </row>
    <row r="54" spans="1:7" s="11" customFormat="1" x14ac:dyDescent="0.25">
      <c r="A54" s="489" t="s">
        <v>548</v>
      </c>
      <c r="B54" s="490" t="s">
        <v>772</v>
      </c>
      <c r="C54" s="491" t="s">
        <v>2321</v>
      </c>
      <c r="D54" s="490" t="s">
        <v>2046</v>
      </c>
      <c r="E54" s="489"/>
      <c r="F54" s="489"/>
      <c r="G54" s="489" t="s">
        <v>771</v>
      </c>
    </row>
    <row r="55" spans="1:7" s="11" customFormat="1" x14ac:dyDescent="0.25">
      <c r="A55" s="489" t="s">
        <v>2383</v>
      </c>
      <c r="B55" s="490" t="s">
        <v>2418</v>
      </c>
      <c r="C55" s="491" t="s">
        <v>2419</v>
      </c>
      <c r="D55" s="490"/>
      <c r="E55" s="489"/>
      <c r="F55" s="489"/>
      <c r="G55" s="489" t="s">
        <v>2420</v>
      </c>
    </row>
    <row r="56" spans="1:7" s="11" customFormat="1" x14ac:dyDescent="0.25">
      <c r="A56" s="489" t="s">
        <v>2383</v>
      </c>
      <c r="B56" s="490" t="s">
        <v>2421</v>
      </c>
      <c r="C56" s="491" t="s">
        <v>2422</v>
      </c>
      <c r="D56" s="490"/>
      <c r="E56" s="489"/>
      <c r="F56" s="489"/>
      <c r="G56" s="489" t="s">
        <v>2423</v>
      </c>
    </row>
    <row r="57" spans="1:7" s="11" customFormat="1" x14ac:dyDescent="0.25">
      <c r="A57" s="489" t="s">
        <v>2379</v>
      </c>
      <c r="B57" s="490" t="s">
        <v>2424</v>
      </c>
      <c r="C57" s="491" t="s">
        <v>2425</v>
      </c>
      <c r="D57" s="490"/>
      <c r="E57" s="489"/>
      <c r="F57" s="489"/>
      <c r="G57" s="489" t="s">
        <v>2426</v>
      </c>
    </row>
    <row r="58" spans="1:7" s="11" customFormat="1" x14ac:dyDescent="0.25">
      <c r="A58" s="489" t="s">
        <v>2379</v>
      </c>
      <c r="B58" s="490" t="s">
        <v>2427</v>
      </c>
      <c r="C58" s="491" t="s">
        <v>2428</v>
      </c>
      <c r="D58" s="490"/>
      <c r="E58" s="489"/>
      <c r="F58" s="489"/>
      <c r="G58" s="489" t="s">
        <v>2429</v>
      </c>
    </row>
    <row r="59" spans="1:7" s="11" customFormat="1" x14ac:dyDescent="0.25">
      <c r="A59" s="489" t="s">
        <v>2379</v>
      </c>
      <c r="B59" s="490" t="s">
        <v>2430</v>
      </c>
      <c r="C59" s="491" t="s">
        <v>2431</v>
      </c>
      <c r="D59" s="490"/>
      <c r="E59" s="489"/>
      <c r="F59" s="489"/>
      <c r="G59" s="489" t="s">
        <v>2432</v>
      </c>
    </row>
    <row r="60" spans="1:7" s="11" customFormat="1" x14ac:dyDescent="0.25">
      <c r="A60" s="489" t="s">
        <v>2379</v>
      </c>
      <c r="B60" s="490" t="s">
        <v>2433</v>
      </c>
      <c r="C60" s="491" t="s">
        <v>2434</v>
      </c>
      <c r="D60" s="490"/>
      <c r="E60" s="489"/>
      <c r="F60" s="489"/>
      <c r="G60" s="489" t="s">
        <v>2435</v>
      </c>
    </row>
    <row r="61" spans="1:7" s="11" customFormat="1" x14ac:dyDescent="0.25">
      <c r="A61" s="489" t="s">
        <v>2379</v>
      </c>
      <c r="B61" s="490" t="s">
        <v>2436</v>
      </c>
      <c r="C61" s="491" t="s">
        <v>2437</v>
      </c>
      <c r="D61" s="490"/>
      <c r="E61" s="489"/>
      <c r="F61" s="489"/>
      <c r="G61" s="489" t="s">
        <v>2438</v>
      </c>
    </row>
    <row r="62" spans="1:7" s="11" customFormat="1" x14ac:dyDescent="0.25">
      <c r="A62" s="489" t="s">
        <v>557</v>
      </c>
      <c r="B62" s="490" t="s">
        <v>775</v>
      </c>
      <c r="C62" s="491" t="s">
        <v>2439</v>
      </c>
      <c r="D62" s="490"/>
      <c r="E62" s="489"/>
      <c r="F62" s="489"/>
      <c r="G62" s="489" t="s">
        <v>774</v>
      </c>
    </row>
    <row r="63" spans="1:7" s="11" customFormat="1" x14ac:dyDescent="0.25">
      <c r="A63" s="489" t="s">
        <v>557</v>
      </c>
      <c r="B63" s="490" t="s">
        <v>2440</v>
      </c>
      <c r="C63" s="491" t="s">
        <v>2441</v>
      </c>
      <c r="D63" s="490"/>
      <c r="E63" s="489"/>
      <c r="F63" s="489"/>
      <c r="G63" s="489" t="s">
        <v>2442</v>
      </c>
    </row>
    <row r="64" spans="1:7" s="11" customFormat="1" x14ac:dyDescent="0.25">
      <c r="A64" s="489" t="s">
        <v>551</v>
      </c>
      <c r="B64" s="490" t="s">
        <v>2443</v>
      </c>
      <c r="C64" s="491" t="s">
        <v>2444</v>
      </c>
      <c r="D64" s="490"/>
      <c r="E64" s="489"/>
      <c r="F64" s="489"/>
      <c r="G64" s="489" t="s">
        <v>2445</v>
      </c>
    </row>
    <row r="65" spans="1:8" s="11" customFormat="1" x14ac:dyDescent="0.25">
      <c r="A65" s="489" t="s">
        <v>560</v>
      </c>
      <c r="B65" s="490" t="s">
        <v>780</v>
      </c>
      <c r="C65" s="491" t="s">
        <v>2446</v>
      </c>
      <c r="D65" s="490"/>
      <c r="E65" s="489"/>
      <c r="F65" s="489"/>
      <c r="G65" s="489" t="s">
        <v>779</v>
      </c>
    </row>
    <row r="66" spans="1:8" s="11" customFormat="1" x14ac:dyDescent="0.25">
      <c r="A66" s="489" t="s">
        <v>560</v>
      </c>
      <c r="B66" s="490" t="s">
        <v>2447</v>
      </c>
      <c r="C66" s="491" t="s">
        <v>2448</v>
      </c>
      <c r="D66" s="490"/>
      <c r="E66" s="489"/>
      <c r="F66" s="489"/>
      <c r="G66" s="489" t="s">
        <v>2449</v>
      </c>
    </row>
    <row r="67" spans="1:8" s="11" customFormat="1" x14ac:dyDescent="0.25">
      <c r="A67" s="489" t="s">
        <v>560</v>
      </c>
      <c r="B67" s="490" t="s">
        <v>2450</v>
      </c>
      <c r="C67" s="491" t="s">
        <v>2451</v>
      </c>
      <c r="D67" s="490"/>
      <c r="E67" s="489"/>
      <c r="F67" s="489"/>
      <c r="G67" s="489" t="s">
        <v>2452</v>
      </c>
    </row>
    <row r="69" spans="1:8" x14ac:dyDescent="0.25">
      <c r="B69" s="2" t="s">
        <v>134</v>
      </c>
    </row>
    <row r="70" spans="1:8" x14ac:dyDescent="0.25">
      <c r="B70" s="11" t="s">
        <v>57</v>
      </c>
      <c r="C70" s="481" t="s">
        <v>76</v>
      </c>
      <c r="D70" s="481" t="s">
        <v>271</v>
      </c>
      <c r="E70" s="481" t="s">
        <v>119</v>
      </c>
      <c r="F70" s="481" t="s">
        <v>272</v>
      </c>
      <c r="G70" s="481" t="s">
        <v>62</v>
      </c>
      <c r="H70" s="481" t="s">
        <v>150</v>
      </c>
    </row>
    <row r="71" spans="1:8" hidden="1" x14ac:dyDescent="0.25">
      <c r="B71" s="1" t="str">
        <f t="array" ref="B71">IFERROR(INDEX($C$71:$C$84, MATCH(0, COUNTIF($B$70:B70, $C$71:$C$84&amp;"") + IF($C$71:$C$84="",1,0), 0)), "")</f>
        <v>--Select--</v>
      </c>
      <c r="C71" s="484" t="s">
        <v>67</v>
      </c>
      <c r="D71" s="481" t="s">
        <v>122</v>
      </c>
      <c r="E71" s="481" t="s">
        <v>118</v>
      </c>
      <c r="F71" s="481" t="str">
        <f>C71</f>
        <v>--Select--</v>
      </c>
      <c r="G71" s="481" t="s">
        <v>61</v>
      </c>
      <c r="H71" s="486" t="s">
        <v>149</v>
      </c>
    </row>
    <row r="72" spans="1:8" s="11" customFormat="1" x14ac:dyDescent="0.25">
      <c r="B72" s="7" t="str">
        <f t="array" ref="B72">IFERROR(INDEX($C$71:$C$84, MATCH(0, COUNTIF($B$70:B71, $C$71:$C$84&amp;"") + IF($C$71:$C$84="",1,0), 0)), "")</f>
        <v>Case management</v>
      </c>
      <c r="C72" s="484" t="s">
        <v>2362</v>
      </c>
      <c r="D72" s="481" t="s">
        <v>545</v>
      </c>
      <c r="E72" s="481" t="s">
        <v>2016</v>
      </c>
      <c r="F72" s="481" t="str">
        <f t="shared" ref="F72:F83" si="0">C72</f>
        <v>Case management</v>
      </c>
      <c r="G72" s="481" t="s">
        <v>2363</v>
      </c>
      <c r="H72" s="487" t="s">
        <v>547</v>
      </c>
    </row>
    <row r="73" spans="1:8" s="11" customFormat="1" x14ac:dyDescent="0.25">
      <c r="B73" s="7" t="str">
        <f t="array" ref="B73">IFERROR(INDEX($C$71:$C$84, MATCH(0, COUNTIF($B$70:B72, $C$71:$C$84&amp;"") + IF($C$71:$C$84="",1,0), 0)), "")</f>
        <v>Payment for results</v>
      </c>
      <c r="C73" s="484" t="s">
        <v>2364</v>
      </c>
      <c r="D73" s="481" t="s">
        <v>2365</v>
      </c>
      <c r="E73" s="481" t="s">
        <v>2016</v>
      </c>
      <c r="F73" s="481" t="str">
        <f t="shared" si="0"/>
        <v>Payment for results</v>
      </c>
      <c r="G73" s="481" t="s">
        <v>2366</v>
      </c>
      <c r="H73" s="487" t="s">
        <v>2367</v>
      </c>
    </row>
    <row r="74" spans="1:8" s="11" customFormat="1" x14ac:dyDescent="0.25">
      <c r="B74" s="7" t="str">
        <f t="array" ref="B74">IFERROR(INDEX($C$71:$C$84, MATCH(0, COUNTIF($B$70:B73, $C$71:$C$84&amp;"") + IF($C$71:$C$84="",1,0), 0)), "")</f>
        <v>Program management</v>
      </c>
      <c r="C74" s="484" t="s">
        <v>2368</v>
      </c>
      <c r="D74" s="481" t="s">
        <v>2369</v>
      </c>
      <c r="E74" s="481" t="s">
        <v>2016</v>
      </c>
      <c r="F74" s="481" t="str">
        <f t="shared" si="0"/>
        <v>Program management</v>
      </c>
      <c r="G74" s="481" t="s">
        <v>2370</v>
      </c>
      <c r="H74" s="487" t="s">
        <v>2371</v>
      </c>
    </row>
    <row r="75" spans="1:8" s="11" customFormat="1" x14ac:dyDescent="0.25">
      <c r="B75" s="7" t="str">
        <f t="array" ref="B75">IFERROR(INDEX($C$71:$C$84, MATCH(0, COUNTIF($B$70:B74, $C$71:$C$84&amp;"") + IF($C$71:$C$84="",1,0), 0)), "")</f>
        <v>RSSH: Community responses and systems</v>
      </c>
      <c r="C75" s="484" t="s">
        <v>2372</v>
      </c>
      <c r="D75" s="481" t="s">
        <v>554</v>
      </c>
      <c r="E75" s="481" t="s">
        <v>2016</v>
      </c>
      <c r="F75" s="481" t="str">
        <f t="shared" si="0"/>
        <v>RSSH: Community responses and systems</v>
      </c>
      <c r="G75" s="481" t="s">
        <v>2373</v>
      </c>
      <c r="H75" s="487" t="s">
        <v>556</v>
      </c>
    </row>
    <row r="76" spans="1:8" s="11" customFormat="1" x14ac:dyDescent="0.25">
      <c r="B76" s="7" t="str">
        <f t="array" ref="B76">IFERROR(INDEX($C$71:$C$84, MATCH(0, COUNTIF($B$70:B75, $C$71:$C$84&amp;"") + IF($C$71:$C$84="",1,0), 0)), "")</f>
        <v>RSSH: Financial management systems</v>
      </c>
      <c r="C76" s="484" t="s">
        <v>2374</v>
      </c>
      <c r="D76" s="481" t="s">
        <v>551</v>
      </c>
      <c r="E76" s="481" t="s">
        <v>2016</v>
      </c>
      <c r="F76" s="481" t="str">
        <f t="shared" si="0"/>
        <v>RSSH: Financial management systems</v>
      </c>
      <c r="G76" s="481" t="s">
        <v>2375</v>
      </c>
      <c r="H76" s="487" t="s">
        <v>553</v>
      </c>
    </row>
    <row r="77" spans="1:8" s="11" customFormat="1" x14ac:dyDescent="0.25">
      <c r="B77" s="7" t="str">
        <f t="array" ref="B77">IFERROR(INDEX($C$71:$C$84, MATCH(0, COUNTIF($B$70:B76, $C$71:$C$84&amp;"") + IF($C$71:$C$84="",1,0), 0)), "")</f>
        <v>RSSH: Health management information systems and M&amp;E</v>
      </c>
      <c r="C77" s="484" t="s">
        <v>2376</v>
      </c>
      <c r="D77" s="481" t="s">
        <v>560</v>
      </c>
      <c r="E77" s="481" t="s">
        <v>2016</v>
      </c>
      <c r="F77" s="481" t="str">
        <f t="shared" si="0"/>
        <v>RSSH: Health management information systems and M&amp;E</v>
      </c>
      <c r="G77" s="481" t="s">
        <v>2377</v>
      </c>
      <c r="H77" s="487" t="s">
        <v>562</v>
      </c>
    </row>
    <row r="78" spans="1:8" s="11" customFormat="1" x14ac:dyDescent="0.25">
      <c r="B78" s="7" t="str">
        <f t="array" ref="B78">IFERROR(INDEX($C$71:$C$84, MATCH(0, COUNTIF($B$70:B77, $C$71:$C$84&amp;"") + IF($C$71:$C$84="",1,0), 0)), "")</f>
        <v>RSSH: Human resources for health (HRH), including community health workers</v>
      </c>
      <c r="C78" s="484" t="s">
        <v>2378</v>
      </c>
      <c r="D78" s="481" t="s">
        <v>2379</v>
      </c>
      <c r="E78" s="481" t="s">
        <v>2016</v>
      </c>
      <c r="F78" s="481" t="str">
        <f t="shared" si="0"/>
        <v>RSSH: Human resources for health (HRH), including community health workers</v>
      </c>
      <c r="G78" s="481" t="s">
        <v>2380</v>
      </c>
      <c r="H78" s="487" t="s">
        <v>2381</v>
      </c>
    </row>
    <row r="79" spans="1:8" s="11" customFormat="1" x14ac:dyDescent="0.25">
      <c r="B79" s="7" t="str">
        <f t="array" ref="B79">IFERROR(INDEX($C$71:$C$84, MATCH(0, COUNTIF($B$70:B78, $C$71:$C$84&amp;"") + IF($C$71:$C$84="",1,0), 0)), "")</f>
        <v>RSSH: Integrated service delivery and quality improvement</v>
      </c>
      <c r="C79" s="484" t="s">
        <v>2382</v>
      </c>
      <c r="D79" s="481" t="s">
        <v>2383</v>
      </c>
      <c r="E79" s="481" t="s">
        <v>2016</v>
      </c>
      <c r="F79" s="481" t="str">
        <f t="shared" si="0"/>
        <v>RSSH: Integrated service delivery and quality improvement</v>
      </c>
      <c r="G79" s="481" t="s">
        <v>2384</v>
      </c>
      <c r="H79" s="487" t="s">
        <v>2385</v>
      </c>
    </row>
    <row r="80" spans="1:8" s="11" customFormat="1" x14ac:dyDescent="0.25">
      <c r="B80" s="7" t="str">
        <f t="array" ref="B80">IFERROR(INDEX($C$71:$C$84, MATCH(0, COUNTIF($B$70:B79, $C$71:$C$84&amp;"") + IF($C$71:$C$84="",1,0), 0)), "")</f>
        <v>RSSH: National health strategies</v>
      </c>
      <c r="C80" s="484" t="s">
        <v>2386</v>
      </c>
      <c r="D80" s="481" t="s">
        <v>2387</v>
      </c>
      <c r="E80" s="481" t="s">
        <v>2016</v>
      </c>
      <c r="F80" s="481" t="str">
        <f t="shared" si="0"/>
        <v>RSSH: National health strategies</v>
      </c>
      <c r="G80" s="481" t="s">
        <v>2388</v>
      </c>
      <c r="H80" s="487" t="s">
        <v>2389</v>
      </c>
    </row>
    <row r="81" spans="1:9" s="11" customFormat="1" x14ac:dyDescent="0.25">
      <c r="B81" s="7" t="str">
        <f t="array" ref="B81">IFERROR(INDEX($C$71:$C$84, MATCH(0, COUNTIF($B$70:B80, $C$71:$C$84&amp;"") + IF($C$71:$C$84="",1,0), 0)), "")</f>
        <v>RSSH: Procurement and supply chain management systems</v>
      </c>
      <c r="C81" s="484" t="s">
        <v>2390</v>
      </c>
      <c r="D81" s="481" t="s">
        <v>557</v>
      </c>
      <c r="E81" s="481" t="s">
        <v>2016</v>
      </c>
      <c r="F81" s="481" t="str">
        <f t="shared" si="0"/>
        <v>RSSH: Procurement and supply chain management systems</v>
      </c>
      <c r="G81" s="481" t="s">
        <v>2391</v>
      </c>
      <c r="H81" s="487" t="s">
        <v>559</v>
      </c>
    </row>
    <row r="82" spans="1:9" s="11" customFormat="1" x14ac:dyDescent="0.25">
      <c r="B82" s="7" t="str">
        <f t="array" ref="B82">IFERROR(INDEX($C$71:$C$84, MATCH(0, COUNTIF($B$70:B81, $C$71:$C$84&amp;"") + IF($C$71:$C$84="",1,0), 0)), "")</f>
        <v>Specific prevention interventions (SPI)</v>
      </c>
      <c r="C82" s="484" t="s">
        <v>2392</v>
      </c>
      <c r="D82" s="481" t="s">
        <v>548</v>
      </c>
      <c r="E82" s="481" t="s">
        <v>2016</v>
      </c>
      <c r="F82" s="481" t="str">
        <f t="shared" si="0"/>
        <v>Specific prevention interventions (SPI)</v>
      </c>
      <c r="G82" s="481" t="s">
        <v>2393</v>
      </c>
      <c r="H82" s="487" t="s">
        <v>550</v>
      </c>
    </row>
    <row r="83" spans="1:9" s="11" customFormat="1" x14ac:dyDescent="0.25">
      <c r="B83" s="7" t="str">
        <f t="array" ref="B83">IFERROR(INDEX($C$71:$C$84, MATCH(0, COUNTIF($B$70:B82, $C$71:$C$84&amp;"") + IF($C$71:$C$84="",1,0), 0)), "")</f>
        <v>Vector control</v>
      </c>
      <c r="C83" s="484" t="s">
        <v>2394</v>
      </c>
      <c r="D83" s="481" t="s">
        <v>542</v>
      </c>
      <c r="E83" s="481" t="s">
        <v>2016</v>
      </c>
      <c r="F83" s="481" t="str">
        <f t="shared" si="0"/>
        <v>Vector control</v>
      </c>
      <c r="G83" s="481" t="s">
        <v>2395</v>
      </c>
      <c r="H83" s="487" t="s">
        <v>544</v>
      </c>
    </row>
    <row r="85" spans="1:9" x14ac:dyDescent="0.25">
      <c r="A85" s="2" t="s">
        <v>75</v>
      </c>
    </row>
    <row r="86" spans="1:9" x14ac:dyDescent="0.25">
      <c r="A86" s="481" t="s">
        <v>1</v>
      </c>
      <c r="B86" s="481" t="s">
        <v>140</v>
      </c>
      <c r="C86" s="481" t="s">
        <v>88</v>
      </c>
      <c r="D86" s="481" t="s">
        <v>59</v>
      </c>
      <c r="E86" s="481" t="s">
        <v>62</v>
      </c>
      <c r="F86" s="1" t="s">
        <v>136</v>
      </c>
      <c r="G86" s="1" t="s">
        <v>137</v>
      </c>
      <c r="H86" s="7" t="s">
        <v>138</v>
      </c>
      <c r="I86" s="7" t="s">
        <v>139</v>
      </c>
    </row>
    <row r="87" spans="1:9" hidden="1" x14ac:dyDescent="0.25">
      <c r="A87" s="481" t="s">
        <v>135</v>
      </c>
      <c r="B87" s="482" t="s">
        <v>105</v>
      </c>
      <c r="C87" s="484" t="s">
        <v>67</v>
      </c>
      <c r="D87" s="482" t="s">
        <v>58</v>
      </c>
      <c r="E87" s="481" t="s">
        <v>61</v>
      </c>
      <c r="H87" s="7"/>
      <c r="I87" s="7"/>
    </row>
    <row r="88" spans="1:9" s="11" customFormat="1" x14ac:dyDescent="0.25">
      <c r="A88" s="481" t="s">
        <v>542</v>
      </c>
      <c r="B88" s="482" t="s">
        <v>2453</v>
      </c>
      <c r="C88" s="484" t="s">
        <v>2454</v>
      </c>
      <c r="D88" s="482"/>
      <c r="E88" s="481" t="s">
        <v>2455</v>
      </c>
      <c r="H88" s="7"/>
      <c r="I88" s="7"/>
    </row>
    <row r="89" spans="1:9" s="11" customFormat="1" x14ac:dyDescent="0.25">
      <c r="A89" s="481" t="s">
        <v>542</v>
      </c>
      <c r="B89" s="482" t="s">
        <v>2456</v>
      </c>
      <c r="C89" s="484" t="s">
        <v>2457</v>
      </c>
      <c r="D89" s="482"/>
      <c r="E89" s="481" t="s">
        <v>2458</v>
      </c>
      <c r="H89" s="7"/>
      <c r="I89" s="7"/>
    </row>
    <row r="90" spans="1:9" s="11" customFormat="1" x14ac:dyDescent="0.25">
      <c r="A90" s="481" t="s">
        <v>542</v>
      </c>
      <c r="B90" s="482" t="s">
        <v>2459</v>
      </c>
      <c r="C90" s="484" t="s">
        <v>2460</v>
      </c>
      <c r="D90" s="482"/>
      <c r="E90" s="481" t="s">
        <v>2461</v>
      </c>
      <c r="H90" s="7"/>
      <c r="I90" s="7"/>
    </row>
    <row r="91" spans="1:9" s="11" customFormat="1" x14ac:dyDescent="0.25">
      <c r="A91" s="481" t="s">
        <v>542</v>
      </c>
      <c r="B91" s="482" t="s">
        <v>2462</v>
      </c>
      <c r="C91" s="484" t="s">
        <v>2463</v>
      </c>
      <c r="D91" s="482"/>
      <c r="E91" s="481" t="s">
        <v>2464</v>
      </c>
      <c r="H91" s="7"/>
      <c r="I91" s="7"/>
    </row>
    <row r="92" spans="1:9" s="11" customFormat="1" x14ac:dyDescent="0.25">
      <c r="A92" s="481" t="s">
        <v>542</v>
      </c>
      <c r="B92" s="482" t="s">
        <v>2465</v>
      </c>
      <c r="C92" s="484" t="s">
        <v>2466</v>
      </c>
      <c r="D92" s="482"/>
      <c r="E92" s="481" t="s">
        <v>2467</v>
      </c>
      <c r="H92" s="7"/>
      <c r="I92" s="7"/>
    </row>
    <row r="93" spans="1:9" s="11" customFormat="1" x14ac:dyDescent="0.25">
      <c r="A93" s="481" t="s">
        <v>542</v>
      </c>
      <c r="B93" s="482" t="s">
        <v>2468</v>
      </c>
      <c r="C93" s="484" t="s">
        <v>2469</v>
      </c>
      <c r="D93" s="482"/>
      <c r="E93" s="481" t="s">
        <v>2470</v>
      </c>
      <c r="H93" s="7"/>
      <c r="I93" s="7"/>
    </row>
    <row r="94" spans="1:9" s="11" customFormat="1" x14ac:dyDescent="0.25">
      <c r="A94" s="481" t="s">
        <v>542</v>
      </c>
      <c r="B94" s="482" t="s">
        <v>2471</v>
      </c>
      <c r="C94" s="484" t="s">
        <v>2472</v>
      </c>
      <c r="D94" s="482"/>
      <c r="E94" s="481" t="s">
        <v>2473</v>
      </c>
      <c r="H94" s="7"/>
      <c r="I94" s="7"/>
    </row>
    <row r="95" spans="1:9" s="11" customFormat="1" x14ac:dyDescent="0.25">
      <c r="A95" s="481" t="s">
        <v>545</v>
      </c>
      <c r="B95" s="482" t="s">
        <v>2474</v>
      </c>
      <c r="C95" s="484" t="s">
        <v>2475</v>
      </c>
      <c r="D95" s="482"/>
      <c r="E95" s="481" t="s">
        <v>2476</v>
      </c>
      <c r="H95" s="7"/>
      <c r="I95" s="7"/>
    </row>
    <row r="96" spans="1:9" s="11" customFormat="1" x14ac:dyDescent="0.25">
      <c r="A96" s="481" t="s">
        <v>545</v>
      </c>
      <c r="B96" s="482" t="s">
        <v>2477</v>
      </c>
      <c r="C96" s="484" t="s">
        <v>2478</v>
      </c>
      <c r="D96" s="482"/>
      <c r="E96" s="481" t="s">
        <v>2479</v>
      </c>
      <c r="H96" s="7"/>
      <c r="I96" s="7"/>
    </row>
    <row r="97" spans="1:9" s="11" customFormat="1" x14ac:dyDescent="0.25">
      <c r="A97" s="481" t="s">
        <v>545</v>
      </c>
      <c r="B97" s="482" t="s">
        <v>2480</v>
      </c>
      <c r="C97" s="484" t="s">
        <v>2481</v>
      </c>
      <c r="D97" s="482"/>
      <c r="E97" s="481" t="s">
        <v>2482</v>
      </c>
      <c r="H97" s="7"/>
      <c r="I97" s="7"/>
    </row>
    <row r="98" spans="1:9" s="11" customFormat="1" x14ac:dyDescent="0.25">
      <c r="A98" s="481" t="s">
        <v>545</v>
      </c>
      <c r="B98" s="482" t="s">
        <v>2483</v>
      </c>
      <c r="C98" s="484" t="s">
        <v>2484</v>
      </c>
      <c r="D98" s="482"/>
      <c r="E98" s="481" t="s">
        <v>2485</v>
      </c>
      <c r="H98" s="7"/>
      <c r="I98" s="7"/>
    </row>
    <row r="99" spans="1:9" s="11" customFormat="1" x14ac:dyDescent="0.25">
      <c r="A99" s="481" t="s">
        <v>545</v>
      </c>
      <c r="B99" s="482" t="s">
        <v>2486</v>
      </c>
      <c r="C99" s="484" t="s">
        <v>2487</v>
      </c>
      <c r="D99" s="482"/>
      <c r="E99" s="481" t="s">
        <v>2488</v>
      </c>
      <c r="H99" s="7"/>
      <c r="I99" s="7"/>
    </row>
    <row r="100" spans="1:9" s="11" customFormat="1" x14ac:dyDescent="0.25">
      <c r="A100" s="481" t="s">
        <v>545</v>
      </c>
      <c r="B100" s="482" t="s">
        <v>2489</v>
      </c>
      <c r="C100" s="484" t="s">
        <v>2490</v>
      </c>
      <c r="D100" s="482"/>
      <c r="E100" s="481" t="s">
        <v>2491</v>
      </c>
      <c r="H100" s="7"/>
      <c r="I100" s="7"/>
    </row>
    <row r="101" spans="1:9" s="11" customFormat="1" x14ac:dyDescent="0.25">
      <c r="A101" s="481" t="s">
        <v>545</v>
      </c>
      <c r="B101" s="482" t="s">
        <v>2492</v>
      </c>
      <c r="C101" s="484" t="s">
        <v>2493</v>
      </c>
      <c r="D101" s="482"/>
      <c r="E101" s="481" t="s">
        <v>2494</v>
      </c>
      <c r="H101" s="7"/>
      <c r="I101" s="7"/>
    </row>
    <row r="102" spans="1:9" s="11" customFormat="1" x14ac:dyDescent="0.25">
      <c r="A102" s="481" t="s">
        <v>545</v>
      </c>
      <c r="B102" s="482" t="s">
        <v>2495</v>
      </c>
      <c r="C102" s="484" t="s">
        <v>2496</v>
      </c>
      <c r="D102" s="482"/>
      <c r="E102" s="481" t="s">
        <v>2497</v>
      </c>
      <c r="H102" s="7"/>
      <c r="I102" s="7"/>
    </row>
    <row r="103" spans="1:9" s="11" customFormat="1" x14ac:dyDescent="0.25">
      <c r="A103" s="481" t="s">
        <v>545</v>
      </c>
      <c r="B103" s="482" t="s">
        <v>2498</v>
      </c>
      <c r="C103" s="484" t="s">
        <v>2499</v>
      </c>
      <c r="D103" s="482"/>
      <c r="E103" s="481" t="s">
        <v>2500</v>
      </c>
      <c r="H103" s="7"/>
      <c r="I103" s="7"/>
    </row>
    <row r="104" spans="1:9" s="11" customFormat="1" x14ac:dyDescent="0.25">
      <c r="A104" s="481" t="s">
        <v>545</v>
      </c>
      <c r="B104" s="482" t="s">
        <v>2501</v>
      </c>
      <c r="C104" s="484" t="s">
        <v>2502</v>
      </c>
      <c r="D104" s="482"/>
      <c r="E104" s="481" t="s">
        <v>2503</v>
      </c>
      <c r="H104" s="7"/>
      <c r="I104" s="7"/>
    </row>
    <row r="105" spans="1:9" s="11" customFormat="1" x14ac:dyDescent="0.25">
      <c r="A105" s="481" t="s">
        <v>545</v>
      </c>
      <c r="B105" s="482" t="s">
        <v>2504</v>
      </c>
      <c r="C105" s="484" t="s">
        <v>2505</v>
      </c>
      <c r="D105" s="482"/>
      <c r="E105" s="481" t="s">
        <v>2506</v>
      </c>
      <c r="H105" s="7"/>
      <c r="I105" s="7"/>
    </row>
    <row r="106" spans="1:9" s="11" customFormat="1" x14ac:dyDescent="0.25">
      <c r="A106" s="481" t="s">
        <v>548</v>
      </c>
      <c r="B106" s="482" t="s">
        <v>2507</v>
      </c>
      <c r="C106" s="484" t="s">
        <v>2508</v>
      </c>
      <c r="D106" s="482"/>
      <c r="E106" s="481" t="s">
        <v>2509</v>
      </c>
      <c r="H106" s="7"/>
      <c r="I106" s="7"/>
    </row>
    <row r="107" spans="1:9" s="11" customFormat="1" x14ac:dyDescent="0.25">
      <c r="A107" s="481" t="s">
        <v>548</v>
      </c>
      <c r="B107" s="482" t="s">
        <v>2510</v>
      </c>
      <c r="C107" s="484" t="s">
        <v>2511</v>
      </c>
      <c r="D107" s="482"/>
      <c r="E107" s="481" t="s">
        <v>2512</v>
      </c>
      <c r="H107" s="7"/>
      <c r="I107" s="7"/>
    </row>
    <row r="108" spans="1:9" s="11" customFormat="1" x14ac:dyDescent="0.25">
      <c r="A108" s="481" t="s">
        <v>548</v>
      </c>
      <c r="B108" s="482" t="s">
        <v>2513</v>
      </c>
      <c r="C108" s="484" t="s">
        <v>2514</v>
      </c>
      <c r="D108" s="482"/>
      <c r="E108" s="481" t="s">
        <v>2515</v>
      </c>
      <c r="H108" s="7"/>
      <c r="I108" s="7"/>
    </row>
    <row r="109" spans="1:9" s="11" customFormat="1" x14ac:dyDescent="0.25">
      <c r="A109" s="481" t="s">
        <v>548</v>
      </c>
      <c r="B109" s="482" t="s">
        <v>2516</v>
      </c>
      <c r="C109" s="484" t="s">
        <v>2517</v>
      </c>
      <c r="D109" s="482"/>
      <c r="E109" s="481" t="s">
        <v>2518</v>
      </c>
      <c r="H109" s="7"/>
      <c r="I109" s="7"/>
    </row>
    <row r="110" spans="1:9" s="11" customFormat="1" x14ac:dyDescent="0.25">
      <c r="A110" s="481" t="s">
        <v>548</v>
      </c>
      <c r="B110" s="482" t="s">
        <v>2519</v>
      </c>
      <c r="C110" s="484" t="s">
        <v>2520</v>
      </c>
      <c r="D110" s="482"/>
      <c r="E110" s="481" t="s">
        <v>2521</v>
      </c>
      <c r="H110" s="7"/>
      <c r="I110" s="7"/>
    </row>
    <row r="111" spans="1:9" s="11" customFormat="1" x14ac:dyDescent="0.25">
      <c r="A111" s="481" t="s">
        <v>548</v>
      </c>
      <c r="B111" s="482" t="s">
        <v>2522</v>
      </c>
      <c r="C111" s="484" t="s">
        <v>2523</v>
      </c>
      <c r="D111" s="482"/>
      <c r="E111" s="481" t="s">
        <v>2524</v>
      </c>
      <c r="H111" s="7"/>
      <c r="I111" s="7"/>
    </row>
    <row r="112" spans="1:9" s="11" customFormat="1" x14ac:dyDescent="0.25">
      <c r="A112" s="481" t="s">
        <v>548</v>
      </c>
      <c r="B112" s="482" t="s">
        <v>2525</v>
      </c>
      <c r="C112" s="484" t="s">
        <v>2526</v>
      </c>
      <c r="D112" s="482"/>
      <c r="E112" s="481" t="s">
        <v>2527</v>
      </c>
      <c r="H112" s="7"/>
      <c r="I112" s="7"/>
    </row>
    <row r="113" spans="1:9" s="11" customFormat="1" x14ac:dyDescent="0.25">
      <c r="A113" s="481" t="s">
        <v>2383</v>
      </c>
      <c r="B113" s="482" t="s">
        <v>2528</v>
      </c>
      <c r="C113" s="484" t="s">
        <v>2529</v>
      </c>
      <c r="D113" s="482"/>
      <c r="E113" s="481" t="s">
        <v>2530</v>
      </c>
      <c r="H113" s="7"/>
      <c r="I113" s="7"/>
    </row>
    <row r="114" spans="1:9" s="11" customFormat="1" x14ac:dyDescent="0.25">
      <c r="A114" s="481" t="s">
        <v>2383</v>
      </c>
      <c r="B114" s="482" t="s">
        <v>2531</v>
      </c>
      <c r="C114" s="484" t="s">
        <v>2532</v>
      </c>
      <c r="D114" s="482"/>
      <c r="E114" s="481" t="s">
        <v>2533</v>
      </c>
      <c r="H114" s="7"/>
      <c r="I114" s="7"/>
    </row>
    <row r="115" spans="1:9" s="11" customFormat="1" x14ac:dyDescent="0.25">
      <c r="A115" s="481" t="s">
        <v>2383</v>
      </c>
      <c r="B115" s="482" t="s">
        <v>2534</v>
      </c>
      <c r="C115" s="484" t="s">
        <v>2535</v>
      </c>
      <c r="D115" s="482"/>
      <c r="E115" s="481" t="s">
        <v>2536</v>
      </c>
      <c r="H115" s="7"/>
      <c r="I115" s="7"/>
    </row>
    <row r="116" spans="1:9" s="11" customFormat="1" x14ac:dyDescent="0.25">
      <c r="A116" s="481" t="s">
        <v>2383</v>
      </c>
      <c r="B116" s="482" t="s">
        <v>2537</v>
      </c>
      <c r="C116" s="484" t="s">
        <v>2538</v>
      </c>
      <c r="D116" s="482"/>
      <c r="E116" s="481" t="s">
        <v>2539</v>
      </c>
      <c r="H116" s="7"/>
      <c r="I116" s="7"/>
    </row>
    <row r="117" spans="1:9" s="11" customFormat="1" x14ac:dyDescent="0.25">
      <c r="A117" s="481" t="s">
        <v>2383</v>
      </c>
      <c r="B117" s="482" t="s">
        <v>2540</v>
      </c>
      <c r="C117" s="484" t="s">
        <v>2541</v>
      </c>
      <c r="D117" s="482"/>
      <c r="E117" s="481" t="s">
        <v>2542</v>
      </c>
      <c r="H117" s="7"/>
      <c r="I117" s="7"/>
    </row>
    <row r="118" spans="1:9" s="11" customFormat="1" x14ac:dyDescent="0.25">
      <c r="A118" s="481" t="s">
        <v>2383</v>
      </c>
      <c r="B118" s="482" t="s">
        <v>2543</v>
      </c>
      <c r="C118" s="484" t="s">
        <v>2544</v>
      </c>
      <c r="D118" s="482"/>
      <c r="E118" s="481" t="s">
        <v>2545</v>
      </c>
      <c r="H118" s="7"/>
      <c r="I118" s="7"/>
    </row>
    <row r="119" spans="1:9" s="11" customFormat="1" x14ac:dyDescent="0.25">
      <c r="A119" s="481" t="s">
        <v>2379</v>
      </c>
      <c r="B119" s="482" t="s">
        <v>2546</v>
      </c>
      <c r="C119" s="484" t="s">
        <v>2547</v>
      </c>
      <c r="D119" s="482"/>
      <c r="E119" s="481" t="s">
        <v>2548</v>
      </c>
      <c r="H119" s="7"/>
      <c r="I119" s="7"/>
    </row>
    <row r="120" spans="1:9" s="11" customFormat="1" x14ac:dyDescent="0.25">
      <c r="A120" s="481" t="s">
        <v>2379</v>
      </c>
      <c r="B120" s="482" t="s">
        <v>2549</v>
      </c>
      <c r="C120" s="484" t="s">
        <v>2550</v>
      </c>
      <c r="D120" s="482"/>
      <c r="E120" s="481" t="s">
        <v>2551</v>
      </c>
      <c r="H120" s="7"/>
      <c r="I120" s="7"/>
    </row>
    <row r="121" spans="1:9" s="11" customFormat="1" x14ac:dyDescent="0.25">
      <c r="A121" s="481" t="s">
        <v>2379</v>
      </c>
      <c r="B121" s="482" t="s">
        <v>2552</v>
      </c>
      <c r="C121" s="484" t="s">
        <v>2553</v>
      </c>
      <c r="D121" s="482"/>
      <c r="E121" s="481" t="s">
        <v>2554</v>
      </c>
      <c r="H121" s="7"/>
      <c r="I121" s="7"/>
    </row>
    <row r="122" spans="1:9" s="11" customFormat="1" x14ac:dyDescent="0.25">
      <c r="A122" s="481" t="s">
        <v>557</v>
      </c>
      <c r="B122" s="482" t="s">
        <v>2555</v>
      </c>
      <c r="C122" s="484" t="s">
        <v>2556</v>
      </c>
      <c r="D122" s="482"/>
      <c r="E122" s="481" t="s">
        <v>2557</v>
      </c>
      <c r="H122" s="7"/>
      <c r="I122" s="7"/>
    </row>
    <row r="123" spans="1:9" s="11" customFormat="1" x14ac:dyDescent="0.25">
      <c r="A123" s="481" t="s">
        <v>557</v>
      </c>
      <c r="B123" s="482" t="s">
        <v>2558</v>
      </c>
      <c r="C123" s="484" t="s">
        <v>2559</v>
      </c>
      <c r="D123" s="482"/>
      <c r="E123" s="481" t="s">
        <v>2560</v>
      </c>
      <c r="H123" s="7"/>
      <c r="I123" s="7"/>
    </row>
    <row r="124" spans="1:9" s="11" customFormat="1" x14ac:dyDescent="0.25">
      <c r="A124" s="481" t="s">
        <v>557</v>
      </c>
      <c r="B124" s="482" t="s">
        <v>2561</v>
      </c>
      <c r="C124" s="484" t="s">
        <v>2562</v>
      </c>
      <c r="D124" s="482"/>
      <c r="E124" s="481" t="s">
        <v>2563</v>
      </c>
      <c r="H124" s="7"/>
      <c r="I124" s="7"/>
    </row>
    <row r="125" spans="1:9" s="11" customFormat="1" x14ac:dyDescent="0.25">
      <c r="A125" s="481" t="s">
        <v>557</v>
      </c>
      <c r="B125" s="482" t="s">
        <v>2564</v>
      </c>
      <c r="C125" s="484" t="s">
        <v>2565</v>
      </c>
      <c r="D125" s="482"/>
      <c r="E125" s="481" t="s">
        <v>2566</v>
      </c>
      <c r="H125" s="7"/>
      <c r="I125" s="7"/>
    </row>
    <row r="126" spans="1:9" s="11" customFormat="1" x14ac:dyDescent="0.25">
      <c r="A126" s="481" t="s">
        <v>557</v>
      </c>
      <c r="B126" s="482" t="s">
        <v>2567</v>
      </c>
      <c r="C126" s="484" t="s">
        <v>2568</v>
      </c>
      <c r="D126" s="482"/>
      <c r="E126" s="481" t="s">
        <v>2569</v>
      </c>
      <c r="H126" s="7"/>
      <c r="I126" s="7"/>
    </row>
    <row r="127" spans="1:9" s="11" customFormat="1" x14ac:dyDescent="0.25">
      <c r="A127" s="481" t="s">
        <v>551</v>
      </c>
      <c r="B127" s="482" t="s">
        <v>2570</v>
      </c>
      <c r="C127" s="484" t="s">
        <v>2571</v>
      </c>
      <c r="D127" s="482"/>
      <c r="E127" s="481" t="s">
        <v>2572</v>
      </c>
      <c r="H127" s="7"/>
      <c r="I127" s="7"/>
    </row>
    <row r="128" spans="1:9" s="11" customFormat="1" x14ac:dyDescent="0.25">
      <c r="A128" s="481" t="s">
        <v>551</v>
      </c>
      <c r="B128" s="482" t="s">
        <v>2573</v>
      </c>
      <c r="C128" s="484" t="s">
        <v>2574</v>
      </c>
      <c r="D128" s="482"/>
      <c r="E128" s="481" t="s">
        <v>2575</v>
      </c>
      <c r="H128" s="7"/>
      <c r="I128" s="7"/>
    </row>
    <row r="129" spans="1:9" s="11" customFormat="1" x14ac:dyDescent="0.25">
      <c r="A129" s="481" t="s">
        <v>551</v>
      </c>
      <c r="B129" s="482" t="s">
        <v>2576</v>
      </c>
      <c r="C129" s="484" t="s">
        <v>2577</v>
      </c>
      <c r="D129" s="482"/>
      <c r="E129" s="481" t="s">
        <v>2578</v>
      </c>
      <c r="H129" s="7"/>
      <c r="I129" s="7"/>
    </row>
    <row r="130" spans="1:9" s="11" customFormat="1" x14ac:dyDescent="0.25">
      <c r="A130" s="481" t="s">
        <v>554</v>
      </c>
      <c r="B130" s="482" t="s">
        <v>2579</v>
      </c>
      <c r="C130" s="484" t="s">
        <v>2580</v>
      </c>
      <c r="D130" s="482"/>
      <c r="E130" s="481" t="s">
        <v>2581</v>
      </c>
      <c r="H130" s="7"/>
      <c r="I130" s="7"/>
    </row>
    <row r="131" spans="1:9" s="11" customFormat="1" x14ac:dyDescent="0.25">
      <c r="A131" s="481" t="s">
        <v>554</v>
      </c>
      <c r="B131" s="482" t="s">
        <v>2582</v>
      </c>
      <c r="C131" s="484" t="s">
        <v>2583</v>
      </c>
      <c r="D131" s="482"/>
      <c r="E131" s="481" t="s">
        <v>2584</v>
      </c>
      <c r="H131" s="7"/>
      <c r="I131" s="7"/>
    </row>
    <row r="132" spans="1:9" s="11" customFormat="1" x14ac:dyDescent="0.25">
      <c r="A132" s="481" t="s">
        <v>554</v>
      </c>
      <c r="B132" s="482" t="s">
        <v>2585</v>
      </c>
      <c r="C132" s="484" t="s">
        <v>2586</v>
      </c>
      <c r="D132" s="482"/>
      <c r="E132" s="481" t="s">
        <v>2587</v>
      </c>
      <c r="H132" s="7"/>
      <c r="I132" s="7"/>
    </row>
    <row r="133" spans="1:9" s="11" customFormat="1" x14ac:dyDescent="0.25">
      <c r="A133" s="481" t="s">
        <v>554</v>
      </c>
      <c r="B133" s="482" t="s">
        <v>2588</v>
      </c>
      <c r="C133" s="484" t="s">
        <v>2589</v>
      </c>
      <c r="D133" s="482"/>
      <c r="E133" s="481" t="s">
        <v>2590</v>
      </c>
      <c r="H133" s="7"/>
      <c r="I133" s="7"/>
    </row>
    <row r="134" spans="1:9" s="11" customFormat="1" x14ac:dyDescent="0.25">
      <c r="A134" s="481" t="s">
        <v>554</v>
      </c>
      <c r="B134" s="482" t="s">
        <v>2591</v>
      </c>
      <c r="C134" s="484" t="s">
        <v>2592</v>
      </c>
      <c r="D134" s="482"/>
      <c r="E134" s="481" t="s">
        <v>2593</v>
      </c>
      <c r="H134" s="7"/>
      <c r="I134" s="7"/>
    </row>
    <row r="135" spans="1:9" s="11" customFormat="1" x14ac:dyDescent="0.25">
      <c r="A135" s="481" t="s">
        <v>560</v>
      </c>
      <c r="B135" s="482" t="s">
        <v>2594</v>
      </c>
      <c r="C135" s="484" t="s">
        <v>2595</v>
      </c>
      <c r="D135" s="482"/>
      <c r="E135" s="481" t="s">
        <v>2596</v>
      </c>
      <c r="H135" s="7"/>
      <c r="I135" s="7"/>
    </row>
    <row r="136" spans="1:9" s="11" customFormat="1" x14ac:dyDescent="0.25">
      <c r="A136" s="481" t="s">
        <v>560</v>
      </c>
      <c r="B136" s="482" t="s">
        <v>2597</v>
      </c>
      <c r="C136" s="484" t="s">
        <v>2598</v>
      </c>
      <c r="D136" s="482"/>
      <c r="E136" s="481" t="s">
        <v>2599</v>
      </c>
      <c r="H136" s="7"/>
      <c r="I136" s="7"/>
    </row>
    <row r="137" spans="1:9" s="11" customFormat="1" x14ac:dyDescent="0.25">
      <c r="A137" s="481" t="s">
        <v>560</v>
      </c>
      <c r="B137" s="482" t="s">
        <v>2600</v>
      </c>
      <c r="C137" s="484" t="s">
        <v>2601</v>
      </c>
      <c r="D137" s="482"/>
      <c r="E137" s="481" t="s">
        <v>2602</v>
      </c>
      <c r="H137" s="7"/>
      <c r="I137" s="7"/>
    </row>
    <row r="138" spans="1:9" s="11" customFormat="1" x14ac:dyDescent="0.25">
      <c r="A138" s="481" t="s">
        <v>560</v>
      </c>
      <c r="B138" s="482" t="s">
        <v>2603</v>
      </c>
      <c r="C138" s="484" t="s">
        <v>2604</v>
      </c>
      <c r="D138" s="482"/>
      <c r="E138" s="481" t="s">
        <v>2605</v>
      </c>
      <c r="H138" s="7"/>
      <c r="I138" s="7"/>
    </row>
    <row r="139" spans="1:9" s="11" customFormat="1" x14ac:dyDescent="0.25">
      <c r="A139" s="481" t="s">
        <v>560</v>
      </c>
      <c r="B139" s="482" t="s">
        <v>2606</v>
      </c>
      <c r="C139" s="484" t="s">
        <v>2607</v>
      </c>
      <c r="D139" s="482"/>
      <c r="E139" s="481" t="s">
        <v>2608</v>
      </c>
      <c r="H139" s="7"/>
      <c r="I139" s="7"/>
    </row>
    <row r="140" spans="1:9" s="11" customFormat="1" x14ac:dyDescent="0.25">
      <c r="A140" s="481" t="s">
        <v>560</v>
      </c>
      <c r="B140" s="482" t="s">
        <v>2609</v>
      </c>
      <c r="C140" s="484" t="s">
        <v>2610</v>
      </c>
      <c r="D140" s="482"/>
      <c r="E140" s="481" t="s">
        <v>2611</v>
      </c>
      <c r="H140" s="7"/>
      <c r="I140" s="7"/>
    </row>
    <row r="141" spans="1:9" s="11" customFormat="1" x14ac:dyDescent="0.25">
      <c r="A141" s="481" t="s">
        <v>560</v>
      </c>
      <c r="B141" s="482" t="s">
        <v>2612</v>
      </c>
      <c r="C141" s="484" t="s">
        <v>2613</v>
      </c>
      <c r="D141" s="482"/>
      <c r="E141" s="481" t="s">
        <v>2614</v>
      </c>
      <c r="H141" s="7"/>
      <c r="I141" s="7"/>
    </row>
    <row r="142" spans="1:9" s="11" customFormat="1" x14ac:dyDescent="0.25">
      <c r="A142" s="481" t="s">
        <v>2369</v>
      </c>
      <c r="B142" s="482" t="s">
        <v>2615</v>
      </c>
      <c r="C142" s="484" t="s">
        <v>2616</v>
      </c>
      <c r="D142" s="482"/>
      <c r="E142" s="481" t="s">
        <v>2617</v>
      </c>
      <c r="H142" s="7"/>
      <c r="I142" s="7"/>
    </row>
    <row r="143" spans="1:9" s="11" customFormat="1" x14ac:dyDescent="0.25">
      <c r="A143" s="481" t="s">
        <v>2369</v>
      </c>
      <c r="B143" s="482" t="s">
        <v>2618</v>
      </c>
      <c r="C143" s="484" t="s">
        <v>2619</v>
      </c>
      <c r="D143" s="482"/>
      <c r="E143" s="481" t="s">
        <v>2620</v>
      </c>
      <c r="H143" s="7"/>
      <c r="I143" s="7"/>
    </row>
    <row r="144" spans="1:9" s="11" customFormat="1" x14ac:dyDescent="0.25">
      <c r="A144" s="481" t="s">
        <v>2369</v>
      </c>
      <c r="B144" s="482" t="s">
        <v>2621</v>
      </c>
      <c r="C144" s="484" t="s">
        <v>2622</v>
      </c>
      <c r="D144" s="482"/>
      <c r="E144" s="481" t="s">
        <v>2623</v>
      </c>
      <c r="H144" s="7"/>
      <c r="I144" s="7"/>
    </row>
    <row r="145" spans="1:9" s="11" customFormat="1" x14ac:dyDescent="0.25">
      <c r="A145" s="481" t="s">
        <v>2365</v>
      </c>
      <c r="B145" s="482" t="s">
        <v>2624</v>
      </c>
      <c r="C145" s="484" t="s">
        <v>2364</v>
      </c>
      <c r="D145" s="482"/>
      <c r="E145" s="481" t="s">
        <v>2625</v>
      </c>
      <c r="H145" s="7"/>
      <c r="I145" s="7"/>
    </row>
    <row r="146" spans="1:9" s="11" customFormat="1" x14ac:dyDescent="0.25">
      <c r="A146" s="481" t="s">
        <v>2387</v>
      </c>
      <c r="B146" s="482" t="s">
        <v>2626</v>
      </c>
      <c r="C146" s="484" t="s">
        <v>2627</v>
      </c>
      <c r="D146" s="482"/>
      <c r="E146" s="481" t="s">
        <v>2628</v>
      </c>
      <c r="H146" s="7"/>
      <c r="I146" s="7"/>
    </row>
    <row r="147" spans="1:9" s="11" customFormat="1" x14ac:dyDescent="0.25">
      <c r="A147" s="481" t="s">
        <v>2387</v>
      </c>
      <c r="B147" s="482" t="s">
        <v>2629</v>
      </c>
      <c r="C147" s="484" t="s">
        <v>2630</v>
      </c>
      <c r="D147" s="482"/>
      <c r="E147" s="481" t="s">
        <v>2631</v>
      </c>
      <c r="H147" s="7"/>
      <c r="I147" s="7"/>
    </row>
    <row r="148" spans="1:9" x14ac:dyDescent="0.25">
      <c r="H148" s="7"/>
      <c r="I148" s="7"/>
    </row>
    <row r="149" spans="1:9" x14ac:dyDescent="0.25">
      <c r="B149" s="2"/>
    </row>
    <row r="150" spans="1:9" hidden="1" x14ac:dyDescent="0.25">
      <c r="A150" s="8"/>
    </row>
    <row r="151" spans="1:9" hidden="1" x14ac:dyDescent="0.25"/>
    <row r="152" spans="1:9" hidden="1" x14ac:dyDescent="0.25"/>
    <row r="153" spans="1:9" hidden="1" x14ac:dyDescent="0.25"/>
    <row r="154" spans="1:9" hidden="1" x14ac:dyDescent="0.25"/>
    <row r="155" spans="1:9" x14ac:dyDescent="0.25">
      <c r="A155" s="8" t="s">
        <v>249</v>
      </c>
    </row>
    <row r="156" spans="1:9" x14ac:dyDescent="0.25">
      <c r="A156" s="10" t="s">
        <v>250</v>
      </c>
      <c r="B156" s="359" t="s">
        <v>374</v>
      </c>
    </row>
    <row r="157" spans="1:9" x14ac:dyDescent="0.25">
      <c r="A157" s="1" t="s">
        <v>48</v>
      </c>
      <c r="B157" s="359" t="s">
        <v>375</v>
      </c>
      <c r="C157" s="1" t="s">
        <v>376</v>
      </c>
    </row>
    <row r="158" spans="1:9" x14ac:dyDescent="0.25">
      <c r="A158" s="1" t="s">
        <v>251</v>
      </c>
      <c r="B158" s="359"/>
    </row>
    <row r="160" spans="1:9" x14ac:dyDescent="0.25">
      <c r="A160" s="8" t="s">
        <v>252</v>
      </c>
    </row>
    <row r="161" spans="1:3" x14ac:dyDescent="0.25">
      <c r="A161" s="1" t="s">
        <v>253</v>
      </c>
      <c r="B161" s="359" t="s">
        <v>377</v>
      </c>
    </row>
    <row r="162" spans="1:3" x14ac:dyDescent="0.25">
      <c r="A162" s="1" t="s">
        <v>243</v>
      </c>
      <c r="B162" s="359" t="s">
        <v>375</v>
      </c>
      <c r="C162" s="1" t="s">
        <v>376</v>
      </c>
    </row>
    <row r="163" spans="1:3" s="11" customFormat="1" x14ac:dyDescent="0.25"/>
    <row r="164" spans="1:3" s="11" customFormat="1" hidden="1" x14ac:dyDescent="0.25"/>
    <row r="165" spans="1:3" s="11" customFormat="1" hidden="1" x14ac:dyDescent="0.25"/>
    <row r="166" spans="1:3" s="11" customFormat="1" hidden="1" x14ac:dyDescent="0.25"/>
    <row r="167" spans="1:3" hidden="1" x14ac:dyDescent="0.25"/>
    <row r="168" spans="1:3" x14ac:dyDescent="0.25">
      <c r="A168" s="8" t="s">
        <v>255</v>
      </c>
    </row>
    <row r="169" spans="1:3" x14ac:dyDescent="0.25">
      <c r="A169" s="1" t="s">
        <v>243</v>
      </c>
      <c r="B169" s="1" t="s">
        <v>257</v>
      </c>
      <c r="C169" s="1" t="s">
        <v>258</v>
      </c>
    </row>
    <row r="170" spans="1:3" hidden="1" x14ac:dyDescent="0.25">
      <c r="A170" s="1" t="s">
        <v>242</v>
      </c>
      <c r="B170" s="1" t="s">
        <v>256</v>
      </c>
      <c r="C170" s="1" t="s">
        <v>61</v>
      </c>
    </row>
    <row r="172" spans="1:3" x14ac:dyDescent="0.25">
      <c r="A172" s="8" t="s">
        <v>254</v>
      </c>
    </row>
    <row r="173" spans="1:3" x14ac:dyDescent="0.25">
      <c r="A173" s="481" t="s">
        <v>48</v>
      </c>
      <c r="B173" s="481" t="s">
        <v>237</v>
      </c>
      <c r="C173" s="481" t="s">
        <v>258</v>
      </c>
    </row>
    <row r="174" spans="1:3" hidden="1" x14ac:dyDescent="0.25">
      <c r="A174" s="481" t="s">
        <v>201</v>
      </c>
      <c r="B174" s="481" t="s">
        <v>236</v>
      </c>
      <c r="C174" s="481" t="s">
        <v>61</v>
      </c>
    </row>
    <row r="175" spans="1:3" s="11" customFormat="1" x14ac:dyDescent="0.25">
      <c r="A175" s="481" t="s">
        <v>375</v>
      </c>
      <c r="B175" s="481" t="s">
        <v>3222</v>
      </c>
      <c r="C175" s="481" t="s">
        <v>376</v>
      </c>
    </row>
    <row r="177" spans="1:2" x14ac:dyDescent="0.25">
      <c r="A177" s="8" t="s">
        <v>274</v>
      </c>
    </row>
    <row r="178" spans="1:2" x14ac:dyDescent="0.25">
      <c r="A178" s="1" t="s">
        <v>275</v>
      </c>
      <c r="B178" s="359"/>
    </row>
    <row r="180" spans="1:2" x14ac:dyDescent="0.25">
      <c r="A180" s="8" t="s">
        <v>313</v>
      </c>
    </row>
    <row r="181" spans="1:2" x14ac:dyDescent="0.25">
      <c r="A181" s="1" t="s">
        <v>312</v>
      </c>
      <c r="B181"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181">
      <formula1>"TRUE,FALSE"</formula1>
    </dataValidation>
    <dataValidation type="custom" allowBlank="1" showInputMessage="1" showErrorMessage="1" errorTitle="X-Author for Excel" error="Id and Lookup fields are not editable." promptTitle="X-Author for Excel" sqref="G4:G15 C162 C157:C158 G19:G32 G71:H83 G36:G67 E87:E147 C174:C175">
      <formula1>""</formula1>
    </dataValidation>
    <dataValidation type="list" allowBlank="1" showInputMessage="1" showErrorMessage="1" errorTitle="X-Author for Excel" error="Please select a value from the drop-down." promptTitle="X-Author for Excel" sqref="B178">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180"/>
  <sheetViews>
    <sheetView workbookViewId="0">
      <selection activeCell="K1" sqref="K1"/>
    </sheetView>
  </sheetViews>
  <sheetFormatPr defaultColWidth="8.59765625" defaultRowHeight="13.2" x14ac:dyDescent="0.25"/>
  <cols>
    <col min="1" max="1" width="19.3984375" style="11" customWidth="1"/>
    <col min="2" max="2" width="28.09765625" style="11" bestFit="1" customWidth="1"/>
    <col min="3" max="3" width="8.59765625" style="11"/>
    <col min="4" max="4" width="7.09765625" style="11" customWidth="1"/>
    <col min="5" max="16384" width="8.59765625" style="11"/>
  </cols>
  <sheetData>
    <row r="1" spans="1:7" x14ac:dyDescent="0.25">
      <c r="A1" s="11" t="s">
        <v>305</v>
      </c>
    </row>
    <row r="4" spans="1:7" x14ac:dyDescent="0.25">
      <c r="A4" s="8" t="s">
        <v>120</v>
      </c>
    </row>
    <row r="5" spans="1:7" x14ac:dyDescent="0.25">
      <c r="B5" s="481" t="s">
        <v>117</v>
      </c>
      <c r="C5" s="481"/>
      <c r="D5" s="481" t="s">
        <v>57</v>
      </c>
      <c r="E5" s="481"/>
      <c r="F5" s="481"/>
      <c r="G5" s="481" t="s">
        <v>62</v>
      </c>
    </row>
    <row r="6" spans="1:7" hidden="1" x14ac:dyDescent="0.25">
      <c r="B6" s="481" t="s">
        <v>116</v>
      </c>
      <c r="C6" s="481"/>
      <c r="D6" s="482" t="s">
        <v>87</v>
      </c>
      <c r="E6" s="481"/>
      <c r="F6" s="481"/>
      <c r="G6" s="481" t="s">
        <v>61</v>
      </c>
    </row>
    <row r="7" spans="1:7" x14ac:dyDescent="0.25">
      <c r="B7" s="481" t="s">
        <v>2068</v>
      </c>
      <c r="C7" s="481"/>
      <c r="D7" s="482" t="s">
        <v>2069</v>
      </c>
      <c r="E7" s="481"/>
      <c r="F7" s="481"/>
      <c r="G7" s="481" t="s">
        <v>3232</v>
      </c>
    </row>
    <row r="8" spans="1:7" x14ac:dyDescent="0.25">
      <c r="B8" s="481" t="s">
        <v>396</v>
      </c>
      <c r="C8" s="481"/>
      <c r="D8" s="482" t="s">
        <v>2333</v>
      </c>
      <c r="E8" s="481"/>
      <c r="F8" s="481"/>
      <c r="G8" s="481" t="s">
        <v>3233</v>
      </c>
    </row>
    <row r="9" spans="1:7" x14ac:dyDescent="0.25">
      <c r="B9" s="481" t="s">
        <v>392</v>
      </c>
      <c r="C9" s="481"/>
      <c r="D9" s="482" t="s">
        <v>2084</v>
      </c>
      <c r="E9" s="481"/>
      <c r="F9" s="481"/>
      <c r="G9" s="481" t="s">
        <v>3234</v>
      </c>
    </row>
    <row r="10" spans="1:7" x14ac:dyDescent="0.25">
      <c r="B10" s="481" t="s">
        <v>388</v>
      </c>
      <c r="C10" s="481"/>
      <c r="D10" s="482" t="s">
        <v>2036</v>
      </c>
      <c r="E10" s="481"/>
      <c r="F10" s="481"/>
      <c r="G10" s="481" t="s">
        <v>3235</v>
      </c>
    </row>
    <row r="11" spans="1:7" x14ac:dyDescent="0.25">
      <c r="B11" s="481" t="s">
        <v>381</v>
      </c>
      <c r="C11" s="481"/>
      <c r="D11" s="482" t="s">
        <v>2045</v>
      </c>
      <c r="E11" s="481"/>
      <c r="F11" s="481"/>
      <c r="G11" s="481" t="s">
        <v>3236</v>
      </c>
    </row>
    <row r="12" spans="1:7" x14ac:dyDescent="0.25">
      <c r="B12" s="481" t="s">
        <v>2087</v>
      </c>
      <c r="C12" s="481"/>
      <c r="D12" s="482" t="s">
        <v>2088</v>
      </c>
      <c r="E12" s="481"/>
      <c r="F12" s="481"/>
      <c r="G12" s="481" t="s">
        <v>3237</v>
      </c>
    </row>
    <row r="13" spans="1:7" x14ac:dyDescent="0.25">
      <c r="B13" s="481" t="s">
        <v>3238</v>
      </c>
      <c r="C13" s="481"/>
      <c r="D13" s="482" t="s">
        <v>3239</v>
      </c>
      <c r="E13" s="481"/>
      <c r="F13" s="481"/>
      <c r="G13" s="481" t="s">
        <v>3240</v>
      </c>
    </row>
    <row r="14" spans="1:7" x14ac:dyDescent="0.25">
      <c r="B14" s="481" t="s">
        <v>3241</v>
      </c>
      <c r="C14" s="481"/>
      <c r="D14" s="482" t="s">
        <v>3242</v>
      </c>
      <c r="E14" s="481"/>
      <c r="F14" s="481"/>
      <c r="G14" s="481" t="s">
        <v>3243</v>
      </c>
    </row>
    <row r="15" spans="1:7" x14ac:dyDescent="0.25">
      <c r="B15" s="481" t="s">
        <v>399</v>
      </c>
      <c r="C15" s="481"/>
      <c r="D15" s="482" t="s">
        <v>2335</v>
      </c>
      <c r="E15" s="481"/>
      <c r="F15" s="481"/>
      <c r="G15" s="481" t="s">
        <v>3244</v>
      </c>
    </row>
    <row r="16" spans="1:7" x14ac:dyDescent="0.25">
      <c r="B16" s="481" t="s">
        <v>402</v>
      </c>
      <c r="C16" s="481"/>
      <c r="D16" s="482" t="s">
        <v>2336</v>
      </c>
      <c r="E16" s="481"/>
      <c r="F16" s="481"/>
      <c r="G16" s="481" t="s">
        <v>3245</v>
      </c>
    </row>
    <row r="17" spans="1:7" x14ac:dyDescent="0.25">
      <c r="B17" s="481" t="s">
        <v>405</v>
      </c>
      <c r="C17" s="481"/>
      <c r="D17" s="482" t="s">
        <v>2337</v>
      </c>
      <c r="E17" s="481"/>
      <c r="F17" s="481"/>
      <c r="G17" s="481" t="s">
        <v>3246</v>
      </c>
    </row>
    <row r="18" spans="1:7" x14ac:dyDescent="0.25">
      <c r="B18" s="481" t="s">
        <v>2338</v>
      </c>
      <c r="C18" s="481"/>
      <c r="D18" s="482" t="s">
        <v>2339</v>
      </c>
      <c r="E18" s="481"/>
      <c r="F18" s="481"/>
      <c r="G18" s="481" t="s">
        <v>3247</v>
      </c>
    </row>
    <row r="19" spans="1:7" x14ac:dyDescent="0.25">
      <c r="B19" s="481" t="s">
        <v>2101</v>
      </c>
      <c r="C19" s="481"/>
      <c r="D19" s="482" t="s">
        <v>2102</v>
      </c>
      <c r="E19" s="481"/>
      <c r="F19" s="481"/>
      <c r="G19" s="481" t="s">
        <v>3248</v>
      </c>
    </row>
    <row r="23" spans="1:7" x14ac:dyDescent="0.25">
      <c r="A23" s="8" t="s">
        <v>121</v>
      </c>
    </row>
    <row r="24" spans="1:7" x14ac:dyDescent="0.25">
      <c r="B24" s="481" t="s">
        <v>117</v>
      </c>
      <c r="C24" s="481"/>
      <c r="D24" s="481" t="s">
        <v>57</v>
      </c>
      <c r="E24" s="481"/>
      <c r="F24" s="481"/>
      <c r="G24" s="481" t="s">
        <v>62</v>
      </c>
    </row>
    <row r="25" spans="1:7" hidden="1" x14ac:dyDescent="0.25">
      <c r="B25" s="481" t="s">
        <v>116</v>
      </c>
      <c r="C25" s="481"/>
      <c r="D25" s="482" t="s">
        <v>87</v>
      </c>
      <c r="E25" s="481"/>
      <c r="F25" s="481"/>
      <c r="G25" s="481" t="s">
        <v>61</v>
      </c>
    </row>
    <row r="26" spans="1:7" x14ac:dyDescent="0.25">
      <c r="B26" s="481" t="s">
        <v>2156</v>
      </c>
      <c r="C26" s="481"/>
      <c r="D26" s="482" t="s">
        <v>2157</v>
      </c>
      <c r="E26" s="481"/>
      <c r="F26" s="481"/>
      <c r="G26" s="481" t="s">
        <v>3249</v>
      </c>
    </row>
    <row r="27" spans="1:7" x14ac:dyDescent="0.25">
      <c r="B27" s="481" t="s">
        <v>718</v>
      </c>
      <c r="C27" s="481"/>
      <c r="D27" s="482" t="s">
        <v>2346</v>
      </c>
      <c r="E27" s="481"/>
      <c r="F27" s="481"/>
      <c r="G27" s="481" t="s">
        <v>3250</v>
      </c>
    </row>
    <row r="28" spans="1:7" x14ac:dyDescent="0.25">
      <c r="B28" s="481" t="s">
        <v>722</v>
      </c>
      <c r="C28" s="481"/>
      <c r="D28" s="482" t="s">
        <v>2347</v>
      </c>
      <c r="E28" s="481"/>
      <c r="F28" s="481"/>
      <c r="G28" s="481" t="s">
        <v>3251</v>
      </c>
    </row>
    <row r="29" spans="1:7" x14ac:dyDescent="0.25">
      <c r="B29" s="481" t="s">
        <v>2348</v>
      </c>
      <c r="C29" s="481"/>
      <c r="D29" s="482" t="s">
        <v>2349</v>
      </c>
      <c r="E29" s="481"/>
      <c r="F29" s="481"/>
      <c r="G29" s="481" t="s">
        <v>3252</v>
      </c>
    </row>
    <row r="30" spans="1:7" x14ac:dyDescent="0.25">
      <c r="B30" s="481" t="s">
        <v>726</v>
      </c>
      <c r="C30" s="481"/>
      <c r="D30" s="482" t="s">
        <v>2160</v>
      </c>
      <c r="E30" s="481"/>
      <c r="F30" s="481"/>
      <c r="G30" s="481" t="s">
        <v>3253</v>
      </c>
    </row>
    <row r="31" spans="1:7" x14ac:dyDescent="0.25">
      <c r="B31" s="481" t="s">
        <v>2351</v>
      </c>
      <c r="C31" s="481"/>
      <c r="D31" s="482" t="s">
        <v>2352</v>
      </c>
      <c r="E31" s="481"/>
      <c r="F31" s="481"/>
      <c r="G31" s="481" t="s">
        <v>3254</v>
      </c>
    </row>
    <row r="32" spans="1:7" x14ac:dyDescent="0.25">
      <c r="B32" s="481" t="s">
        <v>3255</v>
      </c>
      <c r="C32" s="481"/>
      <c r="D32" s="482" t="s">
        <v>3256</v>
      </c>
      <c r="E32" s="481"/>
      <c r="F32" s="481"/>
      <c r="G32" s="481" t="s">
        <v>3257</v>
      </c>
    </row>
    <row r="33" spans="1:7" x14ac:dyDescent="0.25">
      <c r="B33" s="481" t="s">
        <v>714</v>
      </c>
      <c r="C33" s="481"/>
      <c r="D33" s="482" t="s">
        <v>2354</v>
      </c>
      <c r="E33" s="481"/>
      <c r="F33" s="481"/>
      <c r="G33" s="481" t="s">
        <v>3258</v>
      </c>
    </row>
    <row r="34" spans="1:7" x14ac:dyDescent="0.25">
      <c r="B34" s="481" t="s">
        <v>732</v>
      </c>
      <c r="C34" s="481"/>
      <c r="D34" s="482" t="s">
        <v>2355</v>
      </c>
      <c r="E34" s="481"/>
      <c r="F34" s="481"/>
      <c r="G34" s="481" t="s">
        <v>3259</v>
      </c>
    </row>
    <row r="35" spans="1:7" x14ac:dyDescent="0.25">
      <c r="B35" s="481" t="s">
        <v>735</v>
      </c>
      <c r="C35" s="481"/>
      <c r="D35" s="482" t="s">
        <v>2356</v>
      </c>
      <c r="E35" s="481"/>
      <c r="F35" s="481"/>
      <c r="G35" s="481" t="s">
        <v>3260</v>
      </c>
    </row>
    <row r="36" spans="1:7" x14ac:dyDescent="0.25">
      <c r="B36" s="481" t="s">
        <v>2342</v>
      </c>
      <c r="C36" s="481"/>
      <c r="D36" s="482" t="s">
        <v>2343</v>
      </c>
      <c r="E36" s="481"/>
      <c r="F36" s="481"/>
      <c r="G36" s="481" t="s">
        <v>3261</v>
      </c>
    </row>
    <row r="37" spans="1:7" x14ac:dyDescent="0.25">
      <c r="B37" s="481" t="s">
        <v>3262</v>
      </c>
      <c r="C37" s="481"/>
      <c r="D37" s="482" t="s">
        <v>3263</v>
      </c>
      <c r="E37" s="481"/>
      <c r="F37" s="481"/>
      <c r="G37" s="481" t="s">
        <v>3264</v>
      </c>
    </row>
    <row r="38" spans="1:7" x14ac:dyDescent="0.25">
      <c r="B38" s="481" t="s">
        <v>3265</v>
      </c>
      <c r="C38" s="481"/>
      <c r="D38" s="482" t="s">
        <v>3266</v>
      </c>
      <c r="E38" s="481"/>
      <c r="F38" s="481"/>
      <c r="G38" s="481" t="s">
        <v>3267</v>
      </c>
    </row>
    <row r="39" spans="1:7" x14ac:dyDescent="0.25">
      <c r="B39" s="481" t="s">
        <v>2357</v>
      </c>
      <c r="C39" s="481"/>
      <c r="D39" s="482" t="s">
        <v>2358</v>
      </c>
      <c r="E39" s="481"/>
      <c r="F39" s="481"/>
      <c r="G39" s="481" t="s">
        <v>3268</v>
      </c>
    </row>
    <row r="40" spans="1:7" x14ac:dyDescent="0.25">
      <c r="B40" s="481" t="s">
        <v>729</v>
      </c>
      <c r="C40" s="481"/>
      <c r="D40" s="482" t="s">
        <v>2360</v>
      </c>
      <c r="E40" s="481"/>
      <c r="F40" s="481"/>
      <c r="G40" s="481" t="s">
        <v>3269</v>
      </c>
    </row>
    <row r="41" spans="1:7" x14ac:dyDescent="0.25">
      <c r="B41" s="481" t="s">
        <v>2177</v>
      </c>
      <c r="C41" s="481"/>
      <c r="D41" s="482" t="s">
        <v>2178</v>
      </c>
      <c r="E41" s="481"/>
      <c r="F41" s="481"/>
      <c r="G41" s="481" t="s">
        <v>3270</v>
      </c>
    </row>
    <row r="44" spans="1:7" x14ac:dyDescent="0.25">
      <c r="A44" s="8" t="s">
        <v>306</v>
      </c>
    </row>
    <row r="45" spans="1:7" x14ac:dyDescent="0.25">
      <c r="B45" s="481" t="s">
        <v>271</v>
      </c>
      <c r="C45" s="481"/>
      <c r="D45" s="481" t="s">
        <v>57</v>
      </c>
      <c r="E45" s="481"/>
      <c r="F45" s="481"/>
      <c r="G45" s="481" t="s">
        <v>62</v>
      </c>
    </row>
    <row r="46" spans="1:7" hidden="1" x14ac:dyDescent="0.25">
      <c r="B46" s="481" t="s">
        <v>122</v>
      </c>
      <c r="C46" s="481"/>
      <c r="D46" s="482" t="s">
        <v>87</v>
      </c>
      <c r="E46" s="481"/>
      <c r="F46" s="481"/>
      <c r="G46" s="481" t="s">
        <v>61</v>
      </c>
    </row>
    <row r="47" spans="1:7" x14ac:dyDescent="0.25">
      <c r="B47" s="481" t="s">
        <v>542</v>
      </c>
      <c r="C47" s="481"/>
      <c r="D47" s="482" t="s">
        <v>2394</v>
      </c>
      <c r="E47" s="481"/>
      <c r="F47" s="481"/>
      <c r="G47" s="481" t="s">
        <v>2395</v>
      </c>
    </row>
    <row r="48" spans="1:7" x14ac:dyDescent="0.25">
      <c r="B48" s="481" t="s">
        <v>545</v>
      </c>
      <c r="C48" s="481"/>
      <c r="D48" s="482" t="s">
        <v>2362</v>
      </c>
      <c r="E48" s="481"/>
      <c r="F48" s="481"/>
      <c r="G48" s="481" t="s">
        <v>2363</v>
      </c>
    </row>
    <row r="49" spans="2:7" x14ac:dyDescent="0.25">
      <c r="B49" s="481" t="s">
        <v>548</v>
      </c>
      <c r="C49" s="481"/>
      <c r="D49" s="482" t="s">
        <v>2392</v>
      </c>
      <c r="E49" s="481"/>
      <c r="F49" s="481"/>
      <c r="G49" s="481" t="s">
        <v>2393</v>
      </c>
    </row>
    <row r="50" spans="2:7" x14ac:dyDescent="0.25">
      <c r="B50" s="481" t="s">
        <v>2383</v>
      </c>
      <c r="C50" s="481"/>
      <c r="D50" s="482" t="s">
        <v>2382</v>
      </c>
      <c r="E50" s="481"/>
      <c r="F50" s="481"/>
      <c r="G50" s="481" t="s">
        <v>2384</v>
      </c>
    </row>
    <row r="51" spans="2:7" x14ac:dyDescent="0.25">
      <c r="B51" s="481" t="s">
        <v>2379</v>
      </c>
      <c r="C51" s="481"/>
      <c r="D51" s="482" t="s">
        <v>2378</v>
      </c>
      <c r="E51" s="481"/>
      <c r="F51" s="481"/>
      <c r="G51" s="481" t="s">
        <v>2380</v>
      </c>
    </row>
    <row r="52" spans="2:7" x14ac:dyDescent="0.25">
      <c r="B52" s="481" t="s">
        <v>557</v>
      </c>
      <c r="C52" s="481"/>
      <c r="D52" s="482" t="s">
        <v>2390</v>
      </c>
      <c r="E52" s="481"/>
      <c r="F52" s="481"/>
      <c r="G52" s="481" t="s">
        <v>2391</v>
      </c>
    </row>
    <row r="53" spans="2:7" x14ac:dyDescent="0.25">
      <c r="B53" s="481" t="s">
        <v>3271</v>
      </c>
      <c r="C53" s="481"/>
      <c r="D53" s="482" t="s">
        <v>3272</v>
      </c>
      <c r="E53" s="481"/>
      <c r="F53" s="481"/>
      <c r="G53" s="481" t="s">
        <v>3273</v>
      </c>
    </row>
    <row r="54" spans="2:7" x14ac:dyDescent="0.25">
      <c r="B54" s="481" t="s">
        <v>3274</v>
      </c>
      <c r="C54" s="481"/>
      <c r="D54" s="482" t="s">
        <v>3275</v>
      </c>
      <c r="E54" s="481"/>
      <c r="F54" s="481"/>
      <c r="G54" s="481" t="s">
        <v>3276</v>
      </c>
    </row>
    <row r="55" spans="2:7" x14ac:dyDescent="0.25">
      <c r="B55" s="481" t="s">
        <v>551</v>
      </c>
      <c r="C55" s="481"/>
      <c r="D55" s="482" t="s">
        <v>2374</v>
      </c>
      <c r="E55" s="481"/>
      <c r="F55" s="481"/>
      <c r="G55" s="481" t="s">
        <v>2375</v>
      </c>
    </row>
    <row r="56" spans="2:7" x14ac:dyDescent="0.25">
      <c r="B56" s="481" t="s">
        <v>554</v>
      </c>
      <c r="C56" s="481"/>
      <c r="D56" s="482" t="s">
        <v>2372</v>
      </c>
      <c r="E56" s="481"/>
      <c r="F56" s="481"/>
      <c r="G56" s="481" t="s">
        <v>2373</v>
      </c>
    </row>
    <row r="57" spans="2:7" x14ac:dyDescent="0.25">
      <c r="B57" s="481" t="s">
        <v>560</v>
      </c>
      <c r="C57" s="481"/>
      <c r="D57" s="482" t="s">
        <v>2376</v>
      </c>
      <c r="E57" s="481"/>
      <c r="F57" s="481"/>
      <c r="G57" s="481" t="s">
        <v>2377</v>
      </c>
    </row>
    <row r="58" spans="2:7" x14ac:dyDescent="0.25">
      <c r="B58" s="481" t="s">
        <v>2369</v>
      </c>
      <c r="C58" s="481"/>
      <c r="D58" s="482" t="s">
        <v>2368</v>
      </c>
      <c r="E58" s="481"/>
      <c r="F58" s="481"/>
      <c r="G58" s="481" t="s">
        <v>2370</v>
      </c>
    </row>
    <row r="59" spans="2:7" x14ac:dyDescent="0.25">
      <c r="B59" s="481" t="s">
        <v>2365</v>
      </c>
      <c r="C59" s="481"/>
      <c r="D59" s="482" t="s">
        <v>2364</v>
      </c>
      <c r="E59" s="481"/>
      <c r="F59" s="481"/>
      <c r="G59" s="481" t="s">
        <v>2366</v>
      </c>
    </row>
    <row r="60" spans="2:7" x14ac:dyDescent="0.25">
      <c r="B60" s="481" t="s">
        <v>3277</v>
      </c>
      <c r="C60" s="481"/>
      <c r="D60" s="482" t="s">
        <v>3278</v>
      </c>
      <c r="E60" s="481"/>
      <c r="F60" s="481"/>
      <c r="G60" s="481" t="s">
        <v>3279</v>
      </c>
    </row>
    <row r="61" spans="2:7" x14ac:dyDescent="0.25">
      <c r="B61" s="481" t="s">
        <v>2387</v>
      </c>
      <c r="C61" s="481"/>
      <c r="D61" s="482" t="s">
        <v>2386</v>
      </c>
      <c r="E61" s="481"/>
      <c r="F61" s="481"/>
      <c r="G61" s="481" t="s">
        <v>2388</v>
      </c>
    </row>
    <row r="65" spans="1:7" x14ac:dyDescent="0.25">
      <c r="A65" s="8" t="s">
        <v>172</v>
      </c>
    </row>
    <row r="66" spans="1:7" x14ac:dyDescent="0.25">
      <c r="B66" s="481" t="s">
        <v>140</v>
      </c>
      <c r="C66" s="481"/>
      <c r="D66" s="481" t="s">
        <v>57</v>
      </c>
      <c r="E66" s="481"/>
      <c r="F66" s="481"/>
      <c r="G66" s="481" t="s">
        <v>62</v>
      </c>
    </row>
    <row r="67" spans="1:7" hidden="1" x14ac:dyDescent="0.25">
      <c r="B67" s="482" t="s">
        <v>105</v>
      </c>
      <c r="C67" s="481"/>
      <c r="D67" s="482" t="s">
        <v>87</v>
      </c>
      <c r="E67" s="481"/>
      <c r="F67" s="481"/>
      <c r="G67" s="481" t="s">
        <v>61</v>
      </c>
    </row>
    <row r="68" spans="1:7" x14ac:dyDescent="0.25">
      <c r="B68" s="482" t="s">
        <v>747</v>
      </c>
      <c r="C68" s="481"/>
      <c r="D68" s="482" t="s">
        <v>2396</v>
      </c>
      <c r="E68" s="481"/>
      <c r="F68" s="481"/>
      <c r="G68" s="481" t="s">
        <v>746</v>
      </c>
    </row>
    <row r="69" spans="1:7" x14ac:dyDescent="0.25">
      <c r="B69" s="482" t="s">
        <v>3280</v>
      </c>
      <c r="C69" s="481"/>
      <c r="D69" s="482" t="s">
        <v>3281</v>
      </c>
      <c r="E69" s="481"/>
      <c r="F69" s="481"/>
      <c r="G69" s="481" t="s">
        <v>3282</v>
      </c>
    </row>
    <row r="70" spans="1:7" x14ac:dyDescent="0.25">
      <c r="B70" s="482" t="s">
        <v>750</v>
      </c>
      <c r="C70" s="481"/>
      <c r="D70" s="482" t="s">
        <v>2201</v>
      </c>
      <c r="E70" s="481"/>
      <c r="F70" s="481"/>
      <c r="G70" s="481" t="s">
        <v>749</v>
      </c>
    </row>
    <row r="71" spans="1:7" x14ac:dyDescent="0.25">
      <c r="B71" s="482" t="s">
        <v>3283</v>
      </c>
      <c r="C71" s="481"/>
      <c r="D71" s="482" t="s">
        <v>3284</v>
      </c>
      <c r="E71" s="481"/>
      <c r="F71" s="481"/>
      <c r="G71" s="481" t="s">
        <v>3285</v>
      </c>
    </row>
    <row r="72" spans="1:7" x14ac:dyDescent="0.25">
      <c r="B72" s="482" t="s">
        <v>2397</v>
      </c>
      <c r="C72" s="481"/>
      <c r="D72" s="482" t="s">
        <v>2398</v>
      </c>
      <c r="E72" s="481"/>
      <c r="F72" s="481"/>
      <c r="G72" s="481" t="s">
        <v>2399</v>
      </c>
    </row>
    <row r="73" spans="1:7" x14ac:dyDescent="0.25">
      <c r="B73" s="482" t="s">
        <v>3286</v>
      </c>
      <c r="C73" s="481"/>
      <c r="D73" s="482" t="s">
        <v>3287</v>
      </c>
      <c r="E73" s="481"/>
      <c r="F73" s="481"/>
      <c r="G73" s="481" t="s">
        <v>3288</v>
      </c>
    </row>
    <row r="74" spans="1:7" x14ac:dyDescent="0.25">
      <c r="B74" s="482" t="s">
        <v>757</v>
      </c>
      <c r="C74" s="481"/>
      <c r="D74" s="482" t="s">
        <v>2213</v>
      </c>
      <c r="E74" s="481"/>
      <c r="F74" s="481"/>
      <c r="G74" s="481" t="s">
        <v>756</v>
      </c>
    </row>
    <row r="75" spans="1:7" x14ac:dyDescent="0.25">
      <c r="B75" s="482" t="s">
        <v>763</v>
      </c>
      <c r="C75" s="481"/>
      <c r="D75" s="482" t="s">
        <v>2218</v>
      </c>
      <c r="E75" s="481"/>
      <c r="F75" s="481"/>
      <c r="G75" s="481" t="s">
        <v>762</v>
      </c>
    </row>
    <row r="76" spans="1:7" x14ac:dyDescent="0.25">
      <c r="B76" s="482" t="s">
        <v>2223</v>
      </c>
      <c r="C76" s="481"/>
      <c r="D76" s="482" t="s">
        <v>2224</v>
      </c>
      <c r="E76" s="481"/>
      <c r="F76" s="481"/>
      <c r="G76" s="481" t="s">
        <v>2403</v>
      </c>
    </row>
    <row r="77" spans="1:7" x14ac:dyDescent="0.25">
      <c r="B77" s="482" t="s">
        <v>760</v>
      </c>
      <c r="C77" s="481"/>
      <c r="D77" s="482" t="s">
        <v>2229</v>
      </c>
      <c r="E77" s="481"/>
      <c r="F77" s="481"/>
      <c r="G77" s="481" t="s">
        <v>759</v>
      </c>
    </row>
    <row r="78" spans="1:7" x14ac:dyDescent="0.25">
      <c r="B78" s="482" t="s">
        <v>766</v>
      </c>
      <c r="C78" s="481"/>
      <c r="D78" s="482" t="s">
        <v>2232</v>
      </c>
      <c r="E78" s="481"/>
      <c r="F78" s="481"/>
      <c r="G78" s="481" t="s">
        <v>765</v>
      </c>
    </row>
    <row r="79" spans="1:7" x14ac:dyDescent="0.25">
      <c r="B79" s="482" t="s">
        <v>2235</v>
      </c>
      <c r="C79" s="481"/>
      <c r="D79" s="482" t="s">
        <v>2236</v>
      </c>
      <c r="E79" s="481"/>
      <c r="F79" s="481"/>
      <c r="G79" s="481" t="s">
        <v>2404</v>
      </c>
    </row>
    <row r="80" spans="1:7" x14ac:dyDescent="0.25">
      <c r="B80" s="482" t="s">
        <v>2239</v>
      </c>
      <c r="C80" s="481"/>
      <c r="D80" s="482" t="s">
        <v>2240</v>
      </c>
      <c r="E80" s="481"/>
      <c r="F80" s="481"/>
      <c r="G80" s="481" t="s">
        <v>2405</v>
      </c>
    </row>
    <row r="81" spans="2:7" x14ac:dyDescent="0.25">
      <c r="B81" s="482" t="s">
        <v>2243</v>
      </c>
      <c r="C81" s="481"/>
      <c r="D81" s="482" t="s">
        <v>2244</v>
      </c>
      <c r="E81" s="481"/>
      <c r="F81" s="481"/>
      <c r="G81" s="481" t="s">
        <v>2406</v>
      </c>
    </row>
    <row r="82" spans="2:7" x14ac:dyDescent="0.25">
      <c r="B82" s="482" t="s">
        <v>2247</v>
      </c>
      <c r="C82" s="481"/>
      <c r="D82" s="482" t="s">
        <v>2248</v>
      </c>
      <c r="E82" s="481"/>
      <c r="F82" s="481"/>
      <c r="G82" s="481" t="s">
        <v>2407</v>
      </c>
    </row>
    <row r="83" spans="2:7" x14ac:dyDescent="0.25">
      <c r="B83" s="482" t="s">
        <v>2408</v>
      </c>
      <c r="C83" s="481"/>
      <c r="D83" s="482" t="s">
        <v>2409</v>
      </c>
      <c r="E83" s="481"/>
      <c r="F83" s="481"/>
      <c r="G83" s="481" t="s">
        <v>2410</v>
      </c>
    </row>
    <row r="84" spans="2:7" x14ac:dyDescent="0.25">
      <c r="B84" s="482" t="s">
        <v>2411</v>
      </c>
      <c r="C84" s="481"/>
      <c r="D84" s="482" t="s">
        <v>2412</v>
      </c>
      <c r="E84" s="481"/>
      <c r="F84" s="481"/>
      <c r="G84" s="481" t="s">
        <v>2413</v>
      </c>
    </row>
    <row r="85" spans="2:7" x14ac:dyDescent="0.25">
      <c r="B85" s="482" t="s">
        <v>2414</v>
      </c>
      <c r="C85" s="481"/>
      <c r="D85" s="482" t="s">
        <v>2415</v>
      </c>
      <c r="E85" s="481"/>
      <c r="F85" s="481"/>
      <c r="G85" s="481" t="s">
        <v>2416</v>
      </c>
    </row>
    <row r="86" spans="2:7" x14ac:dyDescent="0.25">
      <c r="B86" s="482" t="s">
        <v>769</v>
      </c>
      <c r="C86" s="481"/>
      <c r="D86" s="482" t="s">
        <v>2417</v>
      </c>
      <c r="E86" s="481"/>
      <c r="F86" s="481"/>
      <c r="G86" s="481" t="s">
        <v>768</v>
      </c>
    </row>
    <row r="87" spans="2:7" x14ac:dyDescent="0.25">
      <c r="B87" s="482" t="s">
        <v>2418</v>
      </c>
      <c r="C87" s="481"/>
      <c r="D87" s="482" t="s">
        <v>2419</v>
      </c>
      <c r="E87" s="481"/>
      <c r="F87" s="481"/>
      <c r="G87" s="481" t="s">
        <v>2420</v>
      </c>
    </row>
    <row r="88" spans="2:7" x14ac:dyDescent="0.25">
      <c r="B88" s="482" t="s">
        <v>3289</v>
      </c>
      <c r="C88" s="481"/>
      <c r="D88" s="482" t="s">
        <v>3290</v>
      </c>
      <c r="E88" s="481"/>
      <c r="F88" s="481"/>
      <c r="G88" s="481" t="s">
        <v>3291</v>
      </c>
    </row>
    <row r="89" spans="2:7" x14ac:dyDescent="0.25">
      <c r="B89" s="482" t="s">
        <v>2424</v>
      </c>
      <c r="C89" s="481"/>
      <c r="D89" s="482" t="s">
        <v>2425</v>
      </c>
      <c r="E89" s="481"/>
      <c r="F89" s="481"/>
      <c r="G89" s="481" t="s">
        <v>2426</v>
      </c>
    </row>
    <row r="90" spans="2:7" x14ac:dyDescent="0.25">
      <c r="B90" s="482" t="s">
        <v>2427</v>
      </c>
      <c r="C90" s="481"/>
      <c r="D90" s="482" t="s">
        <v>2428</v>
      </c>
      <c r="E90" s="481"/>
      <c r="F90" s="481"/>
      <c r="G90" s="481" t="s">
        <v>2429</v>
      </c>
    </row>
    <row r="91" spans="2:7" x14ac:dyDescent="0.25">
      <c r="B91" s="482" t="s">
        <v>2430</v>
      </c>
      <c r="C91" s="481"/>
      <c r="D91" s="482" t="s">
        <v>2431</v>
      </c>
      <c r="E91" s="481"/>
      <c r="F91" s="481"/>
      <c r="G91" s="481" t="s">
        <v>2432</v>
      </c>
    </row>
    <row r="92" spans="2:7" x14ac:dyDescent="0.25">
      <c r="B92" s="482" t="s">
        <v>2433</v>
      </c>
      <c r="C92" s="481"/>
      <c r="D92" s="482" t="s">
        <v>2434</v>
      </c>
      <c r="E92" s="481"/>
      <c r="F92" s="481"/>
      <c r="G92" s="481" t="s">
        <v>2435</v>
      </c>
    </row>
    <row r="93" spans="2:7" x14ac:dyDescent="0.25">
      <c r="B93" s="482" t="s">
        <v>3292</v>
      </c>
      <c r="C93" s="481"/>
      <c r="D93" s="482" t="s">
        <v>3293</v>
      </c>
      <c r="E93" s="481"/>
      <c r="F93" s="481"/>
      <c r="G93" s="481" t="s">
        <v>3294</v>
      </c>
    </row>
    <row r="94" spans="2:7" x14ac:dyDescent="0.25">
      <c r="B94" s="482" t="s">
        <v>2443</v>
      </c>
      <c r="C94" s="481"/>
      <c r="D94" s="482" t="s">
        <v>2444</v>
      </c>
      <c r="E94" s="481"/>
      <c r="F94" s="481"/>
      <c r="G94" s="481" t="s">
        <v>2445</v>
      </c>
    </row>
    <row r="95" spans="2:7" x14ac:dyDescent="0.25">
      <c r="B95" s="482" t="s">
        <v>780</v>
      </c>
      <c r="C95" s="481"/>
      <c r="D95" s="482" t="s">
        <v>2446</v>
      </c>
      <c r="E95" s="481"/>
      <c r="F95" s="481"/>
      <c r="G95" s="481" t="s">
        <v>779</v>
      </c>
    </row>
    <row r="96" spans="2:7" x14ac:dyDescent="0.25">
      <c r="B96" s="482" t="s">
        <v>2447</v>
      </c>
      <c r="C96" s="481"/>
      <c r="D96" s="482" t="s">
        <v>2448</v>
      </c>
      <c r="E96" s="481"/>
      <c r="F96" s="481"/>
      <c r="G96" s="481" t="s">
        <v>2449</v>
      </c>
    </row>
    <row r="97" spans="1:7" x14ac:dyDescent="0.25">
      <c r="B97" s="482" t="s">
        <v>2450</v>
      </c>
      <c r="C97" s="481"/>
      <c r="D97" s="482" t="s">
        <v>2451</v>
      </c>
      <c r="E97" s="481"/>
      <c r="F97" s="481"/>
      <c r="G97" s="481" t="s">
        <v>2452</v>
      </c>
    </row>
    <row r="98" spans="1:7" x14ac:dyDescent="0.25">
      <c r="B98" s="482" t="s">
        <v>772</v>
      </c>
      <c r="C98" s="481"/>
      <c r="D98" s="482" t="s">
        <v>2321</v>
      </c>
      <c r="E98" s="481"/>
      <c r="F98" s="481"/>
      <c r="G98" s="481" t="s">
        <v>771</v>
      </c>
    </row>
    <row r="99" spans="1:7" x14ac:dyDescent="0.25">
      <c r="B99" s="482" t="s">
        <v>775</v>
      </c>
      <c r="C99" s="481"/>
      <c r="D99" s="482" t="s">
        <v>2439</v>
      </c>
      <c r="E99" s="481"/>
      <c r="F99" s="481"/>
      <c r="G99" s="481" t="s">
        <v>774</v>
      </c>
    </row>
    <row r="100" spans="1:7" x14ac:dyDescent="0.25">
      <c r="B100" s="482" t="s">
        <v>2440</v>
      </c>
      <c r="C100" s="481"/>
      <c r="D100" s="482" t="s">
        <v>2441</v>
      </c>
      <c r="E100" s="481"/>
      <c r="F100" s="481"/>
      <c r="G100" s="481" t="s">
        <v>2442</v>
      </c>
    </row>
    <row r="101" spans="1:7" x14ac:dyDescent="0.25">
      <c r="B101" s="482" t="s">
        <v>2436</v>
      </c>
      <c r="C101" s="481"/>
      <c r="D101" s="482" t="s">
        <v>2437</v>
      </c>
      <c r="E101" s="481"/>
      <c r="F101" s="481"/>
      <c r="G101" s="481" t="s">
        <v>2438</v>
      </c>
    </row>
    <row r="102" spans="1:7" x14ac:dyDescent="0.25">
      <c r="B102" s="482" t="s">
        <v>2421</v>
      </c>
      <c r="C102" s="481"/>
      <c r="D102" s="482" t="s">
        <v>2422</v>
      </c>
      <c r="E102" s="481"/>
      <c r="F102" s="481"/>
      <c r="G102" s="481" t="s">
        <v>2423</v>
      </c>
    </row>
    <row r="103" spans="1:7" x14ac:dyDescent="0.25">
      <c r="B103" s="482" t="s">
        <v>753</v>
      </c>
      <c r="C103" s="481"/>
      <c r="D103" s="482" t="s">
        <v>2400</v>
      </c>
      <c r="E103" s="481"/>
      <c r="F103" s="481"/>
      <c r="G103" s="481" t="s">
        <v>752</v>
      </c>
    </row>
    <row r="105" spans="1:7" hidden="1" x14ac:dyDescent="0.25"/>
    <row r="106" spans="1:7" hidden="1" x14ac:dyDescent="0.25"/>
    <row r="108" spans="1:7" x14ac:dyDescent="0.25">
      <c r="A108" s="8" t="s">
        <v>307</v>
      </c>
    </row>
    <row r="109" spans="1:7" x14ac:dyDescent="0.25">
      <c r="B109" s="481" t="s">
        <v>140</v>
      </c>
      <c r="C109" s="481"/>
      <c r="D109" s="481" t="s">
        <v>57</v>
      </c>
      <c r="E109" s="481"/>
      <c r="F109" s="481"/>
      <c r="G109" s="481" t="s">
        <v>62</v>
      </c>
    </row>
    <row r="110" spans="1:7" hidden="1" x14ac:dyDescent="0.25">
      <c r="B110" s="482" t="s">
        <v>105</v>
      </c>
      <c r="C110" s="481"/>
      <c r="D110" s="482" t="s">
        <v>87</v>
      </c>
      <c r="E110" s="481"/>
      <c r="F110" s="481"/>
      <c r="G110" s="481" t="s">
        <v>61</v>
      </c>
    </row>
    <row r="111" spans="1:7" x14ac:dyDescent="0.25">
      <c r="B111" s="482" t="s">
        <v>2501</v>
      </c>
      <c r="C111" s="481"/>
      <c r="D111" s="482" t="s">
        <v>2502</v>
      </c>
      <c r="E111" s="481"/>
      <c r="F111" s="481"/>
      <c r="G111" s="481" t="s">
        <v>2503</v>
      </c>
    </row>
    <row r="112" spans="1:7" x14ac:dyDescent="0.25">
      <c r="B112" s="482" t="s">
        <v>3295</v>
      </c>
      <c r="C112" s="481"/>
      <c r="D112" s="482" t="s">
        <v>3296</v>
      </c>
      <c r="E112" s="481"/>
      <c r="F112" s="481"/>
      <c r="G112" s="481" t="s">
        <v>3297</v>
      </c>
    </row>
    <row r="113" spans="2:7" x14ac:dyDescent="0.25">
      <c r="B113" s="482" t="s">
        <v>2495</v>
      </c>
      <c r="C113" s="481"/>
      <c r="D113" s="482" t="s">
        <v>2496</v>
      </c>
      <c r="E113" s="481"/>
      <c r="F113" s="481"/>
      <c r="G113" s="481" t="s">
        <v>2497</v>
      </c>
    </row>
    <row r="114" spans="2:7" x14ac:dyDescent="0.25">
      <c r="B114" s="482" t="s">
        <v>2477</v>
      </c>
      <c r="C114" s="481"/>
      <c r="D114" s="482" t="s">
        <v>2478</v>
      </c>
      <c r="E114" s="481"/>
      <c r="F114" s="481"/>
      <c r="G114" s="481" t="s">
        <v>2479</v>
      </c>
    </row>
    <row r="115" spans="2:7" x14ac:dyDescent="0.25">
      <c r="B115" s="482" t="s">
        <v>2465</v>
      </c>
      <c r="C115" s="481"/>
      <c r="D115" s="482" t="s">
        <v>2466</v>
      </c>
      <c r="E115" s="481"/>
      <c r="F115" s="481"/>
      <c r="G115" s="481" t="s">
        <v>2467</v>
      </c>
    </row>
    <row r="116" spans="2:7" x14ac:dyDescent="0.25">
      <c r="B116" s="482" t="s">
        <v>2462</v>
      </c>
      <c r="C116" s="481"/>
      <c r="D116" s="482" t="s">
        <v>2463</v>
      </c>
      <c r="E116" s="481"/>
      <c r="F116" s="481"/>
      <c r="G116" s="481" t="s">
        <v>2464</v>
      </c>
    </row>
    <row r="117" spans="2:7" x14ac:dyDescent="0.25">
      <c r="B117" s="482" t="s">
        <v>2459</v>
      </c>
      <c r="C117" s="481"/>
      <c r="D117" s="482" t="s">
        <v>2460</v>
      </c>
      <c r="E117" s="481"/>
      <c r="F117" s="481"/>
      <c r="G117" s="481" t="s">
        <v>2461</v>
      </c>
    </row>
    <row r="118" spans="2:7" x14ac:dyDescent="0.25">
      <c r="B118" s="482" t="s">
        <v>2486</v>
      </c>
      <c r="C118" s="481"/>
      <c r="D118" s="482" t="s">
        <v>2487</v>
      </c>
      <c r="E118" s="481"/>
      <c r="F118" s="481"/>
      <c r="G118" s="481" t="s">
        <v>2488</v>
      </c>
    </row>
    <row r="119" spans="2:7" x14ac:dyDescent="0.25">
      <c r="B119" s="482" t="s">
        <v>2492</v>
      </c>
      <c r="C119" s="481"/>
      <c r="D119" s="482" t="s">
        <v>2493</v>
      </c>
      <c r="E119" s="481"/>
      <c r="F119" s="481"/>
      <c r="G119" s="481" t="s">
        <v>2494</v>
      </c>
    </row>
    <row r="120" spans="2:7" x14ac:dyDescent="0.25">
      <c r="B120" s="482" t="s">
        <v>2513</v>
      </c>
      <c r="C120" s="481"/>
      <c r="D120" s="482" t="s">
        <v>2514</v>
      </c>
      <c r="E120" s="481"/>
      <c r="F120" s="481"/>
      <c r="G120" s="481" t="s">
        <v>2515</v>
      </c>
    </row>
    <row r="121" spans="2:7" x14ac:dyDescent="0.25">
      <c r="B121" s="482" t="s">
        <v>2510</v>
      </c>
      <c r="C121" s="481"/>
      <c r="D121" s="482" t="s">
        <v>2511</v>
      </c>
      <c r="E121" s="481"/>
      <c r="F121" s="481"/>
      <c r="G121" s="481" t="s">
        <v>2512</v>
      </c>
    </row>
    <row r="122" spans="2:7" x14ac:dyDescent="0.25">
      <c r="B122" s="482" t="s">
        <v>2525</v>
      </c>
      <c r="C122" s="481"/>
      <c r="D122" s="482" t="s">
        <v>2526</v>
      </c>
      <c r="E122" s="481"/>
      <c r="F122" s="481"/>
      <c r="G122" s="481" t="s">
        <v>2527</v>
      </c>
    </row>
    <row r="123" spans="2:7" x14ac:dyDescent="0.25">
      <c r="B123" s="482" t="s">
        <v>3298</v>
      </c>
      <c r="C123" s="481"/>
      <c r="D123" s="482" t="s">
        <v>3299</v>
      </c>
      <c r="E123" s="481"/>
      <c r="F123" s="481"/>
      <c r="G123" s="481" t="s">
        <v>3300</v>
      </c>
    </row>
    <row r="124" spans="2:7" x14ac:dyDescent="0.25">
      <c r="B124" s="482" t="s">
        <v>2549</v>
      </c>
      <c r="C124" s="481"/>
      <c r="D124" s="482" t="s">
        <v>2550</v>
      </c>
      <c r="E124" s="481"/>
      <c r="F124" s="481"/>
      <c r="G124" s="481" t="s">
        <v>2551</v>
      </c>
    </row>
    <row r="125" spans="2:7" x14ac:dyDescent="0.25">
      <c r="B125" s="482" t="s">
        <v>2555</v>
      </c>
      <c r="C125" s="481"/>
      <c r="D125" s="482" t="s">
        <v>2556</v>
      </c>
      <c r="E125" s="481"/>
      <c r="F125" s="481"/>
      <c r="G125" s="481" t="s">
        <v>2557</v>
      </c>
    </row>
    <row r="126" spans="2:7" x14ac:dyDescent="0.25">
      <c r="B126" s="482" t="s">
        <v>2567</v>
      </c>
      <c r="C126" s="481"/>
      <c r="D126" s="482" t="s">
        <v>2568</v>
      </c>
      <c r="E126" s="481"/>
      <c r="F126" s="481"/>
      <c r="G126" s="481" t="s">
        <v>2569</v>
      </c>
    </row>
    <row r="127" spans="2:7" x14ac:dyDescent="0.25">
      <c r="B127" s="482" t="s">
        <v>2561</v>
      </c>
      <c r="C127" s="481"/>
      <c r="D127" s="482" t="s">
        <v>2562</v>
      </c>
      <c r="E127" s="481"/>
      <c r="F127" s="481"/>
      <c r="G127" s="481" t="s">
        <v>2563</v>
      </c>
    </row>
    <row r="128" spans="2:7" x14ac:dyDescent="0.25">
      <c r="B128" s="482" t="s">
        <v>2468</v>
      </c>
      <c r="C128" s="481"/>
      <c r="D128" s="482" t="s">
        <v>2469</v>
      </c>
      <c r="E128" s="481"/>
      <c r="F128" s="481"/>
      <c r="G128" s="481" t="s">
        <v>2470</v>
      </c>
    </row>
    <row r="129" spans="2:7" x14ac:dyDescent="0.25">
      <c r="B129" s="482" t="s">
        <v>2453</v>
      </c>
      <c r="C129" s="481"/>
      <c r="D129" s="482" t="s">
        <v>2454</v>
      </c>
      <c r="E129" s="481"/>
      <c r="F129" s="481"/>
      <c r="G129" s="481" t="s">
        <v>2455</v>
      </c>
    </row>
    <row r="130" spans="2:7" x14ac:dyDescent="0.25">
      <c r="B130" s="482" t="s">
        <v>2456</v>
      </c>
      <c r="C130" s="481"/>
      <c r="D130" s="482" t="s">
        <v>2457</v>
      </c>
      <c r="E130" s="481"/>
      <c r="F130" s="481"/>
      <c r="G130" s="481" t="s">
        <v>2458</v>
      </c>
    </row>
    <row r="131" spans="2:7" x14ac:dyDescent="0.25">
      <c r="B131" s="482" t="s">
        <v>2483</v>
      </c>
      <c r="C131" s="481"/>
      <c r="D131" s="482" t="s">
        <v>2484</v>
      </c>
      <c r="E131" s="481"/>
      <c r="F131" s="481"/>
      <c r="G131" s="481" t="s">
        <v>2485</v>
      </c>
    </row>
    <row r="132" spans="2:7" x14ac:dyDescent="0.25">
      <c r="B132" s="482" t="s">
        <v>3301</v>
      </c>
      <c r="C132" s="481"/>
      <c r="D132" s="482" t="s">
        <v>3302</v>
      </c>
      <c r="E132" s="481"/>
      <c r="F132" s="481"/>
      <c r="G132" s="481" t="s">
        <v>3303</v>
      </c>
    </row>
    <row r="133" spans="2:7" x14ac:dyDescent="0.25">
      <c r="B133" s="482" t="s">
        <v>3304</v>
      </c>
      <c r="C133" s="481"/>
      <c r="D133" s="482" t="s">
        <v>3305</v>
      </c>
      <c r="E133" s="481"/>
      <c r="F133" s="481"/>
      <c r="G133" s="481" t="s">
        <v>3306</v>
      </c>
    </row>
    <row r="134" spans="2:7" x14ac:dyDescent="0.25">
      <c r="B134" s="482" t="s">
        <v>3307</v>
      </c>
      <c r="C134" s="481"/>
      <c r="D134" s="482" t="s">
        <v>2630</v>
      </c>
      <c r="E134" s="481"/>
      <c r="F134" s="481"/>
      <c r="G134" s="481" t="s">
        <v>3308</v>
      </c>
    </row>
    <row r="135" spans="2:7" x14ac:dyDescent="0.25">
      <c r="B135" s="482" t="s">
        <v>3309</v>
      </c>
      <c r="C135" s="481"/>
      <c r="D135" s="482" t="s">
        <v>3310</v>
      </c>
      <c r="E135" s="481"/>
      <c r="F135" s="481"/>
      <c r="G135" s="481" t="s">
        <v>3311</v>
      </c>
    </row>
    <row r="136" spans="2:7" x14ac:dyDescent="0.25">
      <c r="B136" s="482" t="s">
        <v>2582</v>
      </c>
      <c r="C136" s="481"/>
      <c r="D136" s="482" t="s">
        <v>2583</v>
      </c>
      <c r="E136" s="481"/>
      <c r="F136" s="481"/>
      <c r="G136" s="481" t="s">
        <v>2584</v>
      </c>
    </row>
    <row r="137" spans="2:7" x14ac:dyDescent="0.25">
      <c r="B137" s="482" t="s">
        <v>2579</v>
      </c>
      <c r="C137" s="481"/>
      <c r="D137" s="482" t="s">
        <v>2580</v>
      </c>
      <c r="E137" s="481"/>
      <c r="F137" s="481"/>
      <c r="G137" s="481" t="s">
        <v>2581</v>
      </c>
    </row>
    <row r="138" spans="2:7" x14ac:dyDescent="0.25">
      <c r="B138" s="482" t="s">
        <v>2591</v>
      </c>
      <c r="C138" s="481"/>
      <c r="D138" s="482" t="s">
        <v>2592</v>
      </c>
      <c r="E138" s="481"/>
      <c r="F138" s="481"/>
      <c r="G138" s="481" t="s">
        <v>2593</v>
      </c>
    </row>
    <row r="139" spans="2:7" x14ac:dyDescent="0.25">
      <c r="B139" s="482" t="s">
        <v>2480</v>
      </c>
      <c r="C139" s="481"/>
      <c r="D139" s="482" t="s">
        <v>2481</v>
      </c>
      <c r="E139" s="481"/>
      <c r="F139" s="481"/>
      <c r="G139" s="481" t="s">
        <v>2482</v>
      </c>
    </row>
    <row r="140" spans="2:7" x14ac:dyDescent="0.25">
      <c r="B140" s="482" t="s">
        <v>2489</v>
      </c>
      <c r="C140" s="481"/>
      <c r="D140" s="482" t="s">
        <v>2490</v>
      </c>
      <c r="E140" s="481"/>
      <c r="F140" s="481"/>
      <c r="G140" s="481" t="s">
        <v>2491</v>
      </c>
    </row>
    <row r="141" spans="2:7" x14ac:dyDescent="0.25">
      <c r="B141" s="482" t="s">
        <v>2474</v>
      </c>
      <c r="C141" s="481"/>
      <c r="D141" s="482" t="s">
        <v>2475</v>
      </c>
      <c r="E141" s="481"/>
      <c r="F141" s="481"/>
      <c r="G141" s="481" t="s">
        <v>2476</v>
      </c>
    </row>
    <row r="142" spans="2:7" x14ac:dyDescent="0.25">
      <c r="B142" s="482" t="s">
        <v>2504</v>
      </c>
      <c r="C142" s="481"/>
      <c r="D142" s="482" t="s">
        <v>2505</v>
      </c>
      <c r="E142" s="481"/>
      <c r="F142" s="481"/>
      <c r="G142" s="481" t="s">
        <v>2506</v>
      </c>
    </row>
    <row r="143" spans="2:7" x14ac:dyDescent="0.25">
      <c r="B143" s="482" t="s">
        <v>2507</v>
      </c>
      <c r="C143" s="481"/>
      <c r="D143" s="482" t="s">
        <v>2508</v>
      </c>
      <c r="E143" s="481"/>
      <c r="F143" s="481"/>
      <c r="G143" s="481" t="s">
        <v>2509</v>
      </c>
    </row>
    <row r="144" spans="2:7" x14ac:dyDescent="0.25">
      <c r="B144" s="482" t="s">
        <v>2519</v>
      </c>
      <c r="C144" s="481"/>
      <c r="D144" s="482" t="s">
        <v>2520</v>
      </c>
      <c r="E144" s="481"/>
      <c r="F144" s="481"/>
      <c r="G144" s="481" t="s">
        <v>2521</v>
      </c>
    </row>
    <row r="145" spans="2:7" x14ac:dyDescent="0.25">
      <c r="B145" s="482" t="s">
        <v>2540</v>
      </c>
      <c r="C145" s="481"/>
      <c r="D145" s="482" t="s">
        <v>2541</v>
      </c>
      <c r="E145" s="481"/>
      <c r="F145" s="481"/>
      <c r="G145" s="481" t="s">
        <v>2542</v>
      </c>
    </row>
    <row r="146" spans="2:7" x14ac:dyDescent="0.25">
      <c r="B146" s="482" t="s">
        <v>2531</v>
      </c>
      <c r="C146" s="481"/>
      <c r="D146" s="482" t="s">
        <v>2532</v>
      </c>
      <c r="E146" s="481"/>
      <c r="F146" s="481"/>
      <c r="G146" s="481" t="s">
        <v>2533</v>
      </c>
    </row>
    <row r="147" spans="2:7" x14ac:dyDescent="0.25">
      <c r="B147" s="482" t="s">
        <v>2585</v>
      </c>
      <c r="C147" s="481"/>
      <c r="D147" s="482" t="s">
        <v>2586</v>
      </c>
      <c r="E147" s="481"/>
      <c r="F147" s="481"/>
      <c r="G147" s="481" t="s">
        <v>2587</v>
      </c>
    </row>
    <row r="148" spans="2:7" x14ac:dyDescent="0.25">
      <c r="B148" s="482" t="s">
        <v>2588</v>
      </c>
      <c r="C148" s="481"/>
      <c r="D148" s="482" t="s">
        <v>2589</v>
      </c>
      <c r="E148" s="481"/>
      <c r="F148" s="481"/>
      <c r="G148" s="481" t="s">
        <v>2590</v>
      </c>
    </row>
    <row r="149" spans="2:7" x14ac:dyDescent="0.25">
      <c r="B149" s="482" t="s">
        <v>2606</v>
      </c>
      <c r="C149" s="481"/>
      <c r="D149" s="482" t="s">
        <v>2607</v>
      </c>
      <c r="E149" s="481"/>
      <c r="F149" s="481"/>
      <c r="G149" s="481" t="s">
        <v>2608</v>
      </c>
    </row>
    <row r="150" spans="2:7" x14ac:dyDescent="0.25">
      <c r="B150" s="482" t="s">
        <v>2597</v>
      </c>
      <c r="C150" s="481"/>
      <c r="D150" s="482" t="s">
        <v>2598</v>
      </c>
      <c r="E150" s="481"/>
      <c r="F150" s="481"/>
      <c r="G150" s="481" t="s">
        <v>2599</v>
      </c>
    </row>
    <row r="151" spans="2:7" x14ac:dyDescent="0.25">
      <c r="B151" s="482" t="s">
        <v>2528</v>
      </c>
      <c r="C151" s="481"/>
      <c r="D151" s="482" t="s">
        <v>2529</v>
      </c>
      <c r="E151" s="481"/>
      <c r="F151" s="481"/>
      <c r="G151" s="481" t="s">
        <v>2530</v>
      </c>
    </row>
    <row r="152" spans="2:7" x14ac:dyDescent="0.25">
      <c r="B152" s="482" t="s">
        <v>2534</v>
      </c>
      <c r="C152" s="481"/>
      <c r="D152" s="482" t="s">
        <v>2535</v>
      </c>
      <c r="E152" s="481"/>
      <c r="F152" s="481"/>
      <c r="G152" s="481" t="s">
        <v>2536</v>
      </c>
    </row>
    <row r="153" spans="2:7" x14ac:dyDescent="0.25">
      <c r="B153" s="482" t="s">
        <v>2546</v>
      </c>
      <c r="C153" s="481"/>
      <c r="D153" s="482" t="s">
        <v>2547</v>
      </c>
      <c r="E153" s="481"/>
      <c r="F153" s="481"/>
      <c r="G153" s="481" t="s">
        <v>2548</v>
      </c>
    </row>
    <row r="154" spans="2:7" x14ac:dyDescent="0.25">
      <c r="B154" s="482" t="s">
        <v>2552</v>
      </c>
      <c r="C154" s="481"/>
      <c r="D154" s="482" t="s">
        <v>2553</v>
      </c>
      <c r="E154" s="481"/>
      <c r="F154" s="481"/>
      <c r="G154" s="481" t="s">
        <v>2554</v>
      </c>
    </row>
    <row r="155" spans="2:7" x14ac:dyDescent="0.25">
      <c r="B155" s="482" t="s">
        <v>3312</v>
      </c>
      <c r="C155" s="481"/>
      <c r="D155" s="482" t="s">
        <v>3313</v>
      </c>
      <c r="E155" s="481"/>
      <c r="F155" s="481"/>
      <c r="G155" s="481" t="s">
        <v>3314</v>
      </c>
    </row>
    <row r="156" spans="2:7" x14ac:dyDescent="0.25">
      <c r="B156" s="482" t="s">
        <v>3315</v>
      </c>
      <c r="C156" s="481"/>
      <c r="D156" s="482" t="s">
        <v>3316</v>
      </c>
      <c r="E156" s="481"/>
      <c r="F156" s="481"/>
      <c r="G156" s="481" t="s">
        <v>3317</v>
      </c>
    </row>
    <row r="157" spans="2:7" x14ac:dyDescent="0.25">
      <c r="B157" s="482" t="s">
        <v>2573</v>
      </c>
      <c r="C157" s="481"/>
      <c r="D157" s="482" t="s">
        <v>2574</v>
      </c>
      <c r="E157" s="481"/>
      <c r="F157" s="481"/>
      <c r="G157" s="481" t="s">
        <v>2575</v>
      </c>
    </row>
    <row r="158" spans="2:7" x14ac:dyDescent="0.25">
      <c r="B158" s="482" t="s">
        <v>2570</v>
      </c>
      <c r="C158" s="481"/>
      <c r="D158" s="482" t="s">
        <v>2571</v>
      </c>
      <c r="E158" s="481"/>
      <c r="F158" s="481"/>
      <c r="G158" s="481" t="s">
        <v>2572</v>
      </c>
    </row>
    <row r="159" spans="2:7" x14ac:dyDescent="0.25">
      <c r="B159" s="482" t="s">
        <v>2609</v>
      </c>
      <c r="C159" s="481"/>
      <c r="D159" s="482" t="s">
        <v>2610</v>
      </c>
      <c r="E159" s="481"/>
      <c r="F159" s="481"/>
      <c r="G159" s="481" t="s">
        <v>2611</v>
      </c>
    </row>
    <row r="160" spans="2:7" x14ac:dyDescent="0.25">
      <c r="B160" s="482" t="s">
        <v>2594</v>
      </c>
      <c r="C160" s="481"/>
      <c r="D160" s="482" t="s">
        <v>2595</v>
      </c>
      <c r="E160" s="481"/>
      <c r="F160" s="481"/>
      <c r="G160" s="481" t="s">
        <v>2596</v>
      </c>
    </row>
    <row r="161" spans="2:7" x14ac:dyDescent="0.25">
      <c r="B161" s="482" t="s">
        <v>2612</v>
      </c>
      <c r="C161" s="481"/>
      <c r="D161" s="482" t="s">
        <v>2613</v>
      </c>
      <c r="E161" s="481"/>
      <c r="F161" s="481"/>
      <c r="G161" s="481" t="s">
        <v>2614</v>
      </c>
    </row>
    <row r="162" spans="2:7" x14ac:dyDescent="0.25">
      <c r="B162" s="482" t="s">
        <v>2600</v>
      </c>
      <c r="C162" s="481"/>
      <c r="D162" s="482" t="s">
        <v>2601</v>
      </c>
      <c r="E162" s="481"/>
      <c r="F162" s="481"/>
      <c r="G162" s="481" t="s">
        <v>2602</v>
      </c>
    </row>
    <row r="163" spans="2:7" x14ac:dyDescent="0.25">
      <c r="B163" s="482" t="s">
        <v>2621</v>
      </c>
      <c r="C163" s="481"/>
      <c r="D163" s="482" t="s">
        <v>2622</v>
      </c>
      <c r="E163" s="481"/>
      <c r="F163" s="481"/>
      <c r="G163" s="481" t="s">
        <v>2623</v>
      </c>
    </row>
    <row r="164" spans="2:7" x14ac:dyDescent="0.25">
      <c r="B164" s="482" t="s">
        <v>2615</v>
      </c>
      <c r="C164" s="481"/>
      <c r="D164" s="482" t="s">
        <v>2616</v>
      </c>
      <c r="E164" s="481"/>
      <c r="F164" s="481"/>
      <c r="G164" s="481" t="s">
        <v>2617</v>
      </c>
    </row>
    <row r="165" spans="2:7" x14ac:dyDescent="0.25">
      <c r="B165" s="482" t="s">
        <v>3318</v>
      </c>
      <c r="C165" s="481"/>
      <c r="D165" s="482" t="s">
        <v>3319</v>
      </c>
      <c r="E165" s="481"/>
      <c r="F165" s="481"/>
      <c r="G165" s="481" t="s">
        <v>3320</v>
      </c>
    </row>
    <row r="166" spans="2:7" x14ac:dyDescent="0.25">
      <c r="B166" s="482" t="s">
        <v>2618</v>
      </c>
      <c r="C166" s="481"/>
      <c r="D166" s="482" t="s">
        <v>2619</v>
      </c>
      <c r="E166" s="481"/>
      <c r="F166" s="481"/>
      <c r="G166" s="481" t="s">
        <v>2620</v>
      </c>
    </row>
    <row r="167" spans="2:7" x14ac:dyDescent="0.25">
      <c r="B167" s="482" t="s">
        <v>2624</v>
      </c>
      <c r="C167" s="481"/>
      <c r="D167" s="482" t="s">
        <v>2364</v>
      </c>
      <c r="E167" s="481"/>
      <c r="F167" s="481"/>
      <c r="G167" s="481" t="s">
        <v>2625</v>
      </c>
    </row>
    <row r="168" spans="2:7" x14ac:dyDescent="0.25">
      <c r="B168" s="482" t="s">
        <v>3321</v>
      </c>
      <c r="C168" s="481"/>
      <c r="D168" s="482" t="s">
        <v>3322</v>
      </c>
      <c r="E168" s="481"/>
      <c r="F168" s="481"/>
      <c r="G168" s="481" t="s">
        <v>3323</v>
      </c>
    </row>
    <row r="169" spans="2:7" x14ac:dyDescent="0.25">
      <c r="B169" s="482" t="s">
        <v>2471</v>
      </c>
      <c r="C169" s="481"/>
      <c r="D169" s="482" t="s">
        <v>2472</v>
      </c>
      <c r="E169" s="481"/>
      <c r="F169" s="481"/>
      <c r="G169" s="481" t="s">
        <v>2473</v>
      </c>
    </row>
    <row r="170" spans="2:7" x14ac:dyDescent="0.25">
      <c r="B170" s="482" t="s">
        <v>2498</v>
      </c>
      <c r="C170" s="481"/>
      <c r="D170" s="482" t="s">
        <v>2499</v>
      </c>
      <c r="E170" s="481"/>
      <c r="F170" s="481"/>
      <c r="G170" s="481" t="s">
        <v>2500</v>
      </c>
    </row>
    <row r="171" spans="2:7" x14ac:dyDescent="0.25">
      <c r="B171" s="482" t="s">
        <v>2522</v>
      </c>
      <c r="C171" s="481"/>
      <c r="D171" s="482" t="s">
        <v>2523</v>
      </c>
      <c r="E171" s="481"/>
      <c r="F171" s="481"/>
      <c r="G171" s="481" t="s">
        <v>2524</v>
      </c>
    </row>
    <row r="172" spans="2:7" x14ac:dyDescent="0.25">
      <c r="B172" s="482" t="s">
        <v>2516</v>
      </c>
      <c r="C172" s="481"/>
      <c r="D172" s="482" t="s">
        <v>2517</v>
      </c>
      <c r="E172" s="481"/>
      <c r="F172" s="481"/>
      <c r="G172" s="481" t="s">
        <v>2518</v>
      </c>
    </row>
    <row r="173" spans="2:7" x14ac:dyDescent="0.25">
      <c r="B173" s="482" t="s">
        <v>2564</v>
      </c>
      <c r="C173" s="481"/>
      <c r="D173" s="482" t="s">
        <v>2565</v>
      </c>
      <c r="E173" s="481"/>
      <c r="F173" s="481"/>
      <c r="G173" s="481" t="s">
        <v>2566</v>
      </c>
    </row>
    <row r="174" spans="2:7" x14ac:dyDescent="0.25">
      <c r="B174" s="482" t="s">
        <v>2558</v>
      </c>
      <c r="C174" s="481"/>
      <c r="D174" s="482" t="s">
        <v>2559</v>
      </c>
      <c r="E174" s="481"/>
      <c r="F174" s="481"/>
      <c r="G174" s="481" t="s">
        <v>2560</v>
      </c>
    </row>
    <row r="175" spans="2:7" x14ac:dyDescent="0.25">
      <c r="B175" s="482" t="s">
        <v>2603</v>
      </c>
      <c r="C175" s="481"/>
      <c r="D175" s="482" t="s">
        <v>2604</v>
      </c>
      <c r="E175" s="481"/>
      <c r="F175" s="481"/>
      <c r="G175" s="481" t="s">
        <v>2605</v>
      </c>
    </row>
    <row r="176" spans="2:7" x14ac:dyDescent="0.25">
      <c r="B176" s="482" t="s">
        <v>2543</v>
      </c>
      <c r="C176" s="481"/>
      <c r="D176" s="482" t="s">
        <v>2544</v>
      </c>
      <c r="E176" s="481"/>
      <c r="F176" s="481"/>
      <c r="G176" s="481" t="s">
        <v>2545</v>
      </c>
    </row>
    <row r="177" spans="2:7" x14ac:dyDescent="0.25">
      <c r="B177" s="482" t="s">
        <v>2537</v>
      </c>
      <c r="C177" s="481"/>
      <c r="D177" s="482" t="s">
        <v>2538</v>
      </c>
      <c r="E177" s="481"/>
      <c r="F177" s="481"/>
      <c r="G177" s="481" t="s">
        <v>2539</v>
      </c>
    </row>
    <row r="178" spans="2:7" x14ac:dyDescent="0.25">
      <c r="B178" s="482" t="s">
        <v>2576</v>
      </c>
      <c r="C178" s="481"/>
      <c r="D178" s="482" t="s">
        <v>2577</v>
      </c>
      <c r="E178" s="481"/>
      <c r="F178" s="481"/>
      <c r="G178" s="481" t="s">
        <v>2578</v>
      </c>
    </row>
    <row r="179" spans="2:7" x14ac:dyDescent="0.25">
      <c r="B179" s="482" t="s">
        <v>2626</v>
      </c>
      <c r="C179" s="481"/>
      <c r="D179" s="482" t="s">
        <v>2627</v>
      </c>
      <c r="E179" s="481"/>
      <c r="F179" s="481"/>
      <c r="G179" s="481" t="s">
        <v>2628</v>
      </c>
    </row>
    <row r="180" spans="2:7" x14ac:dyDescent="0.25">
      <c r="B180" s="482" t="s">
        <v>2629</v>
      </c>
      <c r="C180" s="481"/>
      <c r="D180" s="482" t="s">
        <v>2630</v>
      </c>
      <c r="E180" s="481"/>
      <c r="F180" s="481"/>
      <c r="G180" s="481" t="s">
        <v>2631</v>
      </c>
    </row>
  </sheetData>
  <dataValidations count="1">
    <dataValidation type="custom" allowBlank="1" showInputMessage="1" showErrorMessage="1" errorTitle="X-Author for Excel" error="Id and Lookup fields are not editable." promptTitle="X-Author for Excel" sqref="G6:G19 G25:G41 G46:G61 G67:G103 G110:G180">
      <formula1>""</formula1>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403</vt:i4>
      </vt:variant>
    </vt:vector>
  </HeadingPairs>
  <TitlesOfParts>
    <vt:vector size="411"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Sheet1</vt:lpstr>
      <vt:lpstr>_00007c01_2979_435a_943c_b31d5f171b5b</vt:lpstr>
      <vt:lpstr>_014af77a_8bcb_4d0c_beeb_a3d72f1332b5</vt:lpstr>
      <vt:lpstr>_01cccfef_5573_4d36_b9d3_e32bd9199c70</vt:lpstr>
      <vt:lpstr>_0215c642_4079_4a66_b33f_02948e5b161c</vt:lpstr>
      <vt:lpstr>_022236a9_dcb1_42b2_a51e_7a01b131f28c</vt:lpstr>
      <vt:lpstr>_0278b5de_0da4_4498_a134_99a2744a9fab</vt:lpstr>
      <vt:lpstr>_033fcd6d_adce_4700_8852_ca583a6bef6b</vt:lpstr>
      <vt:lpstr>_04a05b73_32c0_4d2d_a31f_5fbde1b204a3</vt:lpstr>
      <vt:lpstr>_05de697d_8f2c_4184_9d2e_6faa62695a32</vt:lpstr>
      <vt:lpstr>_06a30c86_360f_426e_8e45_34c8bc342561</vt:lpstr>
      <vt:lpstr>_06f0afa9_1fe3_42c4_a70c_ee03512b1215</vt:lpstr>
      <vt:lpstr>_0883281e_e21d_43ef_9187_230346f845f9</vt:lpstr>
      <vt:lpstr>_08b56218_0472_4421_bf59_414c15e0b282</vt:lpstr>
      <vt:lpstr>_0aee399a_9776_4eaa_972f_b8dcf296ae2a</vt:lpstr>
      <vt:lpstr>_0be7695c_11a6_45b5_b154_af6d36015894</vt:lpstr>
      <vt:lpstr>_0beac2ba_bbbb_431d_8bce_14dbf66bdf78</vt:lpstr>
      <vt:lpstr>_0c4ccd3c_f7d7_4e9d_9482_1c0c40aa9b88</vt:lpstr>
      <vt:lpstr>_0cdb72c3_6724_4a77_bc28_1011a00b051b</vt:lpstr>
      <vt:lpstr>_0dc96169_1e4e_4b6f_8f38_6c1e88134dc4</vt:lpstr>
      <vt:lpstr>_0e9225f3_0b7c_44f6_bfe5_7c4d6a1c0d0d</vt:lpstr>
      <vt:lpstr>_0ee40542_4b9a_4ee9_a0ec_3cc5a3df3d05</vt:lpstr>
      <vt:lpstr>_10653d8b_f9c7_483c_8121_cb87b830a0e0</vt:lpstr>
      <vt:lpstr>_1177e4f5_9ae4_4957_87c6_850b17644f73</vt:lpstr>
      <vt:lpstr>_133a33a4_ef56_4597_81f3_93ace16e6e1a</vt:lpstr>
      <vt:lpstr>_1345e61d_a8fe_4213_85d7_1db0d6d6f5c1</vt:lpstr>
      <vt:lpstr>_1394d6ab_8539_4e64_bb74_c2678e11372d</vt:lpstr>
      <vt:lpstr>_13f5bbc3_a06d_4a3e_b75e_ac6929e1cb91</vt:lpstr>
      <vt:lpstr>_14a567c8_d8f6_4162_9aa0_c1538b8740a0</vt:lpstr>
      <vt:lpstr>_15d23191_61cc_42d1_9dac_fbdc3cccac55</vt:lpstr>
      <vt:lpstr>_164e6d09_185f_4eb7_8d48_b40f818dce2a</vt:lpstr>
      <vt:lpstr>_17f5512d_ec99_4a26_87b1_844196d76728</vt:lpstr>
      <vt:lpstr>_1955075b_5332_4022_9e1d_d8310266160b</vt:lpstr>
      <vt:lpstr>_1a0321ba_6a61_4acf_920e_a10b17ac407f</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_1bcbb583_e5a9_4a6b_8584_0d82f680244f</vt:lpstr>
      <vt:lpstr>_1c760e84_7860_4647_97d8_05a0ab084c30</vt:lpstr>
      <vt:lpstr>_1cfaffa5_a1e7_40ad_a8cc_cbc751be15bf</vt:lpstr>
      <vt:lpstr>_1d6a3bac_4285_4496_be35_4b6e94c6c525</vt:lpstr>
      <vt:lpstr>_2107d815_de12_4678_b7bf_30f8521ae049</vt:lpstr>
      <vt:lpstr>_21546636_20c6_4878_ba5b_6cb3d96028d3</vt:lpstr>
      <vt:lpstr>_2155cd87_2f72_4971_9bf3_5e903b4bd350</vt:lpstr>
      <vt:lpstr>_21e79bef_aeed_4e3b_a2f8_653b27dca3bb</vt:lpstr>
      <vt:lpstr>_227c1eef_248d_4636_b70f_e17385d0de94</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_24ce621f_5feb_4421_aa7b_30c973952869</vt:lpstr>
      <vt:lpstr>_25903c5a_79da_48aa_a73a_0efa3fa709b3</vt:lpstr>
      <vt:lpstr>_25c4f9c3_a465_4509_8e2f_b4c3afc12d62</vt:lpstr>
      <vt:lpstr>_26874af8_f15f_4555_b6ba_d39eb5bc132c</vt:lpstr>
      <vt:lpstr>_27ac2a1e_d077_4df3_924a_c13fa7c47b76</vt:lpstr>
      <vt:lpstr>_2805718c_688c_47d8_bd53_f8c2cc8c9de7</vt:lpstr>
      <vt:lpstr>_290fa550_f4dc_4a92_900a_0f2ef1afcf55</vt:lpstr>
      <vt:lpstr>_295f3441_adc3_4dc5_8a9e_67266d697395</vt:lpstr>
      <vt:lpstr>_29998246_c49d_4a02_a3ff_a8ff4f07132b</vt:lpstr>
      <vt:lpstr>_29de1210_4fea_46a8_ac63_eb3a3734b209</vt:lpstr>
      <vt:lpstr>_2ab1dfcf_a207_4488_9778_05865ff67402</vt:lpstr>
      <vt:lpstr>_2c6b8785_2f7e_4ce5_948e_2066c6838182</vt:lpstr>
      <vt:lpstr>_2d8e48b5_25c6_4b04_8f1a_564a145ea078</vt:lpstr>
      <vt:lpstr>_2ef5dfde_8ec5_4b0f_b79e_1e3da16c9079</vt:lpstr>
      <vt:lpstr>_2f779270_bafb_4509_b7c1_f9f5a5f6b50c</vt:lpstr>
      <vt:lpstr>_304a4b38_aadb_465f_bec4_ede79462324a</vt:lpstr>
      <vt:lpstr>_30572134_8290_4750_a680_dd1dbf9fbe17</vt:lpstr>
      <vt:lpstr>_309cb4e6_0866_4b59_9ad8_dce9deb459a4</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_339d96ff_1502_408b_8b62_a0d2a6d2aa31</vt:lpstr>
      <vt:lpstr>_33f94c69_7ad0_42e4_ae97_cd43ab2f6fb1</vt:lpstr>
      <vt:lpstr>_3599e6a2_76d5_4a3e_b94f_263ea328a754</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_38090fcc_c83f_4075_9748_b307f993e767</vt:lpstr>
      <vt:lpstr>_388e9f7b_b253_414f_b074_2b51db867bec</vt:lpstr>
      <vt:lpstr>_391e58af_5dd7_4278_b7e2_c903d9c79968</vt:lpstr>
      <vt:lpstr>_3a54c0cb_5d61_44ab_9f5f_59c0b83c7017</vt:lpstr>
      <vt:lpstr>_3a87c5f7_0769_4a3a_a3e3_82a4b0341068</vt:lpstr>
      <vt:lpstr>_3b314f8f_fda0_45c7_a732_7b31f3e8bf5b</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_3f14779a_3657_4ee9_b857_6b95d77074db</vt:lpstr>
      <vt:lpstr>_3f450a54_eabe_42be_b6a5_18c086a5d786</vt:lpstr>
      <vt:lpstr>_3f9fd489_98c3_4a7e_b83d_9d71d6a38749</vt:lpstr>
      <vt:lpstr>_3fd30741_73e2_456a_bde5_e2500a98fec9</vt:lpstr>
      <vt:lpstr>_41035b85_dee5_4987_975b_e8a43c433c05</vt:lpstr>
      <vt:lpstr>_4266c6da_54ca_4a1a_a567_1b51c0445aba</vt:lpstr>
      <vt:lpstr>_4328025e_31a9_4656_9da6_43a7b71a143c</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_4994889e_24bf_4e57_b5fe_4d250c0b598a</vt:lpstr>
      <vt:lpstr>_49c180e4_6756_4b15_9899_7d02a2376717</vt:lpstr>
      <vt:lpstr>_4af41944_42f7_4e99_8627_878d677a4e30</vt:lpstr>
      <vt:lpstr>_4b36df75_ea3b_4116_b8ac_4a66abe762ad</vt:lpstr>
      <vt:lpstr>_4b7bb144_c4f2_43ec_aa53_4cd0ce38b239</vt:lpstr>
      <vt:lpstr>_4d0cf32e_0e05_456f_b4d1_14bd4c608721</vt:lpstr>
      <vt:lpstr>_4db5cf38_f801_4806_bf2c_599132967e52</vt:lpstr>
      <vt:lpstr>_4e0083d7_1d55_466c_9f41_d6713c9418d1</vt:lpstr>
      <vt:lpstr>_4e28d14a_809b_451a_94f7_5adb1a78a192</vt:lpstr>
      <vt:lpstr>_4e3ce3cc_8312_431b_a087_d993964fb260</vt:lpstr>
      <vt:lpstr>_4e82750a_5fea_44c6_80cf_72f682152f92</vt:lpstr>
      <vt:lpstr>_4ede0df7_bdae_485c_a6aa_cd381b32466f</vt:lpstr>
      <vt:lpstr>_4f36af19_06bf_4c59_990d_586822b3d259</vt:lpstr>
      <vt:lpstr>_51b611bd_a560_42d0_9976_577e62d2b71d</vt:lpstr>
      <vt:lpstr>_52d6fc62_59f3_4757_a084_a8aeafb48d9b</vt:lpstr>
      <vt:lpstr>_53066892_24de_428a_ae98_ea86638a4c62</vt:lpstr>
      <vt:lpstr>_53737226_720f_44cb_8b6f_c2a7829a2378</vt:lpstr>
      <vt:lpstr>_5486feae_3dbd_4704_9f21_63bc76d59ea7</vt:lpstr>
      <vt:lpstr>_56054dfa_b687_4a06_b8be_e876776b18ab</vt:lpstr>
      <vt:lpstr>_564b0f85_8e08_4b67_8536_37f9c9c896e7</vt:lpstr>
      <vt:lpstr>_57279062_e326_494d_97d1_9dfc8942bd33</vt:lpstr>
      <vt:lpstr>_572e42ad_37ba_41a9_bff2_b341932489fa</vt:lpstr>
      <vt:lpstr>_59a28839_db65_45dc_8a19_59cbc682c3a6</vt:lpstr>
      <vt:lpstr>_5b7646f1_deb1_444c_8f7b_face02ce60fb</vt:lpstr>
      <vt:lpstr>_5bdd240d_fc66_4b36_8d87_3013bbac9fbc</vt:lpstr>
      <vt:lpstr>_5d657817_9a27_4b37_bcd4_b55f78d6ac1b</vt:lpstr>
      <vt:lpstr>_5da2fc81_49b6_4671_89eb_7b28c003e9be</vt:lpstr>
      <vt:lpstr>_6017e447_f4b2_4605_8be3_67be82447dcf</vt:lpstr>
      <vt:lpstr>_60cca16c_2bbf_4012_b9ed_84b4cc4c6513</vt:lpstr>
      <vt:lpstr>_616adcc7_34de_4b6d_b9e7_5b8149c795b2</vt:lpstr>
      <vt:lpstr>_62fc5abc_c22f_4886_8298_ae4140ce6a16</vt:lpstr>
      <vt:lpstr>_63de57f1_547d_4bd8_8c72_4f7979df3206</vt:lpstr>
      <vt:lpstr>_651c1cff_29dc_4f61_8994_ff4aa592187f</vt:lpstr>
      <vt:lpstr>_654bca83_10b5_4fb3_962f_80e82dfc63ce</vt:lpstr>
      <vt:lpstr>_6610fb82_a604_47fc_8eb9_548299e9c8fb</vt:lpstr>
      <vt:lpstr>_66c05feb_5ba4_4d15_8d33_a4f0ff5f795a</vt:lpstr>
      <vt:lpstr>_66d474de_58df_4c88_bfd9_511496d516be</vt:lpstr>
      <vt:lpstr>_6817dc8a_703d_4192_a2a8_a72a907275fb</vt:lpstr>
      <vt:lpstr>_6834aec6_db58_4138_a983_eb16ae5d5835</vt:lpstr>
      <vt:lpstr>_68bb383a_3ad0_4aa4_a4ff_b1656cee145b</vt:lpstr>
      <vt:lpstr>_6a3dda26_b269_4afa_8b05_c602a881a167</vt:lpstr>
      <vt:lpstr>_6ac60fe2_d872_4a35_a5e2_7132294649ec</vt:lpstr>
      <vt:lpstr>_6b293db8_2064_47cb_abbc_3f4c6d0caeda</vt:lpstr>
      <vt:lpstr>_6c432057_801a_4b50_8cf7_6f6149d7c40a</vt:lpstr>
      <vt:lpstr>_6e6943dc_a39b_4021_932f_cfd2e12ee608</vt:lpstr>
      <vt:lpstr>_6ef1d655_3a91_47b3_8d8b_295435055776</vt:lpstr>
      <vt:lpstr>_6f41a97e_60db_4ff9_9cb8_8489c1984cb4</vt:lpstr>
      <vt:lpstr>_6f7ec15b_c268_485e_b0b1_4f72a84c4bc6</vt:lpstr>
      <vt:lpstr>_708bc3f4_3b2b_4cbe_89e1_1871c272480d</vt:lpstr>
      <vt:lpstr>_71b6afba_85be_4c4b_9b19_636242058b4f</vt:lpstr>
      <vt:lpstr>_71f71c2d_dcf4_4a63_80db_1e83ba043a1d</vt:lpstr>
      <vt:lpstr>_7229c5f0_1cfd_41e2_b5fe_a739cdd4cb93</vt:lpstr>
      <vt:lpstr>_73b8f8b2_6e79_470e_91d5_fe608e8a3a44</vt:lpstr>
      <vt:lpstr>_73ed6a72_5bb2_4e78_b64b_57d38f0409a1</vt:lpstr>
      <vt:lpstr>_75127888_d602_45ff_b831_0b6cb5ca1689</vt:lpstr>
      <vt:lpstr>_75417d5f_8186_4610_b9ba_588590a586ac</vt:lpstr>
      <vt:lpstr>_75e01dac_a196_4485_8c4e_3c8181e382da</vt:lpstr>
      <vt:lpstr>_7638a94a_e06b_4d66_97b8_ac609d3da203</vt:lpstr>
      <vt:lpstr>_7643b6aa_7bef_476f_ad52_f8748c078a19</vt:lpstr>
      <vt:lpstr>_76ec722d_231e_43e2_a272_cb3feef456da</vt:lpstr>
      <vt:lpstr>_77290f0f_e3b8_410c_9e2a_f33b99973795</vt:lpstr>
      <vt:lpstr>_779b0207_1267_4760_b2e2_850e0608884a</vt:lpstr>
      <vt:lpstr>_7920b793_d507_4f7a_99e2_756c9f466e52</vt:lpstr>
      <vt:lpstr>_795b5b72_7a48_4bf6_8738_b2f153e5474a</vt:lpstr>
      <vt:lpstr>_7966289a_2370_43a9_84dd_40ef53afb02e</vt:lpstr>
      <vt:lpstr>_7abccd6d_b26a_464a_a34f_823b62ef9461</vt:lpstr>
      <vt:lpstr>_7b9593e5_e6f7_4cc0_a365_ac1f2318e3f6</vt:lpstr>
      <vt:lpstr>_7cdc6ffc_7316_43a3_8c10_94815252d4bc</vt:lpstr>
      <vt:lpstr>_7dd1a1e8_b3e5_4977_b435_92933762fedb</vt:lpstr>
      <vt:lpstr>_7ea43aa2_3fad_4650_821c_ea2dc5b2b6d6</vt:lpstr>
      <vt:lpstr>_7fc44159_eb0c_4ec6_937c_83795558bd60</vt:lpstr>
      <vt:lpstr>_816ae47f_8ff2_403e_9d4c_2ffd510e7900</vt:lpstr>
      <vt:lpstr>_822ff279_9d1f_42b1_93c4_132f468dffca</vt:lpstr>
      <vt:lpstr>_8273a11c_a030_45ba_bf8f_2b577e1aa93b</vt:lpstr>
      <vt:lpstr>_8275e2f9_07b9_4fec_af79_daf5bf5849e5</vt:lpstr>
      <vt:lpstr>_82b810a8_4ed0_4323_bc38_7e1a937be1f8</vt:lpstr>
      <vt:lpstr>_82c6fe25_167b_4681_a81d_dd3a270eb612</vt:lpstr>
      <vt:lpstr>_83a8b122_8cd9_4c5d_9e26_19949421dbb8</vt:lpstr>
      <vt:lpstr>_842ebf54_5f95_4c1e_a498_e2f9786043b8</vt:lpstr>
      <vt:lpstr>_844af095_2d13_4e2f_ae22_27b26df79779</vt:lpstr>
      <vt:lpstr>_84592985_545c_4142_977f_19911c1d7be1</vt:lpstr>
      <vt:lpstr>_85dddee6_5e50_414d_af9f_ec761d50a3f0</vt:lpstr>
      <vt:lpstr>_862ffe01_c829_453b_8951_9acfdd7e0f24</vt:lpstr>
      <vt:lpstr>_864425d0_252a_4246_909e_cc0826e707f2</vt:lpstr>
      <vt:lpstr>_864a610c_7ddb_4dd2_ada2_66e0cf299993</vt:lpstr>
      <vt:lpstr>_87baeec3_d609_48e9_97d3_9acbc31c6bc4</vt:lpstr>
      <vt:lpstr>_88ed285f_de91_449e_84a4_7a52aed0ebf3</vt:lpstr>
      <vt:lpstr>_8945f316_fd9d_4e19_b3cd_c0c8202a52db</vt:lpstr>
      <vt:lpstr>_898e31a7_87d5_4417_b5a3_9c08b08d0c03</vt:lpstr>
      <vt:lpstr>_8a9ff9a8_7b42_4a34_a7bb_8f85ce3a36e0</vt:lpstr>
      <vt:lpstr>_8b8bd34d_1680_4bfe_8d4d_5d4a3a13532b</vt:lpstr>
      <vt:lpstr>_8c3e2d71_f42b_4fed_ab9e_8cc83025c9c7</vt:lpstr>
      <vt:lpstr>_8c83dafc_06c9_46d5_82dd_2edc4cdd71ef</vt:lpstr>
      <vt:lpstr>_8d086166_aaa3_4eec_872e_985dceb20c48</vt:lpstr>
      <vt:lpstr>_8d18a379_8755_4412_801e_3a24e67a6467</vt:lpstr>
      <vt:lpstr>_8d9f9399_d674_44d3_98fa_9bdc7c2dff17</vt:lpstr>
      <vt:lpstr>_8f4065ff_50b1_4767_83af_862a3935b277</vt:lpstr>
      <vt:lpstr>_8fa4d884_a5b1_4041_8cad_fbf4720a13d4</vt:lpstr>
      <vt:lpstr>_9163a4e6_3076_442b_bf37_db0a0a62793a</vt:lpstr>
      <vt:lpstr>_930b7851_3ac3_4bcf_9e4b_22a06ac50203</vt:lpstr>
      <vt:lpstr>_95a49378_9a3f_4412_a549_0577663ad28e</vt:lpstr>
      <vt:lpstr>_979ccfd5_b55a_4492_8e26_a6633c09ca4c</vt:lpstr>
      <vt:lpstr>_97db3924_742c_4f61_af12_dab7752ccc44</vt:lpstr>
      <vt:lpstr>_98dd2794_3fe3_445a_8e9e_0ebaa7f08eb6</vt:lpstr>
      <vt:lpstr>_99c3b064_facc_46ff_8835_927313074f4d</vt:lpstr>
      <vt:lpstr>_9a975b68_4a25_421c_bf56_ce3e9602ca12</vt:lpstr>
      <vt:lpstr>_9c8612d6_cb9f_4fcd_b707_4fdfc8d07b47</vt:lpstr>
      <vt:lpstr>_9c99db0f_f85b_4867_9f4b_773a2049f2ad</vt:lpstr>
      <vt:lpstr>_9cc45f22_4486_45fa_ba65_bfb65df72ba8</vt:lpstr>
      <vt:lpstr>_9d5a644f_9e3c_487b_9af4_779a60541f4e</vt:lpstr>
      <vt:lpstr>_9f9fdd59_86c9_4295_b308_3619d68d6aaf</vt:lpstr>
      <vt:lpstr>_9ff47b3a_d28b_411b_a98b_bf4244606f53</vt:lpstr>
      <vt:lpstr>_a03a6191_0fac_4b3d_8708_48fbb91918a6</vt:lpstr>
      <vt:lpstr>_a06ae70f_aaf6_4179_9a0c_964df3537fbf</vt:lpstr>
      <vt:lpstr>_a06d7903_f4dc_429c_b13c_c30db338eb1e</vt:lpstr>
      <vt:lpstr>_a395564a_2e4f_42b7_9d4d_76ed548224d3</vt:lpstr>
      <vt:lpstr>_a3bb9706_a655_4815_ac17_285a5395dd17</vt:lpstr>
      <vt:lpstr>_a453bbe4_4a2a_4ee3_9728_f518965085eb</vt:lpstr>
      <vt:lpstr>_a676465c_2e79_4840_afcd_6eb0129d896a</vt:lpstr>
      <vt:lpstr>_a6b20fb9_370d_458d_9f1c_8b11b3cb6b04</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_addeac08_f709_4395_a8e4_139319dab4bc</vt:lpstr>
      <vt:lpstr>_aef23396_73a2_4449_b64b_574e315ee717</vt:lpstr>
      <vt:lpstr>_af4893e4_fb2a_43c4_a459_75a79635184d</vt:lpstr>
      <vt:lpstr>_b01f6605_c50f_49e5_8841_306b902e21b5</vt:lpstr>
      <vt:lpstr>_b11cf680_a844_40de_8411_c7f96b2201c9</vt:lpstr>
      <vt:lpstr>_b184a48f_c367_42e0_abea_de10491cdb89</vt:lpstr>
      <vt:lpstr>_b25b57c0_b3c6_4bd0_84af_ecd0c047480e</vt:lpstr>
      <vt:lpstr>_b29140ce_2067_4616_98b2_f6e9312dff45</vt:lpstr>
      <vt:lpstr>_b2dcf42e_b53d_4d97_b0ac_dd70231fb7f7</vt:lpstr>
      <vt:lpstr>_b3690b63_c962_4f4f_8079_62ad9538cdac</vt:lpstr>
      <vt:lpstr>_b4a871df_6a0f_4103_a22f_8f40cae6fea8</vt:lpstr>
      <vt:lpstr>_b4d46ca2_f06b_4572_9f1c_bea02c988104</vt:lpstr>
      <vt:lpstr>_b5821112_3c0f_46ea_8691_81e5396982ed</vt:lpstr>
      <vt:lpstr>_b5d7ccdc_a32e_472a_bfb8_713bf102e390</vt:lpstr>
      <vt:lpstr>_b5e8f7c0_1f6c_4f34_9e09_d35ca3f3eb39</vt:lpstr>
      <vt:lpstr>_b630336b_3644_4bf6_8d7c_9c418ad44fc5</vt:lpstr>
      <vt:lpstr>_b68b7d29_cf0f_4ac6_ad8c_f148e1c62ae1</vt:lpstr>
      <vt:lpstr>_b6919358_cf97_4469_b8d0_568a7fbf797c</vt:lpstr>
      <vt:lpstr>_b7c884df_0596_4c3a_9650_e479a325ad12</vt:lpstr>
      <vt:lpstr>_b88374ec_47cc_43db_8a49_31b8f7dfbe2a</vt:lpstr>
      <vt:lpstr>_b934b5c4_3a3d_4290_b4f5_665f1fa1d8f9</vt:lpstr>
      <vt:lpstr>_b9568051_a72c_4c87_bd12_0a431f6a32e6</vt:lpstr>
      <vt:lpstr>_b9c6b527_c2c5_4200_bb21_b9257f2bb2c1</vt:lpstr>
      <vt:lpstr>_ba991538_8d20_47dc_8a22_03bf80508d2c</vt:lpstr>
      <vt:lpstr>_bcc44ce4_7811_4a37_b19a_adb1c9975c5c</vt:lpstr>
      <vt:lpstr>_bd8c6a42_6cde_4c17_9f1a_04e7b83fd063</vt:lpstr>
      <vt:lpstr>_bde8eea6_59dc_41d3_9c11_f259a774807f</vt:lpstr>
      <vt:lpstr>_bdfc469c_2579_427e_b601_2c7e407ccd8f</vt:lpstr>
      <vt:lpstr>_be50546c_31c0_486d_bfdf_73f44f0cb8fc</vt:lpstr>
      <vt:lpstr>_be67395e_f578_42fc_bfe7_912f09db8571</vt:lpstr>
      <vt:lpstr>_bef2cdda_6c4d_45cf_b550_ea24e68795bf</vt:lpstr>
      <vt:lpstr>_bf857707_f3ed_43ba_b26e_78e553c3b599</vt:lpstr>
      <vt:lpstr>_c021eee3_85ca_4b4c_871f_c2ca4000adb3</vt:lpstr>
      <vt:lpstr>_c09ae89d_1f51_4131_96da_81f77c2a8612</vt:lpstr>
      <vt:lpstr>_c1e3d9da_0aa8_4938_92fd_28ad968bd219</vt:lpstr>
      <vt:lpstr>_c203bb8b_fb5b_4846_b4c2_944ce13f32a1</vt:lpstr>
      <vt:lpstr>_c2cb0bb7_8726_465b_941d_b2ba7942b23a</vt:lpstr>
      <vt:lpstr>_c438aaa1_5662_46ac_b40e_79add5b8ca04</vt:lpstr>
      <vt:lpstr>_c54b79a9_16fb_4971_a35c_a5374fd294a1</vt:lpstr>
      <vt:lpstr>_c68c9230_a81a_494e_9d15_a3b3f7da6cca</vt:lpstr>
      <vt:lpstr>_c7239f8e_e972_4d0a_ac9c_049341720ca8</vt:lpstr>
      <vt:lpstr>_c811d6c6_78b7_497a_b948_2c1cd9a8b3fc</vt:lpstr>
      <vt:lpstr>_c86327a0_756e_47de_9960_fc50ad31348d</vt:lpstr>
      <vt:lpstr>_c904cc72_9432_420c_93d8_3f5f3946db88</vt:lpstr>
      <vt:lpstr>_c92aee90_9ab7_4c5b_90be_8f181e56b287</vt:lpstr>
      <vt:lpstr>_c9d79eb1_3994_43e1_b6a7_64405b440e20</vt:lpstr>
      <vt:lpstr>_ca2f1178_d2c3_4967_b806_edc7d837cc71</vt:lpstr>
      <vt:lpstr>_ca4ab06b_5324_40ab_a432_1139d7cb9e9a</vt:lpstr>
      <vt:lpstr>_cc652be8_c987_44b0_a7b8_b38f24a774fd</vt:lpstr>
      <vt:lpstr>_cf337c18_bbd6_41ea_aeb8_6889dc68b851</vt:lpstr>
      <vt:lpstr>_cfcb4c96_c88e_4a35_803a_a889e9dd7d09</vt:lpstr>
      <vt:lpstr>_d0af162b_ba98_4147_a6fc_7c6ff1aaf471</vt:lpstr>
      <vt:lpstr>_d0e6db09_4210_45d4_bc55_3258a5a7becd</vt:lpstr>
      <vt:lpstr>_d1020d70_3fc5_4f3c_998e_c1e32cc621f2</vt:lpstr>
      <vt:lpstr>_d24f669d_00e1_4357_b04c_2c97c933dfec</vt:lpstr>
      <vt:lpstr>_d3a30769_9e61_4d67_be66_32b431300821</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_d72177c9_4374_45f7_b5a5_f0b6222e9566</vt:lpstr>
      <vt:lpstr>_d87efec4_c031_4381_b43e_3ae3f8a86788</vt:lpstr>
      <vt:lpstr>_d8b44ed0_a865_499e_aa2c_09925ed64c24</vt:lpstr>
      <vt:lpstr>_d8f3b323_94ba_4c08_b760_0447353ff6ee</vt:lpstr>
      <vt:lpstr>_d8fd749f_f8d5_4232_b69a_8b62a79328ac</vt:lpstr>
      <vt:lpstr>_d9225ee9_4711_40fa_bb89_6747c9d62bad</vt:lpstr>
      <vt:lpstr>_d93c4c11_f795_4c65_88eb_c43040eba27e</vt:lpstr>
      <vt:lpstr>_da1fbc0d_b853_4aec_a0fa_4471ef7dbf35</vt:lpstr>
      <vt:lpstr>_daae6694_aad0_48b5_b679_94999f870976</vt:lpstr>
      <vt:lpstr>_db4e2d75_1080_4f7d_bbb6_279cfc0396d6</vt:lpstr>
      <vt:lpstr>_db554049_85ce_4129_b1fc_a4968be4421e</vt:lpstr>
      <vt:lpstr>_dbe1d51c_e6c5_4bb2_a9ef_e1ea7c79ffe4</vt:lpstr>
      <vt:lpstr>_dc25d21c_45d9_4b57_9fa2_820fd10faadb</vt:lpstr>
      <vt:lpstr>_dc2a7f24_ba27_4952_af95_2f5f2a447e95</vt:lpstr>
      <vt:lpstr>_dd5cbb23_508a_4a49_9ee3_de02706f296e</vt:lpstr>
      <vt:lpstr>_de8310b5_e4d3_4b94_b262_26a424148ac2</vt:lpstr>
      <vt:lpstr>_e0977557_e4c5_4ef4_9559_6de2a1c73a50</vt:lpstr>
      <vt:lpstr>_e0bc3c4f_03b9_401c_9444_2ae25857d1f6</vt:lpstr>
      <vt:lpstr>_e1369199_9199_4522_8093_a9305b6b0ad3</vt:lpstr>
      <vt:lpstr>_e1b18bf0_c01a_41f9_9d0f_7ff41a4c9212</vt:lpstr>
      <vt:lpstr>_e2f4a6c9_b971_491e_a3b4_1227bbe38c83</vt:lpstr>
      <vt:lpstr>_e3593433_048f_4c41_83d3_f74a839a639f</vt:lpstr>
      <vt:lpstr>_e3fd5f4b_01b0_4087_9e0e_fd0199800be6</vt:lpstr>
      <vt:lpstr>_e4b1e3b9_6a2a_43ea_8ece_3c48082dabab</vt:lpstr>
      <vt:lpstr>_e5e0e9c5_229b_41b4_a9b1_b5fd68f1f31c</vt:lpstr>
      <vt:lpstr>_e6620337_bf44_48f3_a7fd_0125cc2c6be7</vt:lpstr>
      <vt:lpstr>_e6d95e65_44bf_4846_b78f_816689d6036f</vt:lpstr>
      <vt:lpstr>_e87ea5ec_8175_4472_bb44_1f8c96df1ee4</vt:lpstr>
      <vt:lpstr>_e958af96_3743_4cf7_bdb7_42273b92aeda</vt:lpstr>
      <vt:lpstr>_ea0a6aff_050a_4e7c_bb67_efe887a6ff8c</vt:lpstr>
      <vt:lpstr>_ea72c56b_d1e9_4c5d_ba1d_cc707a1c7a52</vt:lpstr>
      <vt:lpstr>_eab21347_0473_4b4a_b4eb_6c1a24a63d27</vt:lpstr>
      <vt:lpstr>_eabb6097_6646_49fe_9d42_cce1d696601b</vt:lpstr>
      <vt:lpstr>_eac8e410_a131_431a_b1c9_590f4d486ca3</vt:lpstr>
      <vt:lpstr>_eb940844_13db_4509_a1c4_ff0a8c68abd7</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_f01d1473_f9e7_453c_95a5_ada7b865eabb</vt:lpstr>
      <vt:lpstr>_f1c519aa_961b_42b6_a4f4_d9f451ddf622</vt:lpstr>
      <vt:lpstr>_f1de9552_9dee_457d_a62e_99567a2c1e69</vt:lpstr>
      <vt:lpstr>_f2045cc5_f4d7_4b1d_8aeb_d44e7918995b</vt:lpstr>
      <vt:lpstr>_f25f0134_a952_4eb1_bd5d_4a854d76f318</vt:lpstr>
      <vt:lpstr>_f2e17f54_33e5_4fb3_8547_527de2a7d0ac</vt:lpstr>
      <vt:lpstr>_f3654abd_3fbc_41ef_a2e7_0d54ea478341</vt:lpstr>
      <vt:lpstr>_f3aa8cb8_9b47_4b8e_b8b6_eb980ce8ad79</vt:lpstr>
      <vt:lpstr>_f58d18c7_1d35_433b_a6a3_d9e3f83484c8</vt:lpstr>
      <vt:lpstr>_f597b0f5_0c73_475b_ae28_45f5ed40876e</vt:lpstr>
      <vt:lpstr>_f8d7ef06_1dee_470c_8158_06415f88b21a</vt:lpstr>
      <vt:lpstr>_f8da171f_1ef1_4701_824e_35a927e47c50</vt:lpstr>
      <vt:lpstr>_f9a537b9_3e07_436d_978d_cc0a4695b6eb</vt:lpstr>
      <vt:lpstr>_fba43122_7879_4bc6_ab59_ece879d4dafd</vt:lpstr>
      <vt:lpstr>_fccfb4fa_0a30_41be_9334_74bc5779fbd3</vt:lpstr>
      <vt:lpstr>_fd286dae_26cb_4aad_a5f8_c4e877a2e920</vt:lpstr>
      <vt:lpstr>_fdaed59b_d483_4f18_8960_9dec90ac9bf3</vt:lpstr>
      <vt:lpstr>_fe1fc4f2_e57c_4328_acb9_6e901a0a2e1c</vt:lpstr>
      <vt:lpstr>_fe54ad0d_3f3e_403b_8c5a_3ee1b37390d2</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AIM_Key_Activity_Milestone__c.AIM_De_activate_Key_Activity__c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XAuthorInvalidPicklistData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Isabelle Yersin</cp:lastModifiedBy>
  <cp:lastPrinted>2016-12-18T21:01:10Z</cp:lastPrinted>
  <dcterms:created xsi:type="dcterms:W3CDTF">2016-09-24T07:20:04Z</dcterms:created>
  <dcterms:modified xsi:type="dcterms:W3CDTF">2017-11-20T17:22:13Z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